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4" documentId="11_F109721036A9B2501284F91E3DA83DB16F49AB3F" xr6:coauthVersionLast="47" xr6:coauthVersionMax="47" xr10:uidLastSave="{E2612DBA-FFAB-43CD-A620-F532642A619A}"/>
  <bookViews>
    <workbookView xWindow="-110" yWindow="-110" windowWidth="19420" windowHeight="10300" xr2:uid="{00000000-000D-0000-FFFF-FFFF00000000}"/>
  </bookViews>
  <sheets>
    <sheet name="Revenues (sales)" sheetId="2" r:id="rId1"/>
  </sheets>
  <definedNames>
    <definedName name="Company_Name">'Revenues (sales)'!$B$2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(sales)'!#REF!</definedName>
    <definedName name="FYStartYear">'Revenues (sales)'!#REF!</definedName>
    <definedName name="_xlnm.Print_Titles" localSheetId="0">'Revenues (sales)'!$6:$6</definedName>
    <definedName name="Projection_Period_Title">'Revenues (sales)'!#REF!</definedName>
    <definedName name="Title1">Revenue[[#Headers],[REVENUES (SALES)]]</definedName>
    <definedName name="Title2">#REF!</definedName>
    <definedName name="Title3">#REF!</definedName>
    <definedName name="Wksht_Title">'Revenues (sales)'!$B$4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P7" i="2" l="1"/>
  <c r="P8" i="2"/>
  <c r="P9" i="2"/>
  <c r="P10" i="2"/>
  <c r="P11" i="2"/>
  <c r="P12" i="2"/>
  <c r="P13" i="2"/>
  <c r="E14" i="2"/>
  <c r="F14" i="2"/>
  <c r="G14" i="2"/>
  <c r="H14" i="2"/>
  <c r="I14" i="2"/>
  <c r="J14" i="2"/>
  <c r="K14" i="2"/>
  <c r="L14" i="2"/>
  <c r="M14" i="2"/>
  <c r="N14" i="2"/>
  <c r="O14" i="2"/>
  <c r="Q14" i="2"/>
  <c r="Z7" i="2" l="1"/>
  <c r="R7" i="2"/>
  <c r="Y8" i="2"/>
  <c r="X8" i="2"/>
  <c r="AC8" i="2"/>
  <c r="U8" i="2"/>
  <c r="W7" i="2"/>
  <c r="AB8" i="2"/>
  <c r="T8" i="2"/>
  <c r="V7" i="2"/>
  <c r="AA7" i="2"/>
  <c r="S7" i="2"/>
  <c r="AA12" i="2"/>
  <c r="AA8" i="2"/>
  <c r="AA10" i="2"/>
  <c r="Y13" i="2"/>
  <c r="W12" i="2"/>
  <c r="Y11" i="2"/>
  <c r="W10" i="2"/>
  <c r="Y9" i="2"/>
  <c r="W8" i="2"/>
  <c r="Y7" i="2"/>
  <c r="AC13" i="2"/>
  <c r="AC11" i="2"/>
  <c r="AC9" i="2"/>
  <c r="AC7" i="2"/>
  <c r="U13" i="2"/>
  <c r="S12" i="2"/>
  <c r="U11" i="2"/>
  <c r="S10" i="2"/>
  <c r="U9" i="2"/>
  <c r="S8" i="2"/>
  <c r="U7" i="2"/>
  <c r="AB13" i="2"/>
  <c r="X13" i="2"/>
  <c r="T13" i="2"/>
  <c r="Z12" i="2"/>
  <c r="V12" i="2"/>
  <c r="R12" i="2"/>
  <c r="AB11" i="2"/>
  <c r="X11" i="2"/>
  <c r="T11" i="2"/>
  <c r="Z10" i="2"/>
  <c r="V10" i="2"/>
  <c r="R10" i="2"/>
  <c r="AB9" i="2"/>
  <c r="X9" i="2"/>
  <c r="T9" i="2"/>
  <c r="Z8" i="2"/>
  <c r="V8" i="2"/>
  <c r="R8" i="2"/>
  <c r="AB7" i="2"/>
  <c r="X7" i="2"/>
  <c r="T7" i="2"/>
  <c r="P14" i="2"/>
  <c r="AA13" i="2"/>
  <c r="W13" i="2"/>
  <c r="S13" i="2"/>
  <c r="AC12" i="2"/>
  <c r="Y12" i="2"/>
  <c r="U12" i="2"/>
  <c r="AA11" i="2"/>
  <c r="W11" i="2"/>
  <c r="S11" i="2"/>
  <c r="AC10" i="2"/>
  <c r="Y10" i="2"/>
  <c r="U10" i="2"/>
  <c r="AA9" i="2"/>
  <c r="W9" i="2"/>
  <c r="S9" i="2"/>
  <c r="Z13" i="2"/>
  <c r="V13" i="2"/>
  <c r="R13" i="2"/>
  <c r="AB12" i="2"/>
  <c r="X12" i="2"/>
  <c r="T12" i="2"/>
  <c r="Z11" i="2"/>
  <c r="V11" i="2"/>
  <c r="R11" i="2"/>
  <c r="AB10" i="2"/>
  <c r="X10" i="2"/>
  <c r="T10" i="2"/>
  <c r="Z9" i="2"/>
  <c r="V9" i="2"/>
  <c r="R9" i="2"/>
  <c r="AD10" i="2" l="1"/>
  <c r="U14" i="2"/>
  <c r="S14" i="2"/>
  <c r="Y14" i="2"/>
  <c r="AA14" i="2"/>
  <c r="Z14" i="2"/>
  <c r="V14" i="2"/>
  <c r="W14" i="2"/>
  <c r="R14" i="2"/>
  <c r="AC14" i="2"/>
  <c r="AD11" i="2"/>
  <c r="AD8" i="2"/>
  <c r="AD12" i="2"/>
  <c r="T14" i="2"/>
  <c r="AD9" i="2"/>
  <c r="AD13" i="2"/>
  <c r="AB14" i="2"/>
  <c r="AD7" i="2"/>
  <c r="X14" i="2"/>
  <c r="AD14" i="2" l="1"/>
</calcChain>
</file>

<file path=xl/sharedStrings.xml><?xml version="1.0" encoding="utf-8"?>
<sst xmlns="http://schemas.openxmlformats.org/spreadsheetml/2006/main" count="40" uniqueCount="40">
  <si>
    <t>JAN</t>
  </si>
  <si>
    <t>REVENUES (SALES)</t>
  </si>
  <si>
    <t>TREND</t>
  </si>
  <si>
    <t>YEARLY</t>
  </si>
  <si>
    <t>IND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</si>
  <si>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</si>
  <si>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</si>
  <si>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</si>
  <si>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</si>
  <si>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</si>
  <si>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</si>
  <si>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</si>
  <si>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</si>
  <si>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</si>
  <si>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</si>
  <si>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</si>
  <si>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</si>
  <si>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</si>
  <si>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</si>
  <si>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</si>
  <si>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</si>
  <si>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</si>
  <si>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</si>
  <si>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</si>
  <si>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</si>
  <si>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TOTAL SALES</t>
  </si>
  <si>
    <t xml:space="preserve">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</si>
  <si>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</si>
  <si>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</si>
  <si>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</si>
  <si>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</si>
  <si>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</si>
  <si>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</si>
  <si>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</si>
  <si>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</si>
  <si>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</si>
  <si>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</si>
  <si>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</si>
  <si>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BillCraftr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</si>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</sst>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[$-409]mmm\-yy;@"/>
    <numFmt numFmtId="168" formatCode="&quot;$&quot;#,##0.00"/>
    <numFmt numFmtId="169" formatCode="_ [$₹-4009]\ * #,##0.00_ ;_ [$₹-4009]\ * \-#,##0.00_ ;_ [$₹-4009]\ * &quot;-&quot;??_ ;_ @_ "/>
  </numFmts>
  <fonts count="25" x14ac:knownFonts="1"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12"/>
      <color theme="0"/>
      <name val="Courier New"/>
      <family val="2"/>
      <scheme val="minor"/>
    </font>
    <font>
      <b/>
      <sz val="12"/>
      <color theme="8"/>
      <name val="Univers"/>
      <family val="1"/>
      <scheme val="major"/>
    </font>
    <font>
      <b/>
      <sz val="22"/>
      <color theme="3"/>
      <name val="Courier New"/>
      <family val="2"/>
      <scheme val="minor"/>
    </font>
    <font>
      <b/>
      <sz val="12"/>
      <color theme="3"/>
      <name val="Courier New"/>
      <family val="2"/>
      <scheme val="minor"/>
    </font>
    <font>
      <b/>
      <sz val="11"/>
      <color theme="0"/>
      <name val="Courier New"/>
      <family val="2"/>
      <scheme val="minor"/>
    </font>
    <font>
      <sz val="11"/>
      <color theme="3"/>
      <name val="Univers"/>
      <family val="1"/>
      <scheme val="major"/>
    </font>
    <font>
      <sz val="11"/>
      <name val="Courier New"/>
      <family val="2"/>
      <scheme val="minor"/>
    </font>
    <font>
      <b/>
      <i/>
      <sz val="16"/>
      <color theme="7" tint="-0.24994659260841701"/>
      <name val="Univers"/>
      <family val="1"/>
      <scheme val="major"/>
    </font>
    <font>
      <b/>
      <i/>
      <sz val="22"/>
      <color theme="7" tint="-0.24994659260841701"/>
      <name val="Univers"/>
      <family val="1"/>
      <scheme val="major"/>
    </font>
    <font>
      <sz val="11"/>
      <color theme="1"/>
      <name val="Courier New"/>
      <family val="3"/>
      <scheme val="minor"/>
    </font>
    <font>
      <sz val="10"/>
      <color theme="1"/>
      <name val="Courier New"/>
      <family val="3"/>
      <scheme val="minor"/>
    </font>
    <font>
      <sz val="10"/>
      <name val="Courier New"/>
      <family val="3"/>
      <scheme val="minor"/>
    </font>
    <font>
      <sz val="11"/>
      <color theme="1"/>
      <name val="Univers"/>
      <family val="2"/>
      <scheme val="major"/>
    </font>
    <font>
      <b/>
      <sz val="44"/>
      <name val="Univers"/>
      <family val="2"/>
      <scheme val="major"/>
    </font>
    <font>
      <b/>
      <i/>
      <sz val="22"/>
      <color theme="7"/>
      <name val="Univers"/>
      <family val="2"/>
      <scheme val="major"/>
    </font>
    <font>
      <b/>
      <sz val="26"/>
      <name val="Univers"/>
      <family val="2"/>
      <scheme val="major"/>
    </font>
    <font>
      <b/>
      <sz val="26"/>
      <color theme="3"/>
      <name val="Univers"/>
      <family val="2"/>
      <scheme val="major"/>
    </font>
    <font>
      <b/>
      <sz val="11"/>
      <color theme="8"/>
      <name val="Univers"/>
      <family val="2"/>
      <scheme val="major"/>
    </font>
    <font>
      <b/>
      <sz val="12"/>
      <color theme="8"/>
      <name val="Univers"/>
      <family val="2"/>
      <scheme val="major"/>
    </font>
    <font>
      <b/>
      <sz val="22"/>
      <color theme="3"/>
      <name val="Univers"/>
      <family val="2"/>
      <scheme val="major"/>
    </font>
    <font>
      <sz val="10"/>
      <color theme="1"/>
      <name val="Univers"/>
      <family val="2"/>
      <scheme val="major"/>
    </font>
    <font>
      <sz val="12"/>
      <color theme="1"/>
      <name val="Univers"/>
      <family val="2"/>
      <scheme val="major"/>
    </font>
    <font>
      <sz val="8"/>
      <name val="Courier Ne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indexed="64"/>
      </bottom>
      <diagonal/>
    </border>
  </borders>
  <cellStyleXfs count="19">
    <xf numFmtId="0" fontId="0" fillId="0" borderId="0"/>
    <xf numFmtId="9" fontId="8" fillId="0" borderId="0" applyFill="0" applyBorder="0" applyProtection="0">
      <alignment horizontal="right"/>
    </xf>
    <xf numFmtId="0" fontId="4" fillId="0" borderId="0" applyNumberFormat="0" applyFill="0" applyBorder="0" applyProtection="0">
      <alignment vertical="center"/>
    </xf>
    <xf numFmtId="0" fontId="9" fillId="0" borderId="3" applyProtection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8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164" fontId="6" fillId="2" borderId="0" applyBorder="0" applyAlignment="0" applyProtection="0"/>
    <xf numFmtId="9" fontId="6" fillId="2" borderId="0" applyBorder="0" applyAlignment="0" applyProtection="0"/>
    <xf numFmtId="0" fontId="1" fillId="0" borderId="0">
      <alignment horizontal="right" wrapText="1" indent="1"/>
    </xf>
    <xf numFmtId="0" fontId="10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7" fontId="7" fillId="0" borderId="2" applyFill="0" applyProtection="0">
      <alignment horizontal="center" vertical="center"/>
    </xf>
    <xf numFmtId="0" fontId="5" fillId="0" borderId="0">
      <alignment horizontal="right" indent="1"/>
    </xf>
    <xf numFmtId="164" fontId="1" fillId="5" borderId="4" applyNumberFormat="0" applyFont="0" applyAlignment="0">
      <alignment horizontal="center"/>
    </xf>
    <xf numFmtId="164" fontId="8" fillId="3" borderId="4" applyNumberFormat="0" applyFont="0" applyAlignment="0"/>
    <xf numFmtId="164" fontId="8" fillId="6" borderId="4" applyNumberFormat="0" applyFont="0" applyAlignment="0"/>
  </cellStyleXfs>
  <cellXfs count="32">
    <xf numFmtId="0" fontId="0" fillId="0" borderId="0" xfId="0"/>
    <xf numFmtId="0" fontId="11" fillId="0" borderId="0" xfId="0" applyFont="1"/>
    <xf numFmtId="168" fontId="12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0" applyFont="1"/>
    <xf numFmtId="0" fontId="15" fillId="0" borderId="0" xfId="12" applyFont="1" applyFill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7" fillId="0" borderId="5" xfId="2" applyFont="1" applyBorder="1" applyAlignment="1">
      <alignment vertical="top"/>
    </xf>
    <xf numFmtId="0" fontId="14" fillId="0" borderId="5" xfId="0" applyFont="1" applyBorder="1"/>
    <xf numFmtId="0" fontId="18" fillId="0" borderId="5" xfId="0" applyFont="1" applyBorder="1" applyAlignment="1">
      <alignment vertical="center"/>
    </xf>
    <xf numFmtId="0" fontId="19" fillId="0" borderId="5" xfId="0" applyFont="1" applyBorder="1"/>
    <xf numFmtId="0" fontId="20" fillId="0" borderId="5" xfId="13" applyFont="1" applyBorder="1">
      <alignment horizontal="right" vertical="center"/>
    </xf>
    <xf numFmtId="0" fontId="21" fillId="0" borderId="0" xfId="2" applyFont="1" applyBorder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13" applyFont="1">
      <alignment horizontal="right" vertical="center"/>
    </xf>
    <xf numFmtId="0" fontId="2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inden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169" fontId="22" fillId="0" borderId="0" xfId="11" applyNumberFormat="1" applyFont="1" applyAlignment="1">
      <alignment horizontal="left" vertical="center" wrapText="1" indent="1"/>
    </xf>
    <xf numFmtId="169" fontId="22" fillId="7" borderId="0" xfId="16" applyNumberFormat="1" applyFont="1" applyFill="1" applyBorder="1" applyAlignment="1">
      <alignment horizontal="left" vertical="center" indent="1"/>
    </xf>
    <xf numFmtId="169" fontId="13" fillId="0" borderId="0" xfId="6" applyNumberFormat="1" applyFont="1" applyFill="1" applyBorder="1" applyAlignment="1">
      <alignment horizontal="center" vertical="center"/>
    </xf>
    <xf numFmtId="169" fontId="13" fillId="7" borderId="0" xfId="6" applyNumberFormat="1" applyFont="1" applyFill="1" applyBorder="1" applyAlignment="1">
      <alignment horizontal="center" vertical="center"/>
    </xf>
    <xf numFmtId="169" fontId="13" fillId="0" borderId="0" xfId="1" applyNumberFormat="1" applyFont="1" applyFill="1" applyBorder="1" applyAlignment="1">
      <alignment horizontal="center" vertical="center"/>
    </xf>
    <xf numFmtId="169" fontId="13" fillId="7" borderId="0" xfId="1" applyNumberFormat="1" applyFont="1" applyFill="1" applyBorder="1" applyAlignment="1">
      <alignment horizontal="center" vertical="center"/>
    </xf>
    <xf numFmtId="169" fontId="22" fillId="7" borderId="4" xfId="16" applyNumberFormat="1" applyFont="1" applyFill="1" applyAlignment="1">
      <alignment horizontal="left" vertical="center" indent="1"/>
    </xf>
    <xf numFmtId="169" fontId="13" fillId="7" borderId="4" xfId="6" applyNumberFormat="1" applyFont="1" applyFill="1" applyBorder="1" applyAlignment="1">
      <alignment horizontal="center" vertical="center"/>
    </xf>
    <xf numFmtId="169" fontId="13" fillId="7" borderId="4" xfId="1" applyNumberFormat="1" applyFont="1" applyFill="1" applyBorder="1" applyAlignment="1">
      <alignment horizontal="center" vertical="center"/>
    </xf>
  </cellXfs>
  <cellStyles count="19">
    <cellStyle name="Comma" xfId="4" builtinId="3" customBuiltin="1"/>
    <cellStyle name="Comma [0]" xfId="5" builtinId="6" customBuiltin="1"/>
    <cellStyle name="Cost of Sales fill" xfId="17" xr:uid="{00000000-0005-0000-0000-000002000000}"/>
    <cellStyle name="Currency [0]" xfId="6" builtinId="7" customBuiltin="1"/>
    <cellStyle name="Expenses fill" xfId="18" xr:uid="{00000000-0005-0000-0000-000004000000}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 xr:uid="{00000000-0005-0000-0000-00000C000000}"/>
    <cellStyle name="Profit Amount" xfId="9" xr:uid="{00000000-0005-0000-0000-00000D000000}"/>
    <cellStyle name="Profit Percent" xfId="10" xr:uid="{00000000-0005-0000-0000-00000E000000}"/>
    <cellStyle name="Revenue fill" xfId="16" xr:uid="{00000000-0005-0000-0000-00000F000000}"/>
    <cellStyle name="Table Details" xfId="11" xr:uid="{00000000-0005-0000-0000-000010000000}"/>
    <cellStyle name="Table Heading 1" xfId="15" xr:uid="{00000000-0005-0000-0000-000011000000}"/>
    <cellStyle name="Title" xfId="2" builtinId="15" customBuiltin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8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Univers"/>
        <family val="2"/>
        <scheme val="major"/>
      </font>
      <numFmt numFmtId="169" formatCode="_ [$₹-4009]\ * #,##0.00_ ;_ [$₹-4009]\ * \-#,##0.00_ ;_ [$₹-4009]\ * &quot;-&quot;??_ ;_ @_ "/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numFmt numFmtId="169" formatCode="_ [$₹-4009]\ * #,##0.00_ ;_ [$₹-4009]\ * \-#,##0.00_ ;_ [$₹-4009]\ * &quot;-&quot;??_ ;_ @_ 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numFmt numFmtId="169" formatCode="_ [$₹-4009]\ * #,##0.00_ ;_ [$₹-4009]\ * \-#,##0.00_ ;_ [$₹-4009]\ * &quot;-&quot;??_ ;_ @_ "/>
      <alignment horizontal="left" vertical="center" textRotation="0" relativeIndent="1" justifyLastLine="0" shrinkToFit="0" readingOrder="0"/>
    </dxf>
    <dxf>
      <border>
        <bottom style="thick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center" vertical="center" textRotation="0" wrapText="0" indent="0" justifyLastLine="0" shrinkToFit="0" readingOrder="0"/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8168889431442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5117038483843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 style="thick">
          <color theme="6" tint="0.79998168889431442"/>
        </top>
        <bottom/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/>
        <bottom style="thick">
          <color theme="0"/>
        </bottom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  <vertical style="dotted">
          <color theme="6" tint="0.79998168889431442"/>
        </vertical>
        <horizontal style="thin">
          <color theme="6" tint="0.79998168889431442"/>
        </horizontal>
      </border>
    </dxf>
  </dxfs>
  <tableStyles count="4" defaultTableStyle="Profit &amp; Loss Revenue" defaultPivotStyle="PivotStyleLight16">
    <tableStyle name="Custom" pivot="0" count="3" xr9:uid="{B4C71562-070A-4208-BFBB-7A250DAFCCA3}">
      <tableStyleElement type="wholeTable" dxfId="79"/>
      <tableStyleElement type="headerRow" dxfId="78"/>
      <tableStyleElement type="totalRow" dxfId="77"/>
    </tableStyle>
    <tableStyle name="Profit &amp; Loss Expenses" pivot="0" count="5" xr9:uid="{00000000-0011-0000-FFFF-FFFF00000000}">
      <tableStyleElement type="wholeTable" dxfId="76"/>
      <tableStyleElement type="headerRow" dxfId="75"/>
      <tableStyleElement type="totalRow" dxfId="74"/>
      <tableStyleElement type="firstRowStripe" dxfId="73"/>
      <tableStyleElement type="secondRowStripe" dxfId="72"/>
    </tableStyle>
    <tableStyle name="Profit &amp; Loss Revenue" pivot="0" count="5" xr9:uid="{00000000-0011-0000-FFFF-FFFF01000000}">
      <tableStyleElement type="wholeTable" dxfId="71"/>
      <tableStyleElement type="headerRow" dxfId="70"/>
      <tableStyleElement type="totalRow" dxfId="69"/>
      <tableStyleElement type="firstRowStripe" dxfId="68"/>
      <tableStyleElement type="secondRowStripe" dxfId="67"/>
    </tableStyle>
    <tableStyle name="Profit &amp; Loss Sales" pivot="0" count="5" xr9:uid="{00000000-0011-0000-FFFF-FFFF02000000}">
      <tableStyleElement type="wholeTable" dxfId="66"/>
      <tableStyleElement type="headerRow" dxfId="65"/>
      <tableStyleElement type="totalRow" dxfId="64"/>
      <tableStyleElement type="firstRowStripe" dxfId="63"/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enue" displayName="Revenue" ref="B6:AD14" totalsRowCount="1" headerRowDxfId="61" dataDxfId="59" totalsRowDxfId="58" headerRowBorderDxfId="60">
  <autoFilter ref="B6:AD1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REVENUES (SALES)" totalsRowLabel="TOTAL SALES" dataDxfId="57" totalsRowDxfId="56" dataCellStyle="Table Details"/>
    <tableColumn id="29" xr3:uid="{00000000-0010-0000-0000-00001D000000}" name="TREND" dataDxfId="55" totalsRowDxfId="54" dataCellStyle="Revenue fill"/>
    <tableColumn id="2" xr3:uid="{00000000-0010-0000-0000-000002000000}" name="JAN" totalsRowFunction="sum" dataDxfId="53" totalsRowDxfId="52" dataCellStyle="Currency [0]"/>
    <tableColumn id="3" xr3:uid="{00000000-0010-0000-0000-000003000000}" name="FEB" totalsRowFunction="sum" dataDxfId="51" totalsRowDxfId="50" dataCellStyle="Currency [0]"/>
    <tableColumn id="4" xr3:uid="{00000000-0010-0000-0000-000004000000}" name="MAR" totalsRowFunction="sum" dataDxfId="49" totalsRowDxfId="48" dataCellStyle="Currency [0]"/>
    <tableColumn id="5" xr3:uid="{00000000-0010-0000-0000-000005000000}" name="APR" totalsRowFunction="sum" dataDxfId="47" totalsRowDxfId="46" dataCellStyle="Currency [0]"/>
    <tableColumn id="6" xr3:uid="{00000000-0010-0000-0000-000006000000}" name="MAY" totalsRowFunction="sum" dataDxfId="45" totalsRowDxfId="44" dataCellStyle="Currency [0]"/>
    <tableColumn id="7" xr3:uid="{00000000-0010-0000-0000-000007000000}" name="JUN" totalsRowFunction="sum" dataDxfId="43" totalsRowDxfId="42" dataCellStyle="Currency [0]"/>
    <tableColumn id="8" xr3:uid="{00000000-0010-0000-0000-000008000000}" name="JUL" totalsRowFunction="sum" dataDxfId="41" totalsRowDxfId="40" dataCellStyle="Currency [0]"/>
    <tableColumn id="9" xr3:uid="{00000000-0010-0000-0000-000009000000}" name="AUG" totalsRowFunction="sum" dataDxfId="39" totalsRowDxfId="38" dataCellStyle="Currency [0]"/>
    <tableColumn id="10" xr3:uid="{00000000-0010-0000-0000-00000A000000}" name="SEP" totalsRowFunction="sum" dataDxfId="37" totalsRowDxfId="36" dataCellStyle="Currency [0]"/>
    <tableColumn id="11" xr3:uid="{00000000-0010-0000-0000-00000B000000}" name="OCT" totalsRowFunction="sum" dataDxfId="35" totalsRowDxfId="34" dataCellStyle="Currency [0]"/>
    <tableColumn id="12" xr3:uid="{00000000-0010-0000-0000-00000C000000}" name="NOV" totalsRowFunction="sum" dataDxfId="33" totalsRowDxfId="32" dataCellStyle="Currency [0]"/>
    <tableColumn id="13" xr3:uid="{00000000-0010-0000-0000-00000D000000}" name="DEC" totalsRowFunction="sum" dataDxfId="31" totalsRowDxfId="30" dataCellStyle="Currency [0]"/>
    <tableColumn id="14" xr3:uid="{00000000-0010-0000-0000-00000E000000}" name="YEARLY" totalsRowFunction="sum" dataDxfId="29" totalsRowDxfId="28" dataCellStyle="Currency [0]">
      <calculatedColumnFormula>SUM(Revenue[[#This Row],[JAN]:[DEC]])</calculatedColumnFormula>
    </tableColumn>
    <tableColumn id="15" xr3:uid="{00000000-0010-0000-0000-00000F000000}" name="IND %" totalsRowFunction="sum" dataDxfId="27" totalsRowDxfId="26" dataCellStyle="Percent"/>
    <tableColumn id="16" xr3:uid="{00000000-0010-0000-0000-000010000000}" name="JAN %" totalsRowFunction="sum" dataDxfId="25" totalsRowDxfId="24" dataCellStyle="Percent">
      <calculatedColumnFormula>IFERROR(Revenue[[#This Row],[JAN]]/Revenue[[#Totals],[JAN]],"-")</calculatedColumnFormula>
    </tableColumn>
    <tableColumn id="17" xr3:uid="{00000000-0010-0000-0000-000011000000}" name="FEB %" totalsRowFunction="sum" dataDxfId="23" totalsRowDxfId="22" dataCellStyle="Percent">
      <calculatedColumnFormula>IFERROR(Revenue[[#This Row],[FEB]]/Revenue[[#Totals],[FEB]],"-")</calculatedColumnFormula>
    </tableColumn>
    <tableColumn id="18" xr3:uid="{00000000-0010-0000-0000-000012000000}" name="MAR %" totalsRowFunction="sum" dataDxfId="21" totalsRowDxfId="20" dataCellStyle="Percent">
      <calculatedColumnFormula>IFERROR(Revenue[[#This Row],[MAR]]/Revenue[[#Totals],[MAR]],"-")</calculatedColumnFormula>
    </tableColumn>
    <tableColumn id="19" xr3:uid="{00000000-0010-0000-0000-000013000000}" name="APR %" totalsRowFunction="sum" dataDxfId="19" totalsRowDxfId="18" dataCellStyle="Percent">
      <calculatedColumnFormula>IFERROR(Revenue[[#This Row],[APR]]/Revenue[[#Totals],[APR]],"-")</calculatedColumnFormula>
    </tableColumn>
    <tableColumn id="20" xr3:uid="{00000000-0010-0000-0000-000014000000}" name="MAY %" totalsRowFunction="sum" dataDxfId="17" totalsRowDxfId="16" dataCellStyle="Percent">
      <calculatedColumnFormula>IFERROR(Revenue[[#This Row],[MAY]]/Revenue[[#Totals],[MAY]],"-")</calculatedColumnFormula>
    </tableColumn>
    <tableColumn id="21" xr3:uid="{00000000-0010-0000-0000-000015000000}" name="JUN %" totalsRowFunction="sum" dataDxfId="15" totalsRowDxfId="14" dataCellStyle="Percent">
      <calculatedColumnFormula>IFERROR(Revenue[[#This Row],[JUN]]/Revenue[[#Totals],[JUN]],"-")</calculatedColumnFormula>
    </tableColumn>
    <tableColumn id="22" xr3:uid="{00000000-0010-0000-0000-000016000000}" name="JUL %" totalsRowFunction="sum" dataDxfId="13" totalsRowDxfId="12" dataCellStyle="Percent">
      <calculatedColumnFormula>IFERROR(Revenue[[#This Row],[JUL]]/Revenue[[#Totals],[JUL]],"-")</calculatedColumnFormula>
    </tableColumn>
    <tableColumn id="23" xr3:uid="{00000000-0010-0000-0000-000017000000}" name="AUG %" totalsRowFunction="sum" dataDxfId="11" totalsRowDxfId="10" dataCellStyle="Percent">
      <calculatedColumnFormula>IFERROR(Revenue[[#This Row],[AUG]]/Revenue[[#Totals],[AUG]],"-")</calculatedColumnFormula>
    </tableColumn>
    <tableColumn id="24" xr3:uid="{00000000-0010-0000-0000-000018000000}" name="SEP %" totalsRowFunction="sum" dataDxfId="9" totalsRowDxfId="8" dataCellStyle="Percent">
      <calculatedColumnFormula>IFERROR(Revenue[[#This Row],[SEP]]/Revenue[[#Totals],[SEP]],"-")</calculatedColumnFormula>
    </tableColumn>
    <tableColumn id="25" xr3:uid="{00000000-0010-0000-0000-000019000000}" name="OCT %" totalsRowFunction="sum" dataDxfId="7" totalsRowDxfId="6" dataCellStyle="Percent">
      <calculatedColumnFormula>IFERROR(Revenue[[#This Row],[OCT]]/Revenue[[#Totals],[OCT]],"-")</calculatedColumnFormula>
    </tableColumn>
    <tableColumn id="26" xr3:uid="{00000000-0010-0000-0000-00001A000000}" name="NOV %" totalsRowFunction="sum" dataDxfId="5" totalsRowDxfId="4" dataCellStyle="Percent">
      <calculatedColumnFormula>IFERROR(Revenue[[#This Row],[NOV]]/Revenue[[#Totals],[NOV]],"-")</calculatedColumnFormula>
    </tableColumn>
    <tableColumn id="27" xr3:uid="{00000000-0010-0000-0000-00001B000000}" name="DEC %" totalsRowFunction="sum" dataDxfId="3" totalsRowDxfId="2" dataCellStyle="Percent">
      <calculatedColumnFormula>IFERROR(Revenue[[#This Row],[DEC]]/Revenue[[#Totals],[DEC]],"-")</calculatedColumnFormula>
    </tableColumn>
    <tableColumn id="28" xr3:uid="{00000000-0010-0000-0000-00001C000000}" name="YEAR %" totalsRowFunction="sum" dataDxfId="1" totalsRowDxfId="0" dataCellStyle="Normal">
      <calculatedColumnFormula>IFERROR(Revenue[[#This Row],[YEARLY]]/Revenue[[#Totals],[YEARLY]],"-")</calculatedColumnFormula>
    </tableColumn>
  </tableColumns>
  <tableStyleInfo name="Profit &amp; Loss Revenue" showFirstColumn="1" showLastColumn="1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64">
      <a:majorFont>
        <a:latin typeface="Univers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 fitToPage="1"/>
  </sheetPr>
  <dimension ref="B1:AE14"/>
  <sheetViews>
    <sheetView showGridLines="0" tabSelected="1" zoomScale="48" zoomScaleNormal="48" workbookViewId="0">
      <selection activeCell="Z16" sqref="Z16"/>
    </sheetView>
  </sheetViews>
  <sheetFormatPr defaultColWidth="8.921875" defaultRowHeight="30" customHeight="1" x14ac:dyDescent="0.35"/>
  <cols>
    <col min="1" max="1" width="5" style="1" customWidth="1"/>
    <col min="2" max="2" width="31.61328125" style="20" customWidth="1"/>
    <col min="3" max="3" width="31.61328125" style="5" customWidth="1"/>
    <col min="4" max="30" width="9.4609375" style="1" customWidth="1"/>
    <col min="31" max="31" width="5" style="1" customWidth="1"/>
    <col min="32" max="16384" width="8.921875" style="1"/>
  </cols>
  <sheetData>
    <row r="1" spans="2:31" s="5" customFormat="1" ht="24.9" customHeight="1" x14ac:dyDescent="0.35">
      <c r="AE1" s="5" t="s">
        <v>26</v>
      </c>
    </row>
    <row r="2" spans="2:31" s="5" customFormat="1" ht="60" customHeight="1" x14ac:dyDescent="1.1499999999999999">
      <c r="B2" s="6" t="s">
        <v>38</v>
      </c>
      <c r="J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31" s="5" customFormat="1" ht="9.9" customHeight="1" x14ac:dyDescent="1.1499999999999999">
      <c r="B3" s="6"/>
      <c r="J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31" s="5" customFormat="1" ht="50.15" customHeight="1" thickBot="1" x14ac:dyDescent="0.4">
      <c r="B4" s="9" t="s">
        <v>39</v>
      </c>
      <c r="C4" s="10"/>
      <c r="D4" s="10"/>
      <c r="E4" s="11"/>
      <c r="F4" s="10"/>
      <c r="G4" s="11"/>
      <c r="H4" s="10"/>
      <c r="I4" s="10"/>
      <c r="J4" s="10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  <c r="V4" s="10"/>
      <c r="W4" s="10"/>
      <c r="X4" s="12"/>
      <c r="Y4" s="12"/>
      <c r="Z4" s="12"/>
      <c r="AA4" s="12"/>
      <c r="AB4" s="13"/>
      <c r="AC4" s="10"/>
      <c r="AD4" s="10"/>
    </row>
    <row r="5" spans="2:31" s="5" customFormat="1" ht="24.9" customHeight="1" thickTop="1" x14ac:dyDescent="0.35">
      <c r="B5" s="14"/>
      <c r="E5" s="15"/>
      <c r="G5" s="15"/>
      <c r="K5" s="15"/>
      <c r="L5" s="15"/>
      <c r="M5" s="15"/>
      <c r="N5" s="15"/>
      <c r="O5" s="15"/>
      <c r="X5" s="16"/>
      <c r="Y5" s="16"/>
      <c r="Z5" s="16"/>
      <c r="AA5" s="16"/>
      <c r="AB5" s="17"/>
      <c r="AC5" s="17"/>
      <c r="AD5" s="17"/>
    </row>
    <row r="6" spans="2:31" s="22" customFormat="1" ht="30" customHeight="1" x14ac:dyDescent="0.3">
      <c r="B6" s="18" t="s">
        <v>1</v>
      </c>
      <c r="C6" s="18" t="s">
        <v>2</v>
      </c>
      <c r="D6" s="21" t="s">
        <v>0</v>
      </c>
      <c r="E6" s="21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1" t="s">
        <v>32</v>
      </c>
      <c r="K6" s="21" t="s">
        <v>33</v>
      </c>
      <c r="L6" s="21" t="s">
        <v>34</v>
      </c>
      <c r="M6" s="21" t="s">
        <v>35</v>
      </c>
      <c r="N6" s="21" t="s">
        <v>36</v>
      </c>
      <c r="O6" s="21" t="s">
        <v>37</v>
      </c>
      <c r="P6" s="21" t="s">
        <v>3</v>
      </c>
      <c r="Q6" s="21" t="s">
        <v>4</v>
      </c>
      <c r="R6" s="21" t="s">
        <v>5</v>
      </c>
      <c r="S6" s="21" t="s">
        <v>6</v>
      </c>
      <c r="T6" s="21" t="s">
        <v>7</v>
      </c>
      <c r="U6" s="21" t="s">
        <v>8</v>
      </c>
      <c r="V6" s="21" t="s">
        <v>9</v>
      </c>
      <c r="W6" s="21" t="s">
        <v>10</v>
      </c>
      <c r="X6" s="21" t="s">
        <v>11</v>
      </c>
      <c r="Y6" s="21" t="s">
        <v>12</v>
      </c>
      <c r="Z6" s="21" t="s">
        <v>13</v>
      </c>
      <c r="AA6" s="21" t="s">
        <v>14</v>
      </c>
      <c r="AB6" s="21" t="s">
        <v>15</v>
      </c>
      <c r="AC6" s="21" t="s">
        <v>16</v>
      </c>
      <c r="AD6" s="21" t="s">
        <v>17</v>
      </c>
    </row>
    <row r="7" spans="2:31" ht="30" customHeight="1" x14ac:dyDescent="0.35">
      <c r="B7" s="23" t="s">
        <v>18</v>
      </c>
      <c r="C7" s="24"/>
      <c r="D7" s="25">
        <v>186</v>
      </c>
      <c r="E7" s="25">
        <v>108</v>
      </c>
      <c r="F7" s="25">
        <v>92</v>
      </c>
      <c r="G7" s="25">
        <v>122</v>
      </c>
      <c r="H7" s="25">
        <v>190</v>
      </c>
      <c r="I7" s="25">
        <v>71</v>
      </c>
      <c r="J7" s="25">
        <v>21</v>
      </c>
      <c r="K7" s="25">
        <v>37</v>
      </c>
      <c r="L7" s="25">
        <v>24</v>
      </c>
      <c r="M7" s="25">
        <v>178</v>
      </c>
      <c r="N7" s="25">
        <v>92</v>
      </c>
      <c r="O7" s="25">
        <v>97</v>
      </c>
      <c r="P7" s="26">
        <f>SUM(Revenue[[#This Row],[JAN]:[DEC]])</f>
        <v>1218</v>
      </c>
      <c r="Q7" s="27">
        <v>0.12</v>
      </c>
      <c r="R7" s="28">
        <f>IFERROR(Revenue[[#This Row],[JAN]]/Revenue[[#Totals],[JAN]],"-")</f>
        <v>0.29807692307692307</v>
      </c>
      <c r="S7" s="28">
        <f>IFERROR(Revenue[[#This Row],[FEB]]/Revenue[[#Totals],[FEB]],"-")</f>
        <v>0.14673913043478262</v>
      </c>
      <c r="T7" s="28">
        <f>IFERROR(Revenue[[#This Row],[MAR]]/Revenue[[#Totals],[MAR]],"-")</f>
        <v>0.11219512195121951</v>
      </c>
      <c r="U7" s="28">
        <f>IFERROR(Revenue[[#This Row],[APR]]/Revenue[[#Totals],[APR]],"-")</f>
        <v>0.19967266775777415</v>
      </c>
      <c r="V7" s="28">
        <f>IFERROR(Revenue[[#This Row],[MAY]]/Revenue[[#Totals],[MAY]],"-")</f>
        <v>0.23399014778325122</v>
      </c>
      <c r="W7" s="28">
        <f>IFERROR(Revenue[[#This Row],[JUN]]/Revenue[[#Totals],[JUN]],"-")</f>
        <v>0.12283737024221453</v>
      </c>
      <c r="X7" s="28">
        <f>IFERROR(Revenue[[#This Row],[JUL]]/Revenue[[#Totals],[JUL]],"-")</f>
        <v>3.5175879396984924E-2</v>
      </c>
      <c r="Y7" s="28">
        <f>IFERROR(Revenue[[#This Row],[AUG]]/Revenue[[#Totals],[AUG]],"-")</f>
        <v>5.4814814814814816E-2</v>
      </c>
      <c r="Z7" s="28">
        <f>IFERROR(Revenue[[#This Row],[SEP]]/Revenue[[#Totals],[SEP]],"-")</f>
        <v>3.2258064516129031E-2</v>
      </c>
      <c r="AA7" s="28">
        <f>IFERROR(Revenue[[#This Row],[OCT]]/Revenue[[#Totals],[OCT]],"-")</f>
        <v>0.26138032305433184</v>
      </c>
      <c r="AB7" s="28">
        <f>IFERROR(Revenue[[#This Row],[NOV]]/Revenue[[#Totals],[NOV]],"-")</f>
        <v>0.12449255751014884</v>
      </c>
      <c r="AC7" s="28">
        <f>IFERROR(Revenue[[#This Row],[DEC]]/Revenue[[#Totals],[DEC]],"-")</f>
        <v>9.3000958772770856E-2</v>
      </c>
      <c r="AD7" s="28">
        <f>IFERROR(Revenue[[#This Row],[YEARLY]]/Revenue[[#Totals],[YEARLY]],"-")</f>
        <v>0.14064665127020784</v>
      </c>
    </row>
    <row r="8" spans="2:31" ht="30" customHeight="1" x14ac:dyDescent="0.35">
      <c r="B8" s="23" t="s">
        <v>19</v>
      </c>
      <c r="C8" s="29"/>
      <c r="D8" s="25">
        <v>15</v>
      </c>
      <c r="E8" s="25">
        <v>16</v>
      </c>
      <c r="F8" s="25">
        <v>198</v>
      </c>
      <c r="G8" s="25">
        <v>44</v>
      </c>
      <c r="H8" s="25">
        <v>25</v>
      </c>
      <c r="I8" s="25">
        <v>68</v>
      </c>
      <c r="J8" s="25">
        <v>43</v>
      </c>
      <c r="K8" s="25">
        <v>119</v>
      </c>
      <c r="L8" s="25">
        <v>37</v>
      </c>
      <c r="M8" s="25">
        <v>118</v>
      </c>
      <c r="N8" s="25">
        <v>29</v>
      </c>
      <c r="O8" s="25">
        <v>171</v>
      </c>
      <c r="P8" s="30">
        <f>SUM(Revenue[[#This Row],[JAN]:[DEC]])</f>
        <v>883</v>
      </c>
      <c r="Q8" s="27">
        <v>0.18</v>
      </c>
      <c r="R8" s="31">
        <f>IFERROR(Revenue[[#This Row],[JAN]]/Revenue[[#Totals],[JAN]],"-")</f>
        <v>2.403846153846154E-2</v>
      </c>
      <c r="S8" s="31">
        <f>IFERROR(Revenue[[#This Row],[FEB]]/Revenue[[#Totals],[FEB]],"-")</f>
        <v>2.1739130434782608E-2</v>
      </c>
      <c r="T8" s="31">
        <f>IFERROR(Revenue[[#This Row],[MAR]]/Revenue[[#Totals],[MAR]],"-")</f>
        <v>0.24146341463414633</v>
      </c>
      <c r="U8" s="31">
        <f>IFERROR(Revenue[[#This Row],[APR]]/Revenue[[#Totals],[APR]],"-")</f>
        <v>7.2013093289689037E-2</v>
      </c>
      <c r="V8" s="31">
        <f>IFERROR(Revenue[[#This Row],[MAY]]/Revenue[[#Totals],[MAY]],"-")</f>
        <v>3.0788177339901478E-2</v>
      </c>
      <c r="W8" s="31">
        <f>IFERROR(Revenue[[#This Row],[JUN]]/Revenue[[#Totals],[JUN]],"-")</f>
        <v>0.11764705882352941</v>
      </c>
      <c r="X8" s="31">
        <f>IFERROR(Revenue[[#This Row],[JUL]]/Revenue[[#Totals],[JUL]],"-")</f>
        <v>7.2026800670016752E-2</v>
      </c>
      <c r="Y8" s="31">
        <f>IFERROR(Revenue[[#This Row],[AUG]]/Revenue[[#Totals],[AUG]],"-")</f>
        <v>0.17629629629629628</v>
      </c>
      <c r="Z8" s="31">
        <f>IFERROR(Revenue[[#This Row],[SEP]]/Revenue[[#Totals],[SEP]],"-")</f>
        <v>4.9731182795698922E-2</v>
      </c>
      <c r="AA8" s="31">
        <f>IFERROR(Revenue[[#This Row],[OCT]]/Revenue[[#Totals],[OCT]],"-")</f>
        <v>0.17327459618208516</v>
      </c>
      <c r="AB8" s="31">
        <f>IFERROR(Revenue[[#This Row],[NOV]]/Revenue[[#Totals],[NOV]],"-")</f>
        <v>3.9242219215155617E-2</v>
      </c>
      <c r="AC8" s="31">
        <f>IFERROR(Revenue[[#This Row],[DEC]]/Revenue[[#Totals],[DEC]],"-")</f>
        <v>0.16395014381591563</v>
      </c>
      <c r="AD8" s="31">
        <f>IFERROR(Revenue[[#This Row],[YEARLY]]/Revenue[[#Totals],[YEARLY]],"-")</f>
        <v>0.10196304849884527</v>
      </c>
    </row>
    <row r="9" spans="2:31" ht="30" customHeight="1" x14ac:dyDescent="0.35">
      <c r="B9" s="23" t="s">
        <v>20</v>
      </c>
      <c r="C9" s="29"/>
      <c r="D9" s="25">
        <v>166</v>
      </c>
      <c r="E9" s="25">
        <v>185</v>
      </c>
      <c r="F9" s="25">
        <v>89</v>
      </c>
      <c r="G9" s="25">
        <v>170</v>
      </c>
      <c r="H9" s="25">
        <v>131</v>
      </c>
      <c r="I9" s="25">
        <v>70</v>
      </c>
      <c r="J9" s="25">
        <v>50</v>
      </c>
      <c r="K9" s="25">
        <v>149</v>
      </c>
      <c r="L9" s="25">
        <v>179</v>
      </c>
      <c r="M9" s="25">
        <v>104</v>
      </c>
      <c r="N9" s="25">
        <v>119</v>
      </c>
      <c r="O9" s="25">
        <v>187</v>
      </c>
      <c r="P9" s="30">
        <f>SUM(Revenue[[#This Row],[JAN]:[DEC]])</f>
        <v>1599</v>
      </c>
      <c r="Q9" s="27">
        <v>0.19</v>
      </c>
      <c r="R9" s="31">
        <f>IFERROR(Revenue[[#This Row],[JAN]]/Revenue[[#Totals],[JAN]],"-")</f>
        <v>0.26602564102564102</v>
      </c>
      <c r="S9" s="31">
        <f>IFERROR(Revenue[[#This Row],[FEB]]/Revenue[[#Totals],[FEB]],"-")</f>
        <v>0.25135869565217389</v>
      </c>
      <c r="T9" s="31">
        <f>IFERROR(Revenue[[#This Row],[MAR]]/Revenue[[#Totals],[MAR]],"-")</f>
        <v>0.10853658536585366</v>
      </c>
      <c r="U9" s="31">
        <f>IFERROR(Revenue[[#This Row],[APR]]/Revenue[[#Totals],[APR]],"-")</f>
        <v>0.27823240589198034</v>
      </c>
      <c r="V9" s="31">
        <f>IFERROR(Revenue[[#This Row],[MAY]]/Revenue[[#Totals],[MAY]],"-")</f>
        <v>0.16133004926108374</v>
      </c>
      <c r="W9" s="31">
        <f>IFERROR(Revenue[[#This Row],[JUN]]/Revenue[[#Totals],[JUN]],"-")</f>
        <v>0.12110726643598616</v>
      </c>
      <c r="X9" s="31">
        <f>IFERROR(Revenue[[#This Row],[JUL]]/Revenue[[#Totals],[JUL]],"-")</f>
        <v>8.3752093802345065E-2</v>
      </c>
      <c r="Y9" s="31">
        <f>IFERROR(Revenue[[#This Row],[AUG]]/Revenue[[#Totals],[AUG]],"-")</f>
        <v>0.22074074074074074</v>
      </c>
      <c r="Z9" s="31">
        <f>IFERROR(Revenue[[#This Row],[SEP]]/Revenue[[#Totals],[SEP]],"-")</f>
        <v>0.24059139784946237</v>
      </c>
      <c r="AA9" s="31">
        <f>IFERROR(Revenue[[#This Row],[OCT]]/Revenue[[#Totals],[OCT]],"-")</f>
        <v>0.1527165932452276</v>
      </c>
      <c r="AB9" s="31">
        <f>IFERROR(Revenue[[#This Row],[NOV]]/Revenue[[#Totals],[NOV]],"-")</f>
        <v>0.16102841677943167</v>
      </c>
      <c r="AC9" s="31">
        <f>IFERROR(Revenue[[#This Row],[DEC]]/Revenue[[#Totals],[DEC]],"-")</f>
        <v>0.17929050814956854</v>
      </c>
      <c r="AD9" s="31">
        <f>IFERROR(Revenue[[#This Row],[YEARLY]]/Revenue[[#Totals],[YEARLY]],"-")</f>
        <v>0.18464203233256352</v>
      </c>
    </row>
    <row r="10" spans="2:31" ht="30" customHeight="1" x14ac:dyDescent="0.35">
      <c r="B10" s="23" t="s">
        <v>21</v>
      </c>
      <c r="C10" s="29"/>
      <c r="D10" s="25">
        <v>21</v>
      </c>
      <c r="E10" s="25">
        <v>113</v>
      </c>
      <c r="F10" s="25">
        <v>83</v>
      </c>
      <c r="G10" s="25">
        <v>17</v>
      </c>
      <c r="H10" s="25">
        <v>130</v>
      </c>
      <c r="I10" s="25">
        <v>26</v>
      </c>
      <c r="J10" s="25">
        <v>167</v>
      </c>
      <c r="K10" s="25">
        <v>102</v>
      </c>
      <c r="L10" s="25">
        <v>82</v>
      </c>
      <c r="M10" s="25">
        <v>33</v>
      </c>
      <c r="N10" s="25">
        <v>88</v>
      </c>
      <c r="O10" s="25">
        <v>193</v>
      </c>
      <c r="P10" s="30">
        <f>SUM(Revenue[[#This Row],[JAN]:[DEC]])</f>
        <v>1055</v>
      </c>
      <c r="Q10" s="27">
        <v>0.11</v>
      </c>
      <c r="R10" s="31">
        <f>IFERROR(Revenue[[#This Row],[JAN]]/Revenue[[#Totals],[JAN]],"-")</f>
        <v>3.3653846153846152E-2</v>
      </c>
      <c r="S10" s="31">
        <f>IFERROR(Revenue[[#This Row],[FEB]]/Revenue[[#Totals],[FEB]],"-")</f>
        <v>0.15353260869565216</v>
      </c>
      <c r="T10" s="31">
        <f>IFERROR(Revenue[[#This Row],[MAR]]/Revenue[[#Totals],[MAR]],"-")</f>
        <v>0.10121951219512196</v>
      </c>
      <c r="U10" s="31">
        <f>IFERROR(Revenue[[#This Row],[APR]]/Revenue[[#Totals],[APR]],"-")</f>
        <v>2.7823240589198037E-2</v>
      </c>
      <c r="V10" s="31">
        <f>IFERROR(Revenue[[#This Row],[MAY]]/Revenue[[#Totals],[MAY]],"-")</f>
        <v>0.16009852216748768</v>
      </c>
      <c r="W10" s="31">
        <f>IFERROR(Revenue[[#This Row],[JUN]]/Revenue[[#Totals],[JUN]],"-")</f>
        <v>4.4982698961937718E-2</v>
      </c>
      <c r="X10" s="31">
        <f>IFERROR(Revenue[[#This Row],[JUL]]/Revenue[[#Totals],[JUL]],"-")</f>
        <v>0.2797319932998325</v>
      </c>
      <c r="Y10" s="31">
        <f>IFERROR(Revenue[[#This Row],[AUG]]/Revenue[[#Totals],[AUG]],"-")</f>
        <v>0.15111111111111111</v>
      </c>
      <c r="Z10" s="31">
        <f>IFERROR(Revenue[[#This Row],[SEP]]/Revenue[[#Totals],[SEP]],"-")</f>
        <v>0.11021505376344086</v>
      </c>
      <c r="AA10" s="31">
        <f>IFERROR(Revenue[[#This Row],[OCT]]/Revenue[[#Totals],[OCT]],"-")</f>
        <v>4.8458149779735685E-2</v>
      </c>
      <c r="AB10" s="31">
        <f>IFERROR(Revenue[[#This Row],[NOV]]/Revenue[[#Totals],[NOV]],"-")</f>
        <v>0.11907983761840325</v>
      </c>
      <c r="AC10" s="31">
        <f>IFERROR(Revenue[[#This Row],[DEC]]/Revenue[[#Totals],[DEC]],"-")</f>
        <v>0.18504314477468839</v>
      </c>
      <c r="AD10" s="31">
        <f>IFERROR(Revenue[[#This Row],[YEARLY]]/Revenue[[#Totals],[YEARLY]],"-")</f>
        <v>0.12182448036951501</v>
      </c>
    </row>
    <row r="11" spans="2:31" ht="30" customHeight="1" x14ac:dyDescent="0.35">
      <c r="B11" s="23" t="s">
        <v>22</v>
      </c>
      <c r="C11" s="29"/>
      <c r="D11" s="25">
        <v>70</v>
      </c>
      <c r="E11" s="25">
        <v>160</v>
      </c>
      <c r="F11" s="25">
        <v>125</v>
      </c>
      <c r="G11" s="25">
        <v>84</v>
      </c>
      <c r="H11" s="25">
        <v>191</v>
      </c>
      <c r="I11" s="25">
        <v>97</v>
      </c>
      <c r="J11" s="25">
        <v>52</v>
      </c>
      <c r="K11" s="25">
        <v>45</v>
      </c>
      <c r="L11" s="25">
        <v>173</v>
      </c>
      <c r="M11" s="25">
        <v>136</v>
      </c>
      <c r="N11" s="25">
        <v>144</v>
      </c>
      <c r="O11" s="25">
        <v>167</v>
      </c>
      <c r="P11" s="30">
        <f>SUM(Revenue[[#This Row],[JAN]:[DEC]])</f>
        <v>1444</v>
      </c>
      <c r="Q11" s="27">
        <v>0.2</v>
      </c>
      <c r="R11" s="31">
        <f>IFERROR(Revenue[[#This Row],[JAN]]/Revenue[[#Totals],[JAN]],"-")</f>
        <v>0.11217948717948718</v>
      </c>
      <c r="S11" s="31">
        <f>IFERROR(Revenue[[#This Row],[FEB]]/Revenue[[#Totals],[FEB]],"-")</f>
        <v>0.21739130434782608</v>
      </c>
      <c r="T11" s="31">
        <f>IFERROR(Revenue[[#This Row],[MAR]]/Revenue[[#Totals],[MAR]],"-")</f>
        <v>0.1524390243902439</v>
      </c>
      <c r="U11" s="31">
        <f>IFERROR(Revenue[[#This Row],[APR]]/Revenue[[#Totals],[APR]],"-")</f>
        <v>0.13747954173486088</v>
      </c>
      <c r="V11" s="31">
        <f>IFERROR(Revenue[[#This Row],[MAY]]/Revenue[[#Totals],[MAY]],"-")</f>
        <v>0.23522167487684728</v>
      </c>
      <c r="W11" s="31">
        <f>IFERROR(Revenue[[#This Row],[JUN]]/Revenue[[#Totals],[JUN]],"-")</f>
        <v>0.16782006920415224</v>
      </c>
      <c r="X11" s="31">
        <f>IFERROR(Revenue[[#This Row],[JUL]]/Revenue[[#Totals],[JUL]],"-")</f>
        <v>8.7102177554438859E-2</v>
      </c>
      <c r="Y11" s="31">
        <f>IFERROR(Revenue[[#This Row],[AUG]]/Revenue[[#Totals],[AUG]],"-")</f>
        <v>6.6666666666666666E-2</v>
      </c>
      <c r="Z11" s="31">
        <f>IFERROR(Revenue[[#This Row],[SEP]]/Revenue[[#Totals],[SEP]],"-")</f>
        <v>0.2325268817204301</v>
      </c>
      <c r="AA11" s="31">
        <f>IFERROR(Revenue[[#This Row],[OCT]]/Revenue[[#Totals],[OCT]],"-")</f>
        <v>0.19970631424375918</v>
      </c>
      <c r="AB11" s="31">
        <f>IFERROR(Revenue[[#This Row],[NOV]]/Revenue[[#Totals],[NOV]],"-")</f>
        <v>0.19485791610284167</v>
      </c>
      <c r="AC11" s="31">
        <f>IFERROR(Revenue[[#This Row],[DEC]]/Revenue[[#Totals],[DEC]],"-")</f>
        <v>0.1601150527325024</v>
      </c>
      <c r="AD11" s="31">
        <f>IFERROR(Revenue[[#This Row],[YEARLY]]/Revenue[[#Totals],[YEARLY]],"-")</f>
        <v>0.16674364896073904</v>
      </c>
    </row>
    <row r="12" spans="2:31" ht="30" customHeight="1" x14ac:dyDescent="0.35">
      <c r="B12" s="23" t="s">
        <v>23</v>
      </c>
      <c r="C12" s="29"/>
      <c r="D12" s="25">
        <v>61</v>
      </c>
      <c r="E12" s="25">
        <v>99</v>
      </c>
      <c r="F12" s="25">
        <v>70</v>
      </c>
      <c r="G12" s="25">
        <v>162</v>
      </c>
      <c r="H12" s="25">
        <v>28</v>
      </c>
      <c r="I12" s="25">
        <v>163</v>
      </c>
      <c r="J12" s="25">
        <v>101</v>
      </c>
      <c r="K12" s="25">
        <v>103</v>
      </c>
      <c r="L12" s="25">
        <v>78</v>
      </c>
      <c r="M12" s="25">
        <v>33</v>
      </c>
      <c r="N12" s="25">
        <v>162</v>
      </c>
      <c r="O12" s="25">
        <v>159</v>
      </c>
      <c r="P12" s="30">
        <f>SUM(Revenue[[#This Row],[JAN]:[DEC]])</f>
        <v>1219</v>
      </c>
      <c r="Q12" s="27">
        <v>0.1</v>
      </c>
      <c r="R12" s="31">
        <f>IFERROR(Revenue[[#This Row],[JAN]]/Revenue[[#Totals],[JAN]],"-")</f>
        <v>9.7756410256410256E-2</v>
      </c>
      <c r="S12" s="31">
        <f>IFERROR(Revenue[[#This Row],[FEB]]/Revenue[[#Totals],[FEB]],"-")</f>
        <v>0.13451086956521738</v>
      </c>
      <c r="T12" s="31">
        <f>IFERROR(Revenue[[#This Row],[MAR]]/Revenue[[#Totals],[MAR]],"-")</f>
        <v>8.5365853658536592E-2</v>
      </c>
      <c r="U12" s="31">
        <f>IFERROR(Revenue[[#This Row],[APR]]/Revenue[[#Totals],[APR]],"-")</f>
        <v>0.265139116202946</v>
      </c>
      <c r="V12" s="31">
        <f>IFERROR(Revenue[[#This Row],[MAY]]/Revenue[[#Totals],[MAY]],"-")</f>
        <v>3.4482758620689655E-2</v>
      </c>
      <c r="W12" s="31">
        <f>IFERROR(Revenue[[#This Row],[JUN]]/Revenue[[#Totals],[JUN]],"-")</f>
        <v>0.2820069204152249</v>
      </c>
      <c r="X12" s="31">
        <f>IFERROR(Revenue[[#This Row],[JUL]]/Revenue[[#Totals],[JUL]],"-")</f>
        <v>0.16917922948073702</v>
      </c>
      <c r="Y12" s="31">
        <f>IFERROR(Revenue[[#This Row],[AUG]]/Revenue[[#Totals],[AUG]],"-")</f>
        <v>0.15259259259259259</v>
      </c>
      <c r="Z12" s="31">
        <f>IFERROR(Revenue[[#This Row],[SEP]]/Revenue[[#Totals],[SEP]],"-")</f>
        <v>0.10483870967741936</v>
      </c>
      <c r="AA12" s="31">
        <f>IFERROR(Revenue[[#This Row],[OCT]]/Revenue[[#Totals],[OCT]],"-")</f>
        <v>4.8458149779735685E-2</v>
      </c>
      <c r="AB12" s="31">
        <f>IFERROR(Revenue[[#This Row],[NOV]]/Revenue[[#Totals],[NOV]],"-")</f>
        <v>0.21921515561569688</v>
      </c>
      <c r="AC12" s="31">
        <f>IFERROR(Revenue[[#This Row],[DEC]]/Revenue[[#Totals],[DEC]],"-")</f>
        <v>0.15244487056567593</v>
      </c>
      <c r="AD12" s="31">
        <f>IFERROR(Revenue[[#This Row],[YEARLY]]/Revenue[[#Totals],[YEARLY]],"-")</f>
        <v>0.14076212471131641</v>
      </c>
    </row>
    <row r="13" spans="2:31" ht="30" customHeight="1" x14ac:dyDescent="0.35">
      <c r="B13" s="23" t="s">
        <v>24</v>
      </c>
      <c r="C13" s="29"/>
      <c r="D13" s="25">
        <v>105</v>
      </c>
      <c r="E13" s="25">
        <v>55</v>
      </c>
      <c r="F13" s="25">
        <v>163</v>
      </c>
      <c r="G13" s="25">
        <v>12</v>
      </c>
      <c r="H13" s="25">
        <v>117</v>
      </c>
      <c r="I13" s="25">
        <v>83</v>
      </c>
      <c r="J13" s="25">
        <v>163</v>
      </c>
      <c r="K13" s="25">
        <v>120</v>
      </c>
      <c r="L13" s="25">
        <v>171</v>
      </c>
      <c r="M13" s="25">
        <v>79</v>
      </c>
      <c r="N13" s="25">
        <v>105</v>
      </c>
      <c r="O13" s="25">
        <v>69</v>
      </c>
      <c r="P13" s="30">
        <f>SUM(Revenue[[#This Row],[JAN]:[DEC]])</f>
        <v>1242</v>
      </c>
      <c r="Q13" s="27">
        <v>0.1</v>
      </c>
      <c r="R13" s="31">
        <f>IFERROR(Revenue[[#This Row],[JAN]]/Revenue[[#Totals],[JAN]],"-")</f>
        <v>0.16826923076923078</v>
      </c>
      <c r="S13" s="31">
        <f>IFERROR(Revenue[[#This Row],[FEB]]/Revenue[[#Totals],[FEB]],"-")</f>
        <v>7.4728260869565216E-2</v>
      </c>
      <c r="T13" s="31">
        <f>IFERROR(Revenue[[#This Row],[MAR]]/Revenue[[#Totals],[MAR]],"-")</f>
        <v>0.19878048780487806</v>
      </c>
      <c r="U13" s="31">
        <f>IFERROR(Revenue[[#This Row],[APR]]/Revenue[[#Totals],[APR]],"-")</f>
        <v>1.9639934533551555E-2</v>
      </c>
      <c r="V13" s="31">
        <f>IFERROR(Revenue[[#This Row],[MAY]]/Revenue[[#Totals],[MAY]],"-")</f>
        <v>0.14408866995073891</v>
      </c>
      <c r="W13" s="31">
        <f>IFERROR(Revenue[[#This Row],[JUN]]/Revenue[[#Totals],[JUN]],"-")</f>
        <v>0.14359861591695502</v>
      </c>
      <c r="X13" s="31">
        <f>IFERROR(Revenue[[#This Row],[JUL]]/Revenue[[#Totals],[JUL]],"-")</f>
        <v>0.27303182579564489</v>
      </c>
      <c r="Y13" s="31">
        <f>IFERROR(Revenue[[#This Row],[AUG]]/Revenue[[#Totals],[AUG]],"-")</f>
        <v>0.17777777777777778</v>
      </c>
      <c r="Z13" s="31">
        <f>IFERROR(Revenue[[#This Row],[SEP]]/Revenue[[#Totals],[SEP]],"-")</f>
        <v>0.22983870967741934</v>
      </c>
      <c r="AA13" s="31">
        <f>IFERROR(Revenue[[#This Row],[OCT]]/Revenue[[#Totals],[OCT]],"-")</f>
        <v>0.11600587371512482</v>
      </c>
      <c r="AB13" s="31">
        <f>IFERROR(Revenue[[#This Row],[NOV]]/Revenue[[#Totals],[NOV]],"-")</f>
        <v>0.14208389715832206</v>
      </c>
      <c r="AC13" s="31">
        <f>IFERROR(Revenue[[#This Row],[DEC]]/Revenue[[#Totals],[DEC]],"-")</f>
        <v>6.6155321188878236E-2</v>
      </c>
      <c r="AD13" s="31">
        <f>IFERROR(Revenue[[#This Row],[YEARLY]]/Revenue[[#Totals],[YEARLY]],"-")</f>
        <v>0.14341801385681294</v>
      </c>
    </row>
    <row r="14" spans="2:31" s="4" customFormat="1" ht="30" customHeight="1" x14ac:dyDescent="0.35">
      <c r="B14" s="18" t="s">
        <v>25</v>
      </c>
      <c r="C14" s="19"/>
      <c r="D14" s="2">
        <f>SUBTOTAL(109,Revenue[JAN])</f>
        <v>624</v>
      </c>
      <c r="E14" s="2">
        <f>SUBTOTAL(109,Revenue[FEB])</f>
        <v>736</v>
      </c>
      <c r="F14" s="2">
        <f>SUBTOTAL(109,Revenue[MAR])</f>
        <v>820</v>
      </c>
      <c r="G14" s="2">
        <f>SUBTOTAL(109,Revenue[APR])</f>
        <v>611</v>
      </c>
      <c r="H14" s="2">
        <f>SUBTOTAL(109,Revenue[MAY])</f>
        <v>812</v>
      </c>
      <c r="I14" s="2">
        <f>SUBTOTAL(109,Revenue[JUN])</f>
        <v>578</v>
      </c>
      <c r="J14" s="2">
        <f>SUBTOTAL(109,Revenue[JUL])</f>
        <v>597</v>
      </c>
      <c r="K14" s="2">
        <f>SUBTOTAL(109,Revenue[AUG])</f>
        <v>675</v>
      </c>
      <c r="L14" s="2">
        <f>SUBTOTAL(109,Revenue[SEP])</f>
        <v>744</v>
      </c>
      <c r="M14" s="2">
        <f>SUBTOTAL(109,Revenue[OCT])</f>
        <v>681</v>
      </c>
      <c r="N14" s="2">
        <f>SUBTOTAL(109,Revenue[NOV])</f>
        <v>739</v>
      </c>
      <c r="O14" s="2">
        <f>SUBTOTAL(109,Revenue[DEC])</f>
        <v>1043</v>
      </c>
      <c r="P14" s="2">
        <f>SUBTOTAL(109,Revenue[YEARLY])</f>
        <v>8660</v>
      </c>
      <c r="Q14" s="3">
        <f>SUBTOTAL(109,Revenue[IND %])</f>
        <v>1</v>
      </c>
      <c r="R14" s="3">
        <f>SUBTOTAL(109,Revenue[JAN %])</f>
        <v>1</v>
      </c>
      <c r="S14" s="3">
        <f>SUBTOTAL(109,Revenue[FEB %])</f>
        <v>1</v>
      </c>
      <c r="T14" s="3">
        <f>SUBTOTAL(109,Revenue[MAR %])</f>
        <v>1</v>
      </c>
      <c r="U14" s="3">
        <f>SUBTOTAL(109,Revenue[APR %])</f>
        <v>0.99999999999999989</v>
      </c>
      <c r="V14" s="3">
        <f>SUBTOTAL(109,Revenue[MAY %])</f>
        <v>0.99999999999999989</v>
      </c>
      <c r="W14" s="3">
        <f>SUBTOTAL(109,Revenue[JUN %])</f>
        <v>1</v>
      </c>
      <c r="X14" s="3">
        <f>SUBTOTAL(109,Revenue[JUL %])</f>
        <v>1</v>
      </c>
      <c r="Y14" s="3">
        <f>SUBTOTAL(109,Revenue[AUG %])</f>
        <v>1</v>
      </c>
      <c r="Z14" s="3">
        <f>SUBTOTAL(109,Revenue[SEP %])</f>
        <v>1</v>
      </c>
      <c r="AA14" s="3">
        <f>SUBTOTAL(109,Revenue[OCT %])</f>
        <v>1</v>
      </c>
      <c r="AB14" s="3">
        <f>SUBTOTAL(109,Revenue[NOV %])</f>
        <v>1</v>
      </c>
      <c r="AC14" s="3">
        <f>SUBTOTAL(109,Revenue[DEC %])</f>
        <v>0.99999999999999989</v>
      </c>
      <c r="AD14" s="3">
        <f>SUBTOTAL(109,Revenue[YEAR %])</f>
        <v>1</v>
      </c>
    </row>
  </sheetData>
  <phoneticPr fontId="24" type="noConversion"/>
  <dataValidations count="9">
    <dataValidation allowBlank="1" showInputMessage="1" showErrorMessage="1" prompt="Annual revenue is automatically calculated in this column" sqref="P6" xr:uid="{00000000-0002-0000-0000-000003000000}"/>
    <dataValidation allowBlank="1" showInputMessage="1" showErrorMessage="1" prompt="Projection title is in this cell. Enter values in the Revenue table, below, to calculate total sales" sqref="B4" xr:uid="{00000000-0002-0000-0000-000005000000}"/>
    <dataValidation allowBlank="1" showInputMessage="1" showErrorMessage="1" prompt="Automatically calculates proportion of sales from different sources to total sales in this column for the month in this cell" sqref="R6:AC6" xr:uid="{00000000-0002-0000-0000-00000C000000}"/>
    <dataValidation allowBlank="1" showInputMessage="1" showErrorMessage="1" prompt="Automatically calculates proportion of sales from different sources to total sales for the year in this column" sqref="AD6" xr:uid="{00000000-0002-0000-0000-00000D000000}"/>
    <dataValidation allowBlank="1" showInputMessage="1" showErrorMessage="1" prompt="Enter revenue generated by sales in this column" sqref="B6" xr:uid="{00000000-0002-0000-0000-00000E000000}"/>
    <dataValidation allowBlank="1" showInputMessage="1" showErrorMessage="1" prompt="A trend chart for revenue over time is in this column" sqref="C6" xr:uid="{00000000-0002-0000-0000-00000F000000}"/>
    <dataValidation allowBlank="1" showInputMessage="1" showErrorMessage="1" prompt="Index percent is in this column" sqref="Q6" xr:uid="{00000000-0002-0000-0000-000011000000}"/>
    <dataValidation allowBlank="1" showInputMessage="1" showErrorMessage="1" prompt="This worksheet calculates total sales for each month &amp; year, &amp; total annual sales from different sources. " sqref="A1" xr:uid="{8666F8D5-2068-4FC6-A038-9D731867A61D}"/>
    <dataValidation allowBlank="1" showInputMessage="1" showErrorMessage="1" prompt="Enter company name in this cell" sqref="B2" xr:uid="{8AA494AF-E1BA-42A2-88DC-47B15B052116}"/>
  </dataValidations>
  <printOptions horizontalCentered="1"/>
  <pageMargins left="0.25" right="0.25" top="0.75" bottom="0.75" header="0.3" footer="0.3"/>
  <pageSetup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  <x14:sparkline>
              <xm:f>'Revenues (sales)'!$D$12:$O$12</xm:f>
              <xm:sqref>C12</xm:sqref>
            </x14:sparkline>
            <x14:sparkline>
              <xm:f>'Revenues (sales)'!$D$13:$O$13</xm:f>
              <xm:sqref>C13</xm:sqref>
            </x14:sparkline>
          </x14:sparklines>
        </x14:sparklineGroup>
        <x14:sparklineGroup lineWeight="1" displayEmptyCellsAs="gap" high="1" low="1" xr2:uid="{00000000-0003-0000-0000-000001000000}">
          <x14:colorSeries theme="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(sales)'!D14:O14</xm:f>
              <xm:sqref>C14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5EC7BA-5D63-4528-8C59-1FD4A3C805A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B0260D8-EB2E-42F8-84F8-201C4C5D5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DCDA47-7BA1-4B04-83E7-085B3325713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TM45130229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Revenues (sales)</vt:lpstr>
      <vt:lpstr>Company_Name</vt:lpstr>
      <vt:lpstr>'Revenues (sales)'!Print_Titles</vt:lpstr>
      <vt:lpstr>Title1</vt:lpstr>
      <vt:lpstr>Wksht_Title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2023-10-22T13:45:41Z</dcterms:created>
  <dcterms:modified xsi:type="dcterms:W3CDTF">2025-04-06T10:51:45Z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