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amkr\Documents\part-4-project\Final\testing\v2_alexnet\"/>
    </mc:Choice>
  </mc:AlternateContent>
  <xr:revisionPtr revIDLastSave="0" documentId="13_ncr:1_{1D1E6940-E2CE-4589-8D96-EEDBF15452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ptimised systolic array result" sheetId="3" r:id="rId1"/>
    <sheet name="baseline systolic array results" sheetId="4" r:id="rId2"/>
    <sheet name="v2_alexnet" sheetId="2" r:id="rId3"/>
    <sheet name="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3" i="3"/>
  <c r="C4" i="4"/>
  <c r="C5" i="4"/>
  <c r="C6" i="4"/>
  <c r="C7" i="4"/>
  <c r="C8" i="4"/>
  <c r="C9" i="4"/>
  <c r="C10" i="4"/>
  <c r="C3" i="4"/>
  <c r="E3" i="2"/>
  <c r="E21" i="2"/>
  <c r="E17" i="2"/>
  <c r="I22" i="2"/>
  <c r="G22" i="2"/>
  <c r="E22" i="2"/>
  <c r="I21" i="2"/>
  <c r="G21" i="2"/>
  <c r="I20" i="2"/>
  <c r="G20" i="2"/>
  <c r="E20" i="2"/>
  <c r="I19" i="2"/>
  <c r="G19" i="2"/>
  <c r="E19" i="2"/>
  <c r="I18" i="2"/>
  <c r="G18" i="2"/>
  <c r="E18" i="2"/>
  <c r="I17" i="2"/>
  <c r="G17" i="2"/>
  <c r="I16" i="2"/>
  <c r="G16" i="2"/>
  <c r="E16" i="2"/>
  <c r="I15" i="2"/>
  <c r="G15" i="2"/>
  <c r="E15" i="2"/>
  <c r="I3" i="2"/>
  <c r="I4" i="2"/>
  <c r="I5" i="2"/>
  <c r="I6" i="2"/>
  <c r="I7" i="2"/>
  <c r="I8" i="2"/>
  <c r="I9" i="2"/>
  <c r="I10" i="2"/>
  <c r="E4" i="2"/>
  <c r="E5" i="2"/>
  <c r="E6" i="2"/>
  <c r="E7" i="2"/>
  <c r="E8" i="2"/>
  <c r="E9" i="2"/>
  <c r="E10" i="2"/>
  <c r="G3" i="2"/>
  <c r="G4" i="2"/>
  <c r="G5" i="2"/>
  <c r="G6" i="2"/>
  <c r="G7" i="2"/>
  <c r="G8" i="2"/>
  <c r="G9" i="2"/>
  <c r="G10" i="2"/>
  <c r="H3" i="1"/>
  <c r="H4" i="1"/>
  <c r="H5" i="1"/>
  <c r="H6" i="1"/>
  <c r="H7" i="1"/>
  <c r="H8" i="1"/>
  <c r="H9" i="1"/>
  <c r="H10" i="1"/>
  <c r="E10" i="1"/>
  <c r="E9" i="1"/>
  <c r="E8" i="1"/>
  <c r="E7" i="1"/>
  <c r="E6" i="1"/>
  <c r="E5" i="1"/>
  <c r="E4" i="1"/>
  <c r="E3" i="1"/>
  <c r="F5" i="1"/>
  <c r="F6" i="1"/>
  <c r="F7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<sst xmlns="http://schemas.openxmlformats.org/spreadsheetml/2006/main" count="130" uniqueCount="81">
  <si>
    <t>Tile</t>
  </si>
  <si>
    <t>M</t>
  </si>
  <si>
    <t>N</t>
  </si>
  <si>
    <t>K</t>
  </si>
  <si>
    <t>Latency</t>
  </si>
  <si>
    <t>Tile 1</t>
  </si>
  <si>
    <t>Tile 2</t>
  </si>
  <si>
    <t>Tile 3</t>
  </si>
  <si>
    <t>Tile 4</t>
  </si>
  <si>
    <t>Tile 5</t>
  </si>
  <si>
    <t>Tile 6</t>
  </si>
  <si>
    <t>Tile 7</t>
  </si>
  <si>
    <t>Output Dimension (MAC Count)</t>
  </si>
  <si>
    <t>Run 1</t>
  </si>
  <si>
    <t>Tile 0</t>
  </si>
  <si>
    <t>Latency (Real)</t>
  </si>
  <si>
    <t>Theoretical: m+n+k-2</t>
  </si>
  <si>
    <t>Real: where the 'result' matrix on MODELSIM stops changing</t>
  </si>
  <si>
    <t>Difference from 3N-2+1</t>
  </si>
  <si>
    <t>Latency (Theory)</t>
  </si>
  <si>
    <t>T Latency: M+N+K-2</t>
  </si>
  <si>
    <t>Hand Xray</t>
  </si>
  <si>
    <t>Run 2</t>
  </si>
  <si>
    <t>Cat</t>
  </si>
  <si>
    <t>R Latency: modelsim clock cycle output + zero_cols_data_matrix</t>
  </si>
  <si>
    <t>Output Dimension</t>
  </si>
  <si>
    <t>MAC Count (Active PEs)</t>
  </si>
  <si>
    <t>tile 0</t>
  </si>
  <si>
    <t>tile 1</t>
  </si>
  <si>
    <t>run 2 tile 4</t>
  </si>
  <si>
    <t>run 2 tile 0</t>
  </si>
  <si>
    <t>tile 2</t>
  </si>
  <si>
    <t>tile 3</t>
  </si>
  <si>
    <t>tile 4</t>
  </si>
  <si>
    <t>tile 5</t>
  </si>
  <si>
    <t>tile 6</t>
  </si>
  <si>
    <t>tile 7</t>
  </si>
  <si>
    <t>run 2 tile 5</t>
  </si>
  <si>
    <t>run 2 tile 7</t>
  </si>
  <si>
    <t>run 1 tile 0</t>
  </si>
  <si>
    <t>run 1 tile 2</t>
  </si>
  <si>
    <t>run 1 tile 1</t>
  </si>
  <si>
    <t>tile 8</t>
  </si>
  <si>
    <t>run 2 tile 2</t>
  </si>
  <si>
    <t>run 2 tile 1</t>
  </si>
  <si>
    <t>m = 0</t>
  </si>
  <si>
    <t>m = 2</t>
  </si>
  <si>
    <t>m = 3</t>
  </si>
  <si>
    <t>m = 4</t>
  </si>
  <si>
    <t>m = 5</t>
  </si>
  <si>
    <t>m = 6</t>
  </si>
  <si>
    <t>m = 7</t>
  </si>
  <si>
    <t>m = 8</t>
  </si>
  <si>
    <t>m =1</t>
  </si>
  <si>
    <t xml:space="preserve">demo </t>
  </si>
  <si>
    <t>Row Stripped from Activation Matrix</t>
  </si>
  <si>
    <t>Real Latency (Clock Cycles)</t>
  </si>
  <si>
    <t>Title: Impact on Latency as Row Stripping Increases in a 8x8 Activation</t>
  </si>
  <si>
    <t>Size of Matrix</t>
  </si>
  <si>
    <t>1x8</t>
  </si>
  <si>
    <t>2x8</t>
  </si>
  <si>
    <t>3x8</t>
  </si>
  <si>
    <t>4x8</t>
  </si>
  <si>
    <t>5x8</t>
  </si>
  <si>
    <t>6x8</t>
  </si>
  <si>
    <t>7x8</t>
  </si>
  <si>
    <t>8x8</t>
  </si>
  <si>
    <t>Title: Latency of Baseline Systolic Array on Varying Input Matrix Size</t>
  </si>
  <si>
    <t xml:space="preserve">Tile 0 </t>
  </si>
  <si>
    <t>Tile 8</t>
  </si>
  <si>
    <t>Title: Effect of M value on the number of Active PEs in the Systolic Array and Latency</t>
  </si>
  <si>
    <t>Active PEs (M*N)</t>
  </si>
  <si>
    <t>PE Enabled Mask</t>
  </si>
  <si>
    <t>Title: Latency of Baseline Systolic Array on Different NxN sizes</t>
  </si>
  <si>
    <t>1x1</t>
  </si>
  <si>
    <t>2x2</t>
  </si>
  <si>
    <t>3x3</t>
  </si>
  <si>
    <t>4x4</t>
  </si>
  <si>
    <t>5x5</t>
  </si>
  <si>
    <t>6x6</t>
  </si>
  <si>
    <t>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</si>
</sst>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rgb="FFB9D7FF"/>
        </patternFill>
      </fill>
    </dxf>
    <dxf>
      <fill>
        <patternFill>
          <bgColor rgb="FF76B1FF"/>
        </patternFill>
      </fill>
    </dxf>
    <dxf>
      <fill>
        <patternFill>
          <bgColor rgb="FFFFE6EE"/>
        </patternFill>
      </fill>
    </dxf>
    <dxf>
      <fill>
        <patternFill>
          <bgColor rgb="FFFFB6C1"/>
        </patternFill>
      </fill>
    </dxf>
  </dxfs>
  <tableStyles count="2" defaultTableStyle="TableStyleMedium2" defaultPivotStyle="PivotStyleLight16">
    <tableStyle name="Pink" pivot="0" count="2" xr9:uid="{6A0DD833-7CB3-4639-B8AC-76E9F8EB74A8}">
      <tableStyleElement type="headerRow" dxfId="26"/>
      <tableStyleElement type="secondRowStripe" dxfId="25"/>
    </tableStyle>
    <tableStyle name="Table Style 1" pivot="0" count="2" xr9:uid="{DC0506E3-F402-435F-9F06-5FB0989C3D1B}">
      <tableStyleElement type="headerRow" dxfId="24"/>
      <tableStyleElement type="secondRowStripe" dxfId="23"/>
    </tableStyle>
  </tableStyles>
  <colors>
    <mruColors>
      <color rgb="FFB9D7FF"/>
      <color rgb="FF94C2FF"/>
      <color rgb="FF76B1FF"/>
      <color rgb="FFFFE6EE"/>
      <color rgb="FFFFB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81DC08-4755-49EB-B74D-65A5520CC419}" name="Table4" displayName="Table4" ref="A2:B11" totalsRowShown="0">
  <autoFilter ref="A2:B11" xr:uid="{5981DC08-4755-49EB-B74D-65A5520CC419}"/>
  <tableColumns count="2">
    <tableColumn id="1" xr3:uid="{3A7FD3BD-3D73-4E59-8D83-30C3E951A146}" name="Row Stripped from Activation Matrix"/>
    <tableColumn id="2" xr3:uid="{B9F0620A-F2F2-499C-A905-B0250B4DA68A}" name="Real Latency (Clock Cycles)"/>
  </tableColumns>
  <tableStyleInfo name="Pin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1A067D-9BFE-4997-9C82-8B3929E18048}" name="Table6" displayName="Table6" ref="D2:J11" totalsRowShown="0" headerRowDxfId="22" dataDxfId="21">
  <autoFilter ref="D2:J11" xr:uid="{051A067D-9BFE-4997-9C82-8B3929E18048}"/>
  <tableColumns count="7">
    <tableColumn id="1" xr3:uid="{52567FD6-5773-48C8-9C14-6C65CB44DF2D}" name="Tile" dataDxfId="20"/>
    <tableColumn id="2" xr3:uid="{53E609CF-A8BE-4078-A665-A3835F71A626}" name="M" dataDxfId="19"/>
    <tableColumn id="3" xr3:uid="{76FB5648-F5C5-491E-802F-ECC5EA1BA0BF}" name="N" dataDxfId="18"/>
    <tableColumn id="4" xr3:uid="{09E340D5-6267-43EB-9359-76006799FD19}" name="K" dataDxfId="17"/>
    <tableColumn id="5" xr3:uid="{0708CC41-364D-4680-8AEE-DC69FA135E2C}" name="Active PEs (M*N)" dataDxfId="16"/>
    <tableColumn id="6" xr3:uid="{22E871CC-1A0D-4470-9916-C2B9F5B93CFD}" name="Latency (Real)" dataDxfId="15"/>
    <tableColumn id="7" xr3:uid="{4F9CA24C-62DA-4FF4-AC52-BAA10B4B334B}" name="Difference from 3N-2+1" dataDxfId="14">
      <calculatedColumnFormula>23-I3</calculatedColumnFormula>
    </tableColumn>
  </tableColumns>
  <tableStyleInfo name="Pin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C64079-F30E-479D-A80B-7BF29F2E9CAF}" name="Table5" displayName="Table5" ref="A2:C10" totalsRowShown="0" headerRowDxfId="13">
  <autoFilter ref="A2:C10" xr:uid="{73C64079-F30E-479D-A80B-7BF29F2E9CAF}"/>
  <tableColumns count="3">
    <tableColumn id="1" xr3:uid="{4223D068-5DA5-444E-B53E-3E04385544AC}" name="Size of Matrix" dataDxfId="12"/>
    <tableColumn id="2" xr3:uid="{94470A14-E7AF-4544-BC5A-343DAEEBAA6A}" name="PE Enabled Mask"/>
    <tableColumn id="3" xr3:uid="{8E6C3C48-F7B8-428E-B5FD-3855000F9B12}" name="Latency">
      <calculatedColumnFormula>3*8-2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38693E-2926-4C79-A48B-2D9D94DA33FB}" name="Table58" displayName="Table58" ref="G2:H10" totalsRowShown="0" headerRowDxfId="11">
  <autoFilter ref="G2:H10" xr:uid="{3838693E-2926-4C79-A48B-2D9D94DA33FB}"/>
  <tableColumns count="2">
    <tableColumn id="1" xr3:uid="{DE127D02-7363-4295-AF36-DDD6DDBD390C}" name="Size of Matrix" dataDxfId="10"/>
    <tableColumn id="3" xr3:uid="{1F86A7D0-C0ED-4BD0-8855-C8E934AD579D}" name="Latency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41667-AB07-4658-B8AC-6CD371733CB2}" name="Table13" displayName="Table13" ref="A2:I10" totalsRowShown="0" headerRowDxfId="9">
  <autoFilter ref="A2:I10" xr:uid="{B8E41667-AB07-4658-B8AC-6CD371733CB2}"/>
  <tableColumns count="9">
    <tableColumn id="1" xr3:uid="{D227AF0A-A483-4F2B-A0E7-62312D9D0C8A}" name="Tile"/>
    <tableColumn id="2" xr3:uid="{6A12278B-3584-41AA-BE67-5473F1228243}" name="M"/>
    <tableColumn id="3" xr3:uid="{5020DDA2-0D8A-4E35-BEAF-30F287FD75E9}" name="N"/>
    <tableColumn id="4" xr3:uid="{32BEF9DA-5963-4241-AF0C-B51B609CD406}" name="K"/>
    <tableColumn id="5" xr3:uid="{7E86E347-49CA-41A8-AEFA-54C42A8E7E80}" name="Output Dimension" dataDxfId="8">
      <calculatedColumnFormula>Table13[[#This Row],[M]]*Table13[[#This Row],[K]]</calculatedColumnFormula>
    </tableColumn>
    <tableColumn id="10" xr3:uid="{309554B3-4463-4DED-AFB0-86EDE0A47AE3}" name="MAC Count (Active PEs)"/>
    <tableColumn id="6" xr3:uid="{D718F0EC-77E4-469F-8D52-F7CA8782BBE8}" name="Latency (Theory)" dataDxfId="7">
      <calculatedColumnFormula>Table13[[#This Row],[M]]+Table13[[#This Row],[N]]+Table13[[#This Row],[K]]-2</calculatedColumnFormula>
    </tableColumn>
    <tableColumn id="7" xr3:uid="{92798A34-7BD8-4D26-B8D7-A549814795F6}" name="Latency (Real)"/>
    <tableColumn id="8" xr3:uid="{D4FA6A9F-82A1-44DF-9790-64C7064C3DEF}" name="Difference from 3N-2+1" dataDxfId="6">
      <calculatedColumnFormula>23-Table13[[#This Row],[Latency (Real)]]</calculatedColumnFormula>
    </tableColumn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1506F-69AF-479D-81D3-30BB15DDDBFD}" name="Table134" displayName="Table134" ref="A14:I22" totalsRowShown="0" headerRowDxfId="5">
  <autoFilter ref="A14:I22" xr:uid="{B811506F-69AF-479D-81D3-30BB15DDDBFD}"/>
  <tableColumns count="9">
    <tableColumn id="1" xr3:uid="{DACD87C0-4923-44EE-9D57-1C4490FF2E04}" name="Tile"/>
    <tableColumn id="2" xr3:uid="{C90B1458-DFBB-4BA7-88F9-708DF57453A0}" name="M"/>
    <tableColumn id="3" xr3:uid="{7E1BAA47-9214-4A68-ACDD-84F7D93D5BAD}" name="N"/>
    <tableColumn id="4" xr3:uid="{193B1B2A-056D-41F1-A31A-35DB3CA612E9}" name="K"/>
    <tableColumn id="5" xr3:uid="{7A3ECADB-1D1A-44FA-90EB-1828A501A260}" name="Output Dimension" dataDxfId="4">
      <calculatedColumnFormula>Table134[[#This Row],[M]]*Table134[[#This Row],[K]]</calculatedColumnFormula>
    </tableColumn>
    <tableColumn id="10" xr3:uid="{17395CC5-C66A-45BB-AF44-85F63C798FE8}" name="MAC Count (Active PEs)"/>
    <tableColumn id="6" xr3:uid="{F344959C-0D04-4AF5-B2C4-FF7C3F674B16}" name="Latency (Theory)" dataDxfId="3">
      <calculatedColumnFormula>Table134[[#This Row],[M]]+Table134[[#This Row],[N]]+Table134[[#This Row],[K]]-2</calculatedColumnFormula>
    </tableColumn>
    <tableColumn id="7" xr3:uid="{7EEC49AA-4FC8-4A99-9663-A8EEB2AAD5F8}" name="Latency (Real)"/>
    <tableColumn id="8" xr3:uid="{B71F4CFD-5FC5-4951-83D9-6674EB7FB889}" name="Difference from 3N-2+1" dataDxfId="2">
      <calculatedColumnFormula>23-Table134[[#This Row],[Latency (Real)]]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FDD35-9C8D-43D3-A42C-5D9448260A9A}" name="Table1" displayName="Table1" ref="A2:H10" totalsRowShown="0">
  <autoFilter ref="A2:H10" xr:uid="{BA1FDD35-9C8D-43D3-A42C-5D9448260A9A}"/>
  <tableColumns count="8">
    <tableColumn id="1" xr3:uid="{C082505D-DEA6-42EF-83EC-179DD39B9502}" name="Tile"/>
    <tableColumn id="2" xr3:uid="{66D560B9-2DA7-4986-B3DE-CDA502776AC3}" name="M"/>
    <tableColumn id="3" xr3:uid="{5141C682-632F-43C2-8191-BB3609DB4DA8}" name="N"/>
    <tableColumn id="4" xr3:uid="{A9660E6C-180E-485D-A7EB-A8BFCE0C1D97}" name="K"/>
    <tableColumn id="5" xr3:uid="{34B7FFF0-3EF6-4BA4-A5AB-1660E75007C8}" name="Output Dimension (MAC Count)" dataDxfId="1">
      <calculatedColumnFormula>4*8</calculatedColumnFormula>
    </tableColumn>
    <tableColumn id="6" xr3:uid="{3CE6D932-CF3F-4780-8775-A3AC543F142B}" name="Latency">
      <calculatedColumnFormula>Table1[[#This Row],[M]]+Table1[[#This Row],[N]]+Table1[[#This Row],[K]]-2</calculatedColumnFormula>
    </tableColumn>
    <tableColumn id="7" xr3:uid="{3D0DE0B8-37A2-4603-B02E-4FE79DF8244C}" name="Latency (Real)"/>
    <tableColumn id="8" xr3:uid="{78C59BA1-4582-42E9-8A9A-782701EF4A8A}" name="Difference from 3N-2+1" dataDxfId="0">
      <calculatedColumnFormula>23-Table1[[#This Row],[Latency (Real)]]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263-E46A-4974-93A7-B91CE9F0B8F1}">
  <dimension ref="A1:J11"/>
  <sheetViews>
    <sheetView topLeftCell="B1" zoomScale="177" zoomScaleNormal="177" workbookViewId="0">
      <selection activeCell="H10" sqref="H10"/>
    </sheetView>
  </sheetViews>
  <sheetFormatPr defaultRowHeight="15" x14ac:dyDescent="0.25"/>
  <cols>
    <col min="1" max="1" width="36.42578125" bestFit="1" customWidth="1"/>
    <col min="2" max="2" width="27.28515625" bestFit="1" customWidth="1"/>
    <col min="4" max="4" width="6.5703125" bestFit="1" customWidth="1"/>
    <col min="5" max="5" width="5.140625" bestFit="1" customWidth="1"/>
    <col min="6" max="6" width="4.7109375" bestFit="1" customWidth="1"/>
    <col min="7" max="7" width="4.42578125" bestFit="1" customWidth="1"/>
    <col min="8" max="8" width="18.5703125" bestFit="1" customWidth="1"/>
    <col min="9" max="9" width="15.85546875" bestFit="1" customWidth="1"/>
    <col min="10" max="10" width="24.42578125" bestFit="1" customWidth="1"/>
  </cols>
  <sheetData>
    <row r="1" spans="1:10" x14ac:dyDescent="0.25">
      <c r="A1" s="7" t="s">
        <v>57</v>
      </c>
      <c r="B1" s="7"/>
      <c r="D1" s="7" t="s">
        <v>70</v>
      </c>
      <c r="E1" s="7"/>
      <c r="F1" s="7"/>
      <c r="G1" s="7"/>
      <c r="H1" s="7"/>
      <c r="I1" s="7"/>
      <c r="J1" s="7"/>
    </row>
    <row r="2" spans="1:10" x14ac:dyDescent="0.25">
      <c r="A2" s="1" t="s">
        <v>55</v>
      </c>
      <c r="B2" s="1" t="s">
        <v>56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71</v>
      </c>
      <c r="I2" s="6" t="s">
        <v>15</v>
      </c>
      <c r="J2" s="6" t="s">
        <v>18</v>
      </c>
    </row>
    <row r="3" spans="1:10" x14ac:dyDescent="0.25">
      <c r="A3">
        <v>0</v>
      </c>
      <c r="B3">
        <v>23</v>
      </c>
      <c r="D3" s="4" t="s">
        <v>68</v>
      </c>
      <c r="E3" s="3">
        <v>0</v>
      </c>
      <c r="F3" s="3">
        <v>8</v>
      </c>
      <c r="G3" s="3">
        <v>8</v>
      </c>
      <c r="H3" s="4">
        <v>0</v>
      </c>
      <c r="I3" s="4">
        <v>1</v>
      </c>
      <c r="J3" s="4">
        <f>23-I3</f>
        <v>22</v>
      </c>
    </row>
    <row r="4" spans="1:10" x14ac:dyDescent="0.25">
      <c r="A4">
        <v>1</v>
      </c>
      <c r="B4">
        <v>22</v>
      </c>
      <c r="D4" s="4" t="s">
        <v>5</v>
      </c>
      <c r="E4" s="3">
        <v>1</v>
      </c>
      <c r="F4" s="3">
        <v>8</v>
      </c>
      <c r="G4" s="3">
        <v>8</v>
      </c>
      <c r="H4" s="4">
        <v>8</v>
      </c>
      <c r="I4" s="4">
        <v>16</v>
      </c>
      <c r="J4" s="4">
        <f t="shared" ref="J4:J11" si="0">23-I4</f>
        <v>7</v>
      </c>
    </row>
    <row r="5" spans="1:10" x14ac:dyDescent="0.25">
      <c r="A5">
        <v>2</v>
      </c>
      <c r="B5">
        <v>21</v>
      </c>
      <c r="D5" s="4" t="s">
        <v>6</v>
      </c>
      <c r="E5" s="3">
        <v>2</v>
      </c>
      <c r="F5" s="3">
        <v>8</v>
      </c>
      <c r="G5" s="3">
        <v>8</v>
      </c>
      <c r="H5" s="4">
        <v>16</v>
      </c>
      <c r="I5" s="4">
        <v>17</v>
      </c>
      <c r="J5" s="4">
        <f t="shared" si="0"/>
        <v>6</v>
      </c>
    </row>
    <row r="6" spans="1:10" x14ac:dyDescent="0.25">
      <c r="A6">
        <v>3</v>
      </c>
      <c r="B6">
        <v>20</v>
      </c>
      <c r="D6" s="4" t="s">
        <v>7</v>
      </c>
      <c r="E6" s="3">
        <v>3</v>
      </c>
      <c r="F6" s="3">
        <v>8</v>
      </c>
      <c r="G6" s="3">
        <v>8</v>
      </c>
      <c r="H6" s="4">
        <v>24</v>
      </c>
      <c r="I6" s="4">
        <v>18</v>
      </c>
      <c r="J6" s="4">
        <f t="shared" si="0"/>
        <v>5</v>
      </c>
    </row>
    <row r="7" spans="1:10" x14ac:dyDescent="0.25">
      <c r="A7">
        <v>4</v>
      </c>
      <c r="B7">
        <v>19</v>
      </c>
      <c r="D7" s="4" t="s">
        <v>8</v>
      </c>
      <c r="E7" s="3">
        <v>4</v>
      </c>
      <c r="F7" s="3">
        <v>8</v>
      </c>
      <c r="G7" s="3">
        <v>8</v>
      </c>
      <c r="H7" s="4">
        <v>32</v>
      </c>
      <c r="I7" s="4">
        <v>19</v>
      </c>
      <c r="J7" s="4">
        <f t="shared" si="0"/>
        <v>4</v>
      </c>
    </row>
    <row r="8" spans="1:10" x14ac:dyDescent="0.25">
      <c r="A8">
        <v>5</v>
      </c>
      <c r="B8">
        <v>18</v>
      </c>
      <c r="D8" s="4" t="s">
        <v>9</v>
      </c>
      <c r="E8" s="3">
        <v>5</v>
      </c>
      <c r="F8" s="3">
        <v>8</v>
      </c>
      <c r="G8" s="3">
        <v>8</v>
      </c>
      <c r="H8" s="4">
        <v>40</v>
      </c>
      <c r="I8" s="4">
        <v>20</v>
      </c>
      <c r="J8" s="4">
        <f t="shared" si="0"/>
        <v>3</v>
      </c>
    </row>
    <row r="9" spans="1:10" x14ac:dyDescent="0.25">
      <c r="A9">
        <v>6</v>
      </c>
      <c r="B9">
        <v>17</v>
      </c>
      <c r="D9" s="4" t="s">
        <v>10</v>
      </c>
      <c r="E9" s="3">
        <v>6</v>
      </c>
      <c r="F9" s="3">
        <v>8</v>
      </c>
      <c r="G9" s="3">
        <v>8</v>
      </c>
      <c r="H9" s="4">
        <v>48</v>
      </c>
      <c r="I9" s="4">
        <v>21</v>
      </c>
      <c r="J9" s="4">
        <f t="shared" si="0"/>
        <v>2</v>
      </c>
    </row>
    <row r="10" spans="1:10" x14ac:dyDescent="0.25">
      <c r="A10">
        <v>7</v>
      </c>
      <c r="B10">
        <v>16</v>
      </c>
      <c r="D10" s="4" t="s">
        <v>11</v>
      </c>
      <c r="E10" s="3">
        <v>7</v>
      </c>
      <c r="F10" s="3">
        <v>8</v>
      </c>
      <c r="G10" s="3">
        <v>8</v>
      </c>
      <c r="H10" s="4">
        <v>56</v>
      </c>
      <c r="I10" s="4">
        <v>22</v>
      </c>
      <c r="J10" s="4">
        <f t="shared" si="0"/>
        <v>1</v>
      </c>
    </row>
    <row r="11" spans="1:10" x14ac:dyDescent="0.25">
      <c r="A11">
        <v>8</v>
      </c>
      <c r="B11">
        <v>1</v>
      </c>
      <c r="D11" s="4" t="s">
        <v>69</v>
      </c>
      <c r="E11" s="3">
        <v>8</v>
      </c>
      <c r="F11" s="3">
        <v>8</v>
      </c>
      <c r="G11" s="3">
        <v>8</v>
      </c>
      <c r="H11" s="4">
        <v>64</v>
      </c>
      <c r="I11" s="4">
        <v>23</v>
      </c>
      <c r="J11" s="4">
        <f t="shared" si="0"/>
        <v>0</v>
      </c>
    </row>
  </sheetData>
  <mergeCells count="2">
    <mergeCell ref="A1:B1"/>
    <mergeCell ref="D1:J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B971-1A81-4E50-9B97-4F8E57E392C9}">
  <dimension ref="A1:L10"/>
  <sheetViews>
    <sheetView tabSelected="1" zoomScale="230" workbookViewId="0">
      <selection activeCell="I15" sqref="I15"/>
    </sheetView>
  </sheetViews>
  <sheetFormatPr defaultRowHeight="15" x14ac:dyDescent="0.25"/>
  <cols>
    <col min="1" max="1" width="15.5703125" bestFit="1" customWidth="1"/>
    <col min="2" max="2" width="18.28515625" bestFit="1" customWidth="1"/>
    <col min="7" max="7" width="15.5703125" bestFit="1" customWidth="1"/>
    <col min="8" max="8" width="10" bestFit="1" customWidth="1"/>
  </cols>
  <sheetData>
    <row r="1" spans="1:12" x14ac:dyDescent="0.25">
      <c r="A1" s="7" t="s">
        <v>67</v>
      </c>
      <c r="B1" s="7"/>
      <c r="C1" s="7"/>
      <c r="D1" s="7"/>
      <c r="E1" s="7"/>
      <c r="F1" s="7"/>
      <c r="G1" s="7" t="s">
        <v>73</v>
      </c>
      <c r="H1" s="7"/>
      <c r="I1" s="7"/>
      <c r="J1" s="7"/>
      <c r="K1" s="7"/>
      <c r="L1" s="7"/>
    </row>
    <row r="2" spans="1:12" x14ac:dyDescent="0.25">
      <c r="A2" s="1" t="s">
        <v>58</v>
      </c>
      <c r="B2" s="1" t="s">
        <v>72</v>
      </c>
      <c r="C2" s="1" t="s">
        <v>4</v>
      </c>
      <c r="G2" s="1" t="s">
        <v>58</v>
      </c>
      <c r="H2" s="1" t="s">
        <v>4</v>
      </c>
    </row>
    <row r="3" spans="1:12" x14ac:dyDescent="0.25">
      <c r="A3" s="5" t="s">
        <v>59</v>
      </c>
      <c r="C3">
        <f>3*8-2</f>
        <v>22</v>
      </c>
      <c r="G3" s="5" t="s">
        <v>74</v>
      </c>
      <c r="H3">
        <v>2</v>
      </c>
    </row>
    <row r="4" spans="1:12" x14ac:dyDescent="0.25">
      <c r="A4" s="5" t="s">
        <v>60</v>
      </c>
      <c r="C4">
        <f t="shared" ref="C4:C10" si="0">3*8-2</f>
        <v>22</v>
      </c>
      <c r="G4" s="5" t="s">
        <v>75</v>
      </c>
      <c r="H4">
        <v>5</v>
      </c>
    </row>
    <row r="5" spans="1:12" x14ac:dyDescent="0.25">
      <c r="A5" s="5" t="s">
        <v>61</v>
      </c>
      <c r="C5">
        <f t="shared" si="0"/>
        <v>22</v>
      </c>
      <c r="G5" s="5" t="s">
        <v>76</v>
      </c>
      <c r="H5">
        <v>8</v>
      </c>
    </row>
    <row r="6" spans="1:12" x14ac:dyDescent="0.25">
      <c r="A6" s="5" t="s">
        <v>62</v>
      </c>
      <c r="C6">
        <f t="shared" si="0"/>
        <v>22</v>
      </c>
      <c r="G6" s="5" t="s">
        <v>77</v>
      </c>
      <c r="H6">
        <v>11</v>
      </c>
    </row>
    <row r="7" spans="1:12" x14ac:dyDescent="0.25">
      <c r="A7" s="5" t="s">
        <v>63</v>
      </c>
      <c r="C7">
        <f t="shared" si="0"/>
        <v>22</v>
      </c>
      <c r="G7" s="5" t="s">
        <v>78</v>
      </c>
      <c r="H7">
        <v>14</v>
      </c>
    </row>
    <row r="8" spans="1:12" x14ac:dyDescent="0.25">
      <c r="A8" s="5" t="s">
        <v>64</v>
      </c>
      <c r="C8">
        <f t="shared" si="0"/>
        <v>22</v>
      </c>
      <c r="G8" s="5" t="s">
        <v>79</v>
      </c>
      <c r="H8">
        <v>17</v>
      </c>
    </row>
    <row r="9" spans="1:12" x14ac:dyDescent="0.25">
      <c r="A9" s="5" t="s">
        <v>65</v>
      </c>
      <c r="C9">
        <f t="shared" si="0"/>
        <v>22</v>
      </c>
      <c r="G9" s="5" t="s">
        <v>80</v>
      </c>
      <c r="H9">
        <v>20</v>
      </c>
    </row>
    <row r="10" spans="1:12" x14ac:dyDescent="0.25">
      <c r="A10" s="5" t="s">
        <v>66</v>
      </c>
      <c r="C10">
        <f t="shared" si="0"/>
        <v>22</v>
      </c>
      <c r="G10" s="5" t="s">
        <v>66</v>
      </c>
      <c r="H10">
        <v>23</v>
      </c>
    </row>
  </sheetData>
  <mergeCells count="2">
    <mergeCell ref="A1:F1"/>
    <mergeCell ref="G1:L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0B19-942C-4446-8EF3-236D33D3564C}">
  <dimension ref="A1:K35"/>
  <sheetViews>
    <sheetView zoomScale="134" zoomScaleNormal="160" workbookViewId="0">
      <selection activeCell="H3" sqref="H3"/>
    </sheetView>
  </sheetViews>
  <sheetFormatPr defaultRowHeight="15" x14ac:dyDescent="0.25"/>
  <cols>
    <col min="2" max="2" width="10.28515625" bestFit="1" customWidth="1"/>
    <col min="5" max="5" width="22.140625" bestFit="1" customWidth="1"/>
    <col min="6" max="6" width="26.85546875" bestFit="1" customWidth="1"/>
    <col min="7" max="7" width="15.85546875" bestFit="1" customWidth="1"/>
    <col min="8" max="9" width="26.7109375" bestFit="1" customWidth="1"/>
  </cols>
  <sheetData>
    <row r="1" spans="1:11" x14ac:dyDescent="0.25">
      <c r="A1" s="1" t="s">
        <v>13</v>
      </c>
      <c r="B1" s="1" t="s">
        <v>21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25</v>
      </c>
      <c r="F2" s="2" t="s">
        <v>26</v>
      </c>
      <c r="G2" s="2" t="s">
        <v>19</v>
      </c>
      <c r="H2" s="2" t="s">
        <v>15</v>
      </c>
      <c r="I2" s="2" t="s">
        <v>18</v>
      </c>
      <c r="K2" t="s">
        <v>20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Table13[[#This Row],[M]]*Table13[[#This Row],[K]]</f>
        <v>32</v>
      </c>
      <c r="F3">
        <v>32</v>
      </c>
      <c r="G3">
        <f>Table13[[#This Row],[M]]+Table13[[#This Row],[N]]+Table13[[#This Row],[K]]-2</f>
        <v>18</v>
      </c>
      <c r="H3">
        <v>19</v>
      </c>
      <c r="I3">
        <f>23-Table13[[#This Row],[Latency (Real)]]</f>
        <v>4</v>
      </c>
      <c r="K3" t="s">
        <v>24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Table13[[#This Row],[M]]*Table13[[#This Row],[K]]</f>
        <v>48</v>
      </c>
      <c r="F4">
        <v>48</v>
      </c>
      <c r="G4">
        <f>Table13[[#This Row],[M]]+Table13[[#This Row],[N]]+Table13[[#This Row],[K]]-2</f>
        <v>20</v>
      </c>
      <c r="H4">
        <v>21</v>
      </c>
      <c r="I4">
        <f>23-Table13[[#This Row],[Latency (Real)]]</f>
        <v>2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Table13[[#This Row],[M]]*Table13[[#This Row],[K]]</f>
        <v>40</v>
      </c>
      <c r="F5">
        <v>40</v>
      </c>
      <c r="G5">
        <f>Table13[[#This Row],[M]]+Table13[[#This Row],[N]]+Table13[[#This Row],[K]]-2</f>
        <v>19</v>
      </c>
      <c r="H5">
        <v>20</v>
      </c>
      <c r="I5">
        <f>23-Table13[[#This Row],[Latency (Real)]]</f>
        <v>3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Table13[[#This Row],[M]]*Table13[[#This Row],[K]]</f>
        <v>40</v>
      </c>
      <c r="F6">
        <v>40</v>
      </c>
      <c r="G6">
        <f>Table13[[#This Row],[M]]+Table13[[#This Row],[N]]+Table13[[#This Row],[K]]-2</f>
        <v>19</v>
      </c>
      <c r="H6">
        <v>20</v>
      </c>
      <c r="I6">
        <f>23-Table13[[#This Row],[Latency (Real)]]</f>
        <v>3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Table13[[#This Row],[M]]*Table13[[#This Row],[K]]</f>
        <v>24</v>
      </c>
      <c r="F7">
        <v>24</v>
      </c>
      <c r="G7">
        <f>Table13[[#This Row],[M]]+Table13[[#This Row],[N]]+Table13[[#This Row],[K]]-2</f>
        <v>17</v>
      </c>
      <c r="H7">
        <v>18</v>
      </c>
      <c r="I7">
        <f>23-Table13[[#This Row],[Latency (Real)]]</f>
        <v>5</v>
      </c>
    </row>
    <row r="8" spans="1:11" x14ac:dyDescent="0.25">
      <c r="A8" t="s">
        <v>9</v>
      </c>
      <c r="B8">
        <v>4</v>
      </c>
      <c r="C8">
        <v>8</v>
      </c>
      <c r="D8">
        <v>8</v>
      </c>
      <c r="E8">
        <f>Table13[[#This Row],[M]]*Table13[[#This Row],[K]]</f>
        <v>32</v>
      </c>
      <c r="F8">
        <v>32</v>
      </c>
      <c r="G8">
        <f>Table13[[#This Row],[M]]+Table13[[#This Row],[N]]+Table13[[#This Row],[K]]-2</f>
        <v>18</v>
      </c>
      <c r="H8">
        <v>19</v>
      </c>
      <c r="I8">
        <f>23-Table13[[#This Row],[Latency (Real)]]</f>
        <v>4</v>
      </c>
    </row>
    <row r="9" spans="1:11" x14ac:dyDescent="0.25">
      <c r="A9" t="s">
        <v>10</v>
      </c>
      <c r="B9">
        <v>5</v>
      </c>
      <c r="C9">
        <v>8</v>
      </c>
      <c r="D9">
        <v>8</v>
      </c>
      <c r="E9">
        <f>Table13[[#This Row],[M]]*Table13[[#This Row],[K]]</f>
        <v>40</v>
      </c>
      <c r="F9">
        <v>40</v>
      </c>
      <c r="G9">
        <f>Table13[[#This Row],[M]]+Table13[[#This Row],[N]]+Table13[[#This Row],[K]]-2</f>
        <v>19</v>
      </c>
      <c r="H9">
        <v>20</v>
      </c>
      <c r="I9">
        <f>23-Table13[[#This Row],[Latency (Real)]]</f>
        <v>3</v>
      </c>
    </row>
    <row r="10" spans="1:11" x14ac:dyDescent="0.25">
      <c r="A10" t="s">
        <v>11</v>
      </c>
      <c r="B10">
        <v>2</v>
      </c>
      <c r="C10">
        <v>8</v>
      </c>
      <c r="D10">
        <v>8</v>
      </c>
      <c r="E10">
        <f>Table13[[#This Row],[M]]*Table13[[#This Row],[K]]</f>
        <v>16</v>
      </c>
      <c r="F10">
        <v>16</v>
      </c>
      <c r="G10">
        <f>Table13[[#This Row],[M]]+Table13[[#This Row],[N]]+Table13[[#This Row],[K]]-2</f>
        <v>16</v>
      </c>
      <c r="H10">
        <v>17</v>
      </c>
      <c r="I10">
        <f>23-Table13[[#This Row],[Latency (Real)]]</f>
        <v>6</v>
      </c>
    </row>
    <row r="13" spans="1:11" x14ac:dyDescent="0.25">
      <c r="A13" s="1" t="s">
        <v>22</v>
      </c>
      <c r="B13" s="1" t="s">
        <v>23</v>
      </c>
    </row>
    <row r="14" spans="1:11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25</v>
      </c>
      <c r="F14" s="2" t="s">
        <v>26</v>
      </c>
      <c r="G14" s="2" t="s">
        <v>19</v>
      </c>
      <c r="H14" s="2" t="s">
        <v>15</v>
      </c>
      <c r="I14" s="2" t="s">
        <v>18</v>
      </c>
    </row>
    <row r="15" spans="1:11" x14ac:dyDescent="0.25">
      <c r="A15" t="s">
        <v>14</v>
      </c>
      <c r="B15">
        <v>0</v>
      </c>
      <c r="C15">
        <v>8</v>
      </c>
      <c r="D15">
        <v>8</v>
      </c>
      <c r="E15">
        <f>Table134[[#This Row],[M]]*Table134[[#This Row],[K]]</f>
        <v>0</v>
      </c>
      <c r="F15">
        <v>0</v>
      </c>
      <c r="G15">
        <f>Table134[[#This Row],[M]]+Table134[[#This Row],[N]]+Table134[[#This Row],[K]]-2</f>
        <v>14</v>
      </c>
      <c r="H15">
        <v>1</v>
      </c>
      <c r="I15">
        <f>23-Table134[[#This Row],[Latency (Real)]]</f>
        <v>22</v>
      </c>
    </row>
    <row r="16" spans="1:11" x14ac:dyDescent="0.25">
      <c r="A16" t="s">
        <v>5</v>
      </c>
      <c r="B16">
        <v>8</v>
      </c>
      <c r="C16">
        <v>8</v>
      </c>
      <c r="D16">
        <v>8</v>
      </c>
      <c r="E16">
        <f>Table134[[#This Row],[M]]*Table134[[#This Row],[K]]</f>
        <v>64</v>
      </c>
      <c r="F16">
        <v>64</v>
      </c>
      <c r="G16">
        <f>Table134[[#This Row],[M]]+Table134[[#This Row],[N]]+Table134[[#This Row],[K]]-2</f>
        <v>22</v>
      </c>
      <c r="H16">
        <v>23</v>
      </c>
      <c r="I16">
        <f>23-Table134[[#This Row],[Latency (Real)]]</f>
        <v>0</v>
      </c>
    </row>
    <row r="17" spans="1:9" x14ac:dyDescent="0.25">
      <c r="A17" t="s">
        <v>6</v>
      </c>
      <c r="B17">
        <v>7</v>
      </c>
      <c r="C17">
        <v>8</v>
      </c>
      <c r="D17">
        <v>8</v>
      </c>
      <c r="E17">
        <f>Table134[[#This Row],[M]]*Table134[[#This Row],[K]]</f>
        <v>56</v>
      </c>
      <c r="F17">
        <v>56</v>
      </c>
      <c r="G17">
        <f>Table134[[#This Row],[M]]+Table134[[#This Row],[N]]+Table134[[#This Row],[K]]-2</f>
        <v>21</v>
      </c>
      <c r="H17">
        <v>22</v>
      </c>
      <c r="I17">
        <f>23-Table134[[#This Row],[Latency (Real)]]</f>
        <v>1</v>
      </c>
    </row>
    <row r="18" spans="1:9" x14ac:dyDescent="0.25">
      <c r="A18" t="s">
        <v>7</v>
      </c>
      <c r="B18">
        <v>0</v>
      </c>
      <c r="C18">
        <v>8</v>
      </c>
      <c r="D18">
        <v>8</v>
      </c>
      <c r="E18">
        <f>Table134[[#This Row],[M]]*Table134[[#This Row],[K]]</f>
        <v>0</v>
      </c>
      <c r="F18">
        <v>0</v>
      </c>
      <c r="G18">
        <f>Table134[[#This Row],[M]]+Table134[[#This Row],[N]]+Table134[[#This Row],[K]]-2</f>
        <v>14</v>
      </c>
      <c r="H18">
        <v>1</v>
      </c>
      <c r="I18">
        <f>23-Table134[[#This Row],[Latency (Real)]]</f>
        <v>22</v>
      </c>
    </row>
    <row r="19" spans="1:9" x14ac:dyDescent="0.25">
      <c r="A19" t="s">
        <v>8</v>
      </c>
      <c r="B19">
        <v>1</v>
      </c>
      <c r="C19">
        <v>8</v>
      </c>
      <c r="D19">
        <v>8</v>
      </c>
      <c r="E19">
        <f>Table134[[#This Row],[M]]*Table134[[#This Row],[K]]</f>
        <v>8</v>
      </c>
      <c r="F19">
        <v>8</v>
      </c>
      <c r="G19">
        <f>Table134[[#This Row],[M]]+Table134[[#This Row],[N]]+Table134[[#This Row],[K]]-2</f>
        <v>15</v>
      </c>
      <c r="H19">
        <v>16</v>
      </c>
      <c r="I19">
        <f>23-Table134[[#This Row],[Latency (Real)]]</f>
        <v>7</v>
      </c>
    </row>
    <row r="20" spans="1:9" x14ac:dyDescent="0.25">
      <c r="A20" t="s">
        <v>9</v>
      </c>
      <c r="B20">
        <v>2</v>
      </c>
      <c r="C20">
        <v>8</v>
      </c>
      <c r="D20">
        <v>8</v>
      </c>
      <c r="E20">
        <f>Table134[[#This Row],[M]]*Table134[[#This Row],[K]]</f>
        <v>16</v>
      </c>
      <c r="F20">
        <v>16</v>
      </c>
      <c r="G20">
        <f>Table134[[#This Row],[M]]+Table134[[#This Row],[N]]+Table134[[#This Row],[K]]-2</f>
        <v>16</v>
      </c>
      <c r="H20">
        <v>17</v>
      </c>
      <c r="I20">
        <f>23-Table134[[#This Row],[Latency (Real)]]</f>
        <v>6</v>
      </c>
    </row>
    <row r="21" spans="1:9" x14ac:dyDescent="0.25">
      <c r="A21" t="s">
        <v>10</v>
      </c>
      <c r="B21">
        <v>2</v>
      </c>
      <c r="C21">
        <v>8</v>
      </c>
      <c r="D21">
        <v>8</v>
      </c>
      <c r="E21">
        <f>Table134[[#This Row],[M]]*Table134[[#This Row],[K]]</f>
        <v>16</v>
      </c>
      <c r="F21">
        <v>16</v>
      </c>
      <c r="G21">
        <f>Table134[[#This Row],[M]]+Table134[[#This Row],[N]]+Table134[[#This Row],[K]]-2</f>
        <v>16</v>
      </c>
      <c r="H21">
        <v>17</v>
      </c>
      <c r="I21">
        <f>23-Table134[[#This Row],[Latency (Real)]]</f>
        <v>6</v>
      </c>
    </row>
    <row r="22" spans="1:9" x14ac:dyDescent="0.25">
      <c r="A22" t="s">
        <v>11</v>
      </c>
      <c r="B22">
        <v>3</v>
      </c>
      <c r="C22">
        <v>8</v>
      </c>
      <c r="D22">
        <v>8</v>
      </c>
      <c r="E22">
        <f>Table134[[#This Row],[M]]*Table134[[#This Row],[K]]</f>
        <v>24</v>
      </c>
      <c r="F22">
        <v>24</v>
      </c>
      <c r="G22">
        <f>Table134[[#This Row],[M]]+Table134[[#This Row],[N]]+Table134[[#This Row],[K]]-2</f>
        <v>17</v>
      </c>
      <c r="H22">
        <v>18</v>
      </c>
      <c r="I22">
        <f>23-Table134[[#This Row],[Latency (Real)]]</f>
        <v>5</v>
      </c>
    </row>
    <row r="26" spans="1:9" x14ac:dyDescent="0.25">
      <c r="A26" t="s">
        <v>54</v>
      </c>
    </row>
    <row r="27" spans="1:9" x14ac:dyDescent="0.25">
      <c r="A27" t="s">
        <v>27</v>
      </c>
      <c r="B27" t="s">
        <v>30</v>
      </c>
      <c r="C27" t="s">
        <v>45</v>
      </c>
    </row>
    <row r="28" spans="1:9" x14ac:dyDescent="0.25">
      <c r="A28" t="s">
        <v>28</v>
      </c>
      <c r="B28" t="s">
        <v>29</v>
      </c>
      <c r="C28" t="s">
        <v>53</v>
      </c>
    </row>
    <row r="29" spans="1:9" x14ac:dyDescent="0.25">
      <c r="A29" t="s">
        <v>31</v>
      </c>
      <c r="B29" t="s">
        <v>37</v>
      </c>
      <c r="C29" t="s">
        <v>46</v>
      </c>
    </row>
    <row r="30" spans="1:9" x14ac:dyDescent="0.25">
      <c r="A30" t="s">
        <v>32</v>
      </c>
      <c r="B30" t="s">
        <v>38</v>
      </c>
      <c r="C30" t="s">
        <v>47</v>
      </c>
    </row>
    <row r="31" spans="1:9" x14ac:dyDescent="0.25">
      <c r="A31" t="s">
        <v>33</v>
      </c>
      <c r="B31" t="s">
        <v>39</v>
      </c>
      <c r="C31" t="s">
        <v>48</v>
      </c>
    </row>
    <row r="32" spans="1:9" x14ac:dyDescent="0.25">
      <c r="A32" t="s">
        <v>34</v>
      </c>
      <c r="B32" t="s">
        <v>40</v>
      </c>
      <c r="C32" t="s">
        <v>49</v>
      </c>
    </row>
    <row r="33" spans="1:3" x14ac:dyDescent="0.25">
      <c r="A33" t="s">
        <v>35</v>
      </c>
      <c r="B33" t="s">
        <v>41</v>
      </c>
      <c r="C33" t="s">
        <v>50</v>
      </c>
    </row>
    <row r="34" spans="1:3" x14ac:dyDescent="0.25">
      <c r="A34" t="s">
        <v>36</v>
      </c>
      <c r="B34" t="s">
        <v>43</v>
      </c>
      <c r="C34" t="s">
        <v>51</v>
      </c>
    </row>
    <row r="35" spans="1:3" x14ac:dyDescent="0.25">
      <c r="A35" t="s">
        <v>42</v>
      </c>
      <c r="B35" t="s">
        <v>44</v>
      </c>
      <c r="C35" t="s">
        <v>52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145" zoomScaleNormal="145" workbookViewId="0">
      <selection sqref="A1:H10"/>
    </sheetView>
  </sheetViews>
  <sheetFormatPr defaultRowHeight="15" x14ac:dyDescent="0.25"/>
  <cols>
    <col min="5" max="5" width="32.140625" bestFit="1" customWidth="1"/>
    <col min="6" max="6" width="22.140625" bestFit="1" customWidth="1"/>
    <col min="7" max="7" width="15.85546875" bestFit="1" customWidth="1"/>
    <col min="8" max="8" width="35.7109375" bestFit="1" customWidth="1"/>
  </cols>
  <sheetData>
    <row r="1" spans="1:11" x14ac:dyDescent="0.25">
      <c r="A1" s="1" t="s">
        <v>13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4</v>
      </c>
      <c r="G2" t="s">
        <v>15</v>
      </c>
      <c r="H2" t="s">
        <v>18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Table1[[#This Row],[M]]*Table1[[#This Row],[N]]</f>
        <v>32</v>
      </c>
      <c r="F3">
        <f>Table1[[#This Row],[M]]+Table1[[#This Row],[N]]+Table1[[#This Row],[K]]-2</f>
        <v>18</v>
      </c>
      <c r="G3">
        <v>17</v>
      </c>
      <c r="H3">
        <f>23-Table1[[#This Row],[Latency (Real)]]</f>
        <v>6</v>
      </c>
      <c r="K3" t="s">
        <v>16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Table1[[#This Row],[M]]*Table1[[#This Row],[N]]</f>
        <v>48</v>
      </c>
      <c r="F4">
        <f>Table1[[#This Row],[M]]+Table1[[#This Row],[N]]+Table1[[#This Row],[K]]-2</f>
        <v>20</v>
      </c>
      <c r="G4">
        <v>21</v>
      </c>
      <c r="H4">
        <f>23-Table1[[#This Row],[Latency (Real)]]</f>
        <v>2</v>
      </c>
      <c r="K4" t="s">
        <v>17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Table1[[#This Row],[M]]*Table1[[#This Row],[N]]</f>
        <v>40</v>
      </c>
      <c r="F5">
        <f>Table1[[#This Row],[M]]+Table1[[#This Row],[N]]+Table1[[#This Row],[K]]-2</f>
        <v>19</v>
      </c>
      <c r="G5">
        <v>18</v>
      </c>
      <c r="H5">
        <f>23-Table1[[#This Row],[Latency (Real)]]</f>
        <v>5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Table1[[#This Row],[M]]*Table1[[#This Row],[N]]</f>
        <v>40</v>
      </c>
      <c r="F6">
        <f>Table1[[#This Row],[M]]+Table1[[#This Row],[N]]+Table1[[#This Row],[K]]-2</f>
        <v>19</v>
      </c>
      <c r="G6">
        <v>17</v>
      </c>
      <c r="H6">
        <f>23-Table1[[#This Row],[Latency (Real)]]</f>
        <v>6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Table1[[#This Row],[M]]*Table1[[#This Row],[N]]</f>
        <v>24</v>
      </c>
      <c r="F7">
        <f>Table1[[#This Row],[M]]+Table1[[#This Row],[N]]+Table1[[#This Row],[K]]-2</f>
        <v>17</v>
      </c>
      <c r="G7">
        <v>18</v>
      </c>
      <c r="H7">
        <f>23-Table1[[#This Row],[Latency (Real)]]</f>
        <v>5</v>
      </c>
    </row>
    <row r="8" spans="1:11" x14ac:dyDescent="0.25">
      <c r="A8" t="s">
        <v>9</v>
      </c>
      <c r="E8">
        <f>Table1[[#This Row],[M]]*Table1[[#This Row],[N]]</f>
        <v>0</v>
      </c>
      <c r="F8">
        <f>Table1[[#This Row],[M]]+Table1[[#This Row],[N]]+Table1[[#This Row],[K]]-2</f>
        <v>-2</v>
      </c>
      <c r="H8">
        <f>23-Table1[[#This Row],[Latency (Real)]]</f>
        <v>23</v>
      </c>
    </row>
    <row r="9" spans="1:11" x14ac:dyDescent="0.25">
      <c r="A9" t="s">
        <v>10</v>
      </c>
      <c r="E9">
        <f>Table1[[#This Row],[M]]*Table1[[#This Row],[N]]</f>
        <v>0</v>
      </c>
      <c r="F9">
        <f>Table1[[#This Row],[M]]+Table1[[#This Row],[N]]+Table1[[#This Row],[K]]-2</f>
        <v>-2</v>
      </c>
      <c r="H9">
        <f>23-Table1[[#This Row],[Latency (Real)]]</f>
        <v>23</v>
      </c>
    </row>
    <row r="10" spans="1:11" x14ac:dyDescent="0.25">
      <c r="A10" t="s">
        <v>11</v>
      </c>
      <c r="E10">
        <f>Table1[[#This Row],[M]]*Table1[[#This Row],[N]]</f>
        <v>0</v>
      </c>
      <c r="F10">
        <f>Table1[[#This Row],[M]]+Table1[[#This Row],[N]]+Table1[[#This Row],[K]]-2</f>
        <v>-2</v>
      </c>
      <c r="H10">
        <f>23-Table1[[#This Row],[Latency (Real)]]</f>
        <v>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optimised systolic array result</vt:lpstr>
      <vt:lpstr>baseline systolic array results</vt:lpstr>
      <vt:lpstr>v2_alexnet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Kristelle Joyce Sampang</dc:creator>
  <cp:lastModifiedBy>Kristelle Sampang</cp:lastModifiedBy>
  <dcterms:created xsi:type="dcterms:W3CDTF">2015-06-05T18:17:20Z</dcterms:created>
  <dcterms:modified xsi:type="dcterms:W3CDTF">2025-10-17T22:31:16Z</dcterms:modified>
</cp:coreProperties>
</file>