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enChristopher\Documents\GitHub\Clients\Clients\RTG\Reporting\"/>
    </mc:Choice>
  </mc:AlternateContent>
  <xr:revisionPtr revIDLastSave="0" documentId="8_{81ADAB8A-F90A-4044-A8B5-4BDF1254AB09}" xr6:coauthVersionLast="47" xr6:coauthVersionMax="47" xr10:uidLastSave="{00000000-0000-0000-0000-000000000000}"/>
  <bookViews>
    <workbookView xWindow="-120" yWindow="-120" windowWidth="29040" windowHeight="15840" xr2:uid="{C9A5EFF2-E389-47F0-B9E4-0A921523F926}"/>
  </bookViews>
  <sheets>
    <sheet name="Reports_Used" sheetId="1" r:id="rId1"/>
    <sheet name="ACD_Totals_Agent" sheetId="2" r:id="rId2"/>
    <sheet name="ACD_Totals_Hourly" sheetId="3" r:id="rId3"/>
    <sheet name="5.1-5.13.23" sheetId="4" r:id="rId4"/>
    <sheet name="5.15-5.26.23" sheetId="5" r:id="rId5"/>
    <sheet name="QP#6" sheetId="6" r:id="rId6"/>
    <sheet name="ISS_Abandon half hr" sheetId="7" r:id="rId7"/>
    <sheet name="ISS Week" sheetId="8" r:id="rId8"/>
    <sheet name="Survey Jul 2023 " sheetId="9" r:id="rId9"/>
    <sheet name="ESC Transfe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D33" i="6"/>
  <c r="D32" i="6"/>
  <c r="L30" i="6"/>
  <c r="K30" i="6"/>
  <c r="I30" i="6"/>
  <c r="J30" i="6" s="1"/>
  <c r="E30" i="6"/>
  <c r="C30" i="6"/>
  <c r="L29" i="6"/>
  <c r="K29" i="6"/>
  <c r="I29" i="6"/>
  <c r="J29" i="6" s="1"/>
  <c r="E29" i="6"/>
  <c r="C29" i="6"/>
  <c r="L28" i="6"/>
  <c r="K28" i="6"/>
  <c r="J28" i="6"/>
  <c r="I28" i="6"/>
  <c r="E28" i="6"/>
  <c r="C28" i="6"/>
  <c r="L27" i="6"/>
  <c r="K27" i="6"/>
  <c r="I27" i="6"/>
  <c r="J27" i="6" s="1"/>
  <c r="E27" i="6"/>
  <c r="C27" i="6"/>
  <c r="L26" i="6"/>
  <c r="K26" i="6"/>
  <c r="I26" i="6"/>
  <c r="J26" i="6" s="1"/>
  <c r="E26" i="6"/>
  <c r="C26" i="6"/>
  <c r="L25" i="6"/>
  <c r="K25" i="6"/>
  <c r="I25" i="6"/>
  <c r="J25" i="6" s="1"/>
  <c r="E25" i="6"/>
  <c r="C25" i="6"/>
  <c r="L24" i="6"/>
  <c r="K24" i="6"/>
  <c r="I24" i="6"/>
  <c r="H24" i="6"/>
  <c r="G24" i="6"/>
  <c r="F24" i="6"/>
  <c r="E24" i="6"/>
  <c r="C24" i="6"/>
  <c r="L23" i="6"/>
  <c r="K23" i="6"/>
  <c r="I23" i="6"/>
  <c r="H23" i="6"/>
  <c r="G23" i="6"/>
  <c r="F23" i="6"/>
  <c r="E23" i="6"/>
  <c r="C23" i="6"/>
  <c r="L22" i="6"/>
  <c r="K22" i="6"/>
  <c r="I22" i="6"/>
  <c r="H22" i="6"/>
  <c r="G22" i="6"/>
  <c r="F22" i="6"/>
  <c r="E22" i="6"/>
  <c r="C22" i="6"/>
  <c r="L21" i="6"/>
  <c r="K21" i="6"/>
  <c r="I21" i="6"/>
  <c r="H21" i="6"/>
  <c r="G21" i="6"/>
  <c r="F21" i="6"/>
  <c r="E21" i="6"/>
  <c r="C21" i="6"/>
  <c r="L20" i="6"/>
  <c r="K20" i="6"/>
  <c r="J20" i="6"/>
  <c r="I20" i="6"/>
  <c r="H20" i="6"/>
  <c r="G20" i="6"/>
  <c r="F20" i="6"/>
  <c r="E20" i="6"/>
  <c r="C20" i="6"/>
  <c r="D20" i="6" s="1"/>
  <c r="L19" i="6"/>
  <c r="K19" i="6"/>
  <c r="I19" i="6"/>
  <c r="J19" i="6" s="1"/>
  <c r="H19" i="6"/>
  <c r="G19" i="6"/>
  <c r="F19" i="6"/>
  <c r="E19" i="6"/>
  <c r="C19" i="6"/>
  <c r="L18" i="6"/>
  <c r="K18" i="6"/>
  <c r="I18" i="6"/>
  <c r="J18" i="6" s="1"/>
  <c r="H18" i="6"/>
  <c r="G18" i="6"/>
  <c r="F18" i="6"/>
  <c r="E18" i="6"/>
  <c r="C18" i="6"/>
  <c r="D18" i="6" s="1"/>
  <c r="L17" i="6"/>
  <c r="K17" i="6"/>
  <c r="I17" i="6"/>
  <c r="H17" i="6"/>
  <c r="G17" i="6"/>
  <c r="F17" i="6"/>
  <c r="E17" i="6"/>
  <c r="C17" i="6"/>
  <c r="D17" i="6" s="1"/>
  <c r="L16" i="6"/>
  <c r="K16" i="6"/>
  <c r="I16" i="6"/>
  <c r="J16" i="6" s="1"/>
  <c r="H16" i="6"/>
  <c r="G16" i="6"/>
  <c r="F16" i="6"/>
  <c r="E16" i="6"/>
  <c r="C16" i="6"/>
  <c r="L15" i="6"/>
  <c r="K15" i="6"/>
  <c r="I15" i="6"/>
  <c r="H15" i="6"/>
  <c r="G15" i="6"/>
  <c r="F15" i="6"/>
  <c r="E15" i="6"/>
  <c r="C15" i="6"/>
  <c r="D15" i="6" s="1"/>
  <c r="L14" i="6"/>
  <c r="K14" i="6"/>
  <c r="I14" i="6"/>
  <c r="J14" i="6" s="1"/>
  <c r="H14" i="6"/>
  <c r="G14" i="6"/>
  <c r="F14" i="6"/>
  <c r="E14" i="6"/>
  <c r="C14" i="6"/>
  <c r="L13" i="6"/>
  <c r="K13" i="6"/>
  <c r="J13" i="6"/>
  <c r="I13" i="6"/>
  <c r="H13" i="6"/>
  <c r="G13" i="6"/>
  <c r="F13" i="6"/>
  <c r="E13" i="6"/>
  <c r="C13" i="6"/>
  <c r="D13" i="6" s="1"/>
  <c r="L12" i="6"/>
  <c r="K12" i="6"/>
  <c r="I12" i="6"/>
  <c r="J12" i="6" s="1"/>
  <c r="H12" i="6"/>
  <c r="G12" i="6"/>
  <c r="F12" i="6"/>
  <c r="E12" i="6"/>
  <c r="C12" i="6"/>
  <c r="L11" i="6"/>
  <c r="K11" i="6"/>
  <c r="I11" i="6"/>
  <c r="H11" i="6"/>
  <c r="G11" i="6"/>
  <c r="F11" i="6"/>
  <c r="E11" i="6"/>
  <c r="C11" i="6"/>
  <c r="D11" i="6" s="1"/>
  <c r="L10" i="6"/>
  <c r="K10" i="6"/>
  <c r="I10" i="6"/>
  <c r="J10" i="6" s="1"/>
  <c r="H10" i="6"/>
  <c r="G10" i="6"/>
  <c r="F10" i="6"/>
  <c r="E10" i="6"/>
  <c r="C10" i="6"/>
  <c r="L9" i="6"/>
  <c r="K9" i="6"/>
  <c r="J9" i="6"/>
  <c r="I9" i="6"/>
  <c r="H9" i="6"/>
  <c r="G9" i="6"/>
  <c r="F9" i="6"/>
  <c r="E9" i="6"/>
  <c r="C9" i="6"/>
  <c r="D9" i="6" s="1"/>
  <c r="L8" i="6"/>
  <c r="K8" i="6"/>
  <c r="I8" i="6"/>
  <c r="J8" i="6" s="1"/>
  <c r="H8" i="6"/>
  <c r="G8" i="6"/>
  <c r="F8" i="6"/>
  <c r="E8" i="6"/>
  <c r="C8" i="6"/>
  <c r="L7" i="6"/>
  <c r="K7" i="6"/>
  <c r="I7" i="6"/>
  <c r="H7" i="6"/>
  <c r="G7" i="6"/>
  <c r="F7" i="6"/>
  <c r="E7" i="6"/>
  <c r="C7" i="6"/>
  <c r="D7" i="6" s="1"/>
  <c r="L6" i="6"/>
  <c r="K6" i="6"/>
  <c r="I6" i="6"/>
  <c r="J6" i="6" s="1"/>
  <c r="H6" i="6"/>
  <c r="G6" i="6"/>
  <c r="F6" i="6"/>
  <c r="E6" i="6"/>
  <c r="C6" i="6"/>
  <c r="L5" i="6"/>
  <c r="K5" i="6"/>
  <c r="J5" i="6"/>
  <c r="I5" i="6"/>
  <c r="H5" i="6"/>
  <c r="G5" i="6"/>
  <c r="F5" i="6"/>
  <c r="E5" i="6"/>
  <c r="C5" i="6"/>
  <c r="D14" i="6" s="1"/>
  <c r="L4" i="6"/>
  <c r="K4" i="6"/>
  <c r="I4" i="6"/>
  <c r="J4" i="6" s="1"/>
  <c r="H4" i="6"/>
  <c r="G4" i="6"/>
  <c r="F4" i="6"/>
  <c r="E4" i="6"/>
  <c r="C4" i="6"/>
  <c r="L3" i="6"/>
  <c r="K3" i="6"/>
  <c r="J3" i="6"/>
  <c r="I3" i="6"/>
  <c r="H3" i="6"/>
  <c r="G3" i="6"/>
  <c r="F3" i="6"/>
  <c r="E3" i="6"/>
  <c r="C3" i="6"/>
  <c r="W30" i="5"/>
  <c r="J30" i="5"/>
  <c r="W29" i="5"/>
  <c r="J29" i="5"/>
  <c r="W28" i="5"/>
  <c r="J28" i="5"/>
  <c r="W27" i="5"/>
  <c r="J27" i="5"/>
  <c r="W26" i="5"/>
  <c r="J26" i="5"/>
  <c r="W25" i="5"/>
  <c r="J25" i="5"/>
  <c r="S24" i="5"/>
  <c r="F24" i="5"/>
  <c r="S23" i="5"/>
  <c r="F23" i="5"/>
  <c r="W20" i="5"/>
  <c r="S20" i="5"/>
  <c r="Q20" i="5"/>
  <c r="J20" i="5"/>
  <c r="F20" i="5"/>
  <c r="D20" i="5"/>
  <c r="W19" i="5"/>
  <c r="S19" i="5"/>
  <c r="Q19" i="5"/>
  <c r="J19" i="5"/>
  <c r="F19" i="5"/>
  <c r="D19" i="5"/>
  <c r="W18" i="5"/>
  <c r="S18" i="5"/>
  <c r="Q18" i="5"/>
  <c r="J18" i="5"/>
  <c r="F18" i="5"/>
  <c r="D18" i="5"/>
  <c r="Q17" i="5"/>
  <c r="F17" i="5"/>
  <c r="D17" i="5"/>
  <c r="W16" i="5"/>
  <c r="S16" i="5"/>
  <c r="Q16" i="5"/>
  <c r="J16" i="5"/>
  <c r="F16" i="5"/>
  <c r="D16" i="5"/>
  <c r="W15" i="5"/>
  <c r="S15" i="5"/>
  <c r="Q15" i="5"/>
  <c r="J15" i="5"/>
  <c r="F15" i="5"/>
  <c r="D15" i="5"/>
  <c r="W14" i="5"/>
  <c r="S14" i="5"/>
  <c r="Q14" i="5"/>
  <c r="J14" i="5"/>
  <c r="F14" i="5"/>
  <c r="D14" i="5"/>
  <c r="W13" i="5"/>
  <c r="S13" i="5"/>
  <c r="Q13" i="5"/>
  <c r="J13" i="5"/>
  <c r="F13" i="5"/>
  <c r="D13" i="5"/>
  <c r="W12" i="5"/>
  <c r="S12" i="5"/>
  <c r="Q12" i="5"/>
  <c r="J12" i="5"/>
  <c r="F12" i="5"/>
  <c r="D12" i="5"/>
  <c r="W11" i="5"/>
  <c r="S11" i="5"/>
  <c r="Q11" i="5"/>
  <c r="J11" i="5"/>
  <c r="F11" i="5"/>
  <c r="D11" i="5"/>
  <c r="W10" i="5"/>
  <c r="S10" i="5"/>
  <c r="Q10" i="5"/>
  <c r="J10" i="5"/>
  <c r="F10" i="5"/>
  <c r="D10" i="5"/>
  <c r="W9" i="5"/>
  <c r="S9" i="5"/>
  <c r="Q9" i="5"/>
  <c r="J9" i="5"/>
  <c r="F9" i="5"/>
  <c r="D9" i="5"/>
  <c r="W8" i="5"/>
  <c r="S8" i="5"/>
  <c r="Q8" i="5"/>
  <c r="J8" i="5"/>
  <c r="F8" i="5"/>
  <c r="D8" i="5"/>
  <c r="W7" i="5"/>
  <c r="S7" i="5"/>
  <c r="Q7" i="5"/>
  <c r="J7" i="5"/>
  <c r="F7" i="5"/>
  <c r="D7" i="5"/>
  <c r="W6" i="5"/>
  <c r="S6" i="5"/>
  <c r="Q6" i="5"/>
  <c r="J6" i="5"/>
  <c r="F6" i="5"/>
  <c r="D6" i="5"/>
  <c r="W5" i="5"/>
  <c r="S5" i="5"/>
  <c r="Q5" i="5"/>
  <c r="J5" i="5"/>
  <c r="F5" i="5"/>
  <c r="D5" i="5"/>
  <c r="W4" i="5"/>
  <c r="S4" i="5"/>
  <c r="Q4" i="5"/>
  <c r="J4" i="5"/>
  <c r="F4" i="5"/>
  <c r="D4" i="5"/>
  <c r="W3" i="5"/>
  <c r="S3" i="5"/>
  <c r="J3" i="5"/>
  <c r="F3" i="5"/>
  <c r="W30" i="4"/>
  <c r="J30" i="4"/>
  <c r="W29" i="4"/>
  <c r="J29" i="4"/>
  <c r="W28" i="4"/>
  <c r="J28" i="4"/>
  <c r="W27" i="4"/>
  <c r="J27" i="4"/>
  <c r="W26" i="4"/>
  <c r="J26" i="4"/>
  <c r="W25" i="4"/>
  <c r="J25" i="4"/>
  <c r="S24" i="4"/>
  <c r="F24" i="4"/>
  <c r="S23" i="4"/>
  <c r="F23" i="4"/>
  <c r="W20" i="4"/>
  <c r="S20" i="4"/>
  <c r="Q20" i="4"/>
  <c r="J20" i="4"/>
  <c r="F20" i="4"/>
  <c r="D20" i="4"/>
  <c r="W19" i="4"/>
  <c r="S19" i="4"/>
  <c r="Q19" i="4"/>
  <c r="J19" i="4"/>
  <c r="F19" i="4"/>
  <c r="D19" i="4"/>
  <c r="W18" i="4"/>
  <c r="S18" i="4"/>
  <c r="Q18" i="4"/>
  <c r="J18" i="4"/>
  <c r="F18" i="4"/>
  <c r="D18" i="4"/>
  <c r="S17" i="4"/>
  <c r="Q17" i="4"/>
  <c r="W16" i="4"/>
  <c r="S16" i="4"/>
  <c r="Q16" i="4"/>
  <c r="J16" i="4"/>
  <c r="F16" i="4"/>
  <c r="D16" i="4"/>
  <c r="W15" i="4"/>
  <c r="S15" i="4"/>
  <c r="Q15" i="4"/>
  <c r="J15" i="4"/>
  <c r="F15" i="4"/>
  <c r="D15" i="4"/>
  <c r="W14" i="4"/>
  <c r="S14" i="4"/>
  <c r="Q14" i="4"/>
  <c r="J14" i="4"/>
  <c r="F14" i="4"/>
  <c r="D14" i="4"/>
  <c r="W13" i="4"/>
  <c r="S13" i="4"/>
  <c r="Q13" i="4"/>
  <c r="J13" i="4"/>
  <c r="F13" i="4"/>
  <c r="D13" i="4"/>
  <c r="W12" i="4"/>
  <c r="S12" i="4"/>
  <c r="Q12" i="4"/>
  <c r="J12" i="4"/>
  <c r="F12" i="4"/>
  <c r="D12" i="4"/>
  <c r="W11" i="4"/>
  <c r="S11" i="4"/>
  <c r="Q11" i="4"/>
  <c r="J11" i="4"/>
  <c r="F11" i="4"/>
  <c r="D11" i="4"/>
  <c r="W10" i="4"/>
  <c r="S10" i="4"/>
  <c r="Q10" i="4"/>
  <c r="J10" i="4"/>
  <c r="F10" i="4"/>
  <c r="D10" i="4"/>
  <c r="W9" i="4"/>
  <c r="S9" i="4"/>
  <c r="Q9" i="4"/>
  <c r="J9" i="4"/>
  <c r="F9" i="4"/>
  <c r="D9" i="4"/>
  <c r="W8" i="4"/>
  <c r="S8" i="4"/>
  <c r="Q8" i="4"/>
  <c r="J8" i="4"/>
  <c r="F8" i="4"/>
  <c r="D8" i="4"/>
  <c r="W7" i="4"/>
  <c r="S7" i="4"/>
  <c r="Q7" i="4"/>
  <c r="J7" i="4"/>
  <c r="F7" i="4"/>
  <c r="D7" i="4"/>
  <c r="W6" i="4"/>
  <c r="S6" i="4"/>
  <c r="Q6" i="4"/>
  <c r="J6" i="4"/>
  <c r="F6" i="4"/>
  <c r="D6" i="4"/>
  <c r="W5" i="4"/>
  <c r="S5" i="4"/>
  <c r="Q5" i="4"/>
  <c r="J5" i="4"/>
  <c r="F5" i="4"/>
  <c r="D5" i="4"/>
  <c r="W4" i="4"/>
  <c r="S4" i="4"/>
  <c r="Q4" i="4"/>
  <c r="J4" i="4"/>
  <c r="F4" i="4"/>
  <c r="D4" i="4"/>
  <c r="W3" i="4"/>
  <c r="S3" i="4"/>
  <c r="J3" i="4"/>
  <c r="F3" i="4"/>
  <c r="D12" i="6" l="1"/>
  <c r="D8" i="6"/>
  <c r="D5" i="6"/>
  <c r="D4" i="6"/>
  <c r="D16" i="6"/>
  <c r="D6" i="6"/>
  <c r="J7" i="6"/>
  <c r="D10" i="6"/>
  <c r="J11" i="6"/>
  <c r="J15" i="6"/>
  <c r="D19" i="6"/>
</calcChain>
</file>

<file path=xl/sharedStrings.xml><?xml version="1.0" encoding="utf-8"?>
<sst xmlns="http://schemas.openxmlformats.org/spreadsheetml/2006/main" count="1083" uniqueCount="508">
  <si>
    <t>Reports</t>
  </si>
  <si>
    <t>Combined Reports</t>
  </si>
  <si>
    <t>ACD_Totals</t>
  </si>
  <si>
    <t>Bonus 2023</t>
  </si>
  <si>
    <t xml:space="preserve"> ISS AbandonCalls by Half Hour</t>
  </si>
  <si>
    <t>IS Week</t>
  </si>
  <si>
    <t>Survey Jul 2023</t>
  </si>
  <si>
    <t>ESC Transfer</t>
  </si>
  <si>
    <t>CUIC Report Name</t>
  </si>
  <si>
    <t>CUIC Report Nane</t>
  </si>
  <si>
    <t>Agent Call Summary Report</t>
  </si>
  <si>
    <t>Abandoned Call Detail Activity Report</t>
  </si>
  <si>
    <t>Contact Service Queue Activity Report by Interval</t>
  </si>
  <si>
    <t>CSQ All Fields Report</t>
  </si>
  <si>
    <t>Agent Call Summary</t>
  </si>
  <si>
    <t>Agent Detail Report</t>
  </si>
  <si>
    <t>Application Performance Analysis Report</t>
  </si>
  <si>
    <t>Queue Interval Activity Report</t>
  </si>
  <si>
    <t>Agent Not Ready Reason Code Summary Report</t>
  </si>
  <si>
    <t>ACD Totals:</t>
  </si>
  <si>
    <t>By Manager</t>
  </si>
  <si>
    <t>Inbound ACD</t>
  </si>
  <si>
    <t>Agent Generated</t>
  </si>
  <si>
    <t>ACD</t>
  </si>
  <si>
    <t>Team/Sup</t>
  </si>
  <si>
    <t>Agent Name</t>
  </si>
  <si>
    <t>Ext</t>
  </si>
  <si>
    <t>Total</t>
  </si>
  <si>
    <t>Avg Talk Time</t>
  </si>
  <si>
    <t>Avg Hold Time</t>
  </si>
  <si>
    <t>Avg Wrap Time</t>
  </si>
  <si>
    <t>Avg Call Time</t>
  </si>
  <si>
    <t>Max Call Time</t>
  </si>
  <si>
    <t>Transfer In</t>
  </si>
  <si>
    <t>Transfer Out</t>
  </si>
  <si>
    <t>Care Center IB 13</t>
  </si>
  <si>
    <t>Aisha Jones</t>
  </si>
  <si>
    <t>Ted</t>
  </si>
  <si>
    <t>Brittany Barfield</t>
  </si>
  <si>
    <t>David Monell</t>
  </si>
  <si>
    <t>Jasmine Williams</t>
  </si>
  <si>
    <t>Latasha Newton</t>
  </si>
  <si>
    <t>Mekala Brown</t>
  </si>
  <si>
    <t>Regis Jones</t>
  </si>
  <si>
    <t>Rose Royal</t>
  </si>
  <si>
    <t>Tatayana Coney</t>
  </si>
  <si>
    <t>Care Center IB 17</t>
  </si>
  <si>
    <t>Antwonette Carter</t>
  </si>
  <si>
    <t>Elaina</t>
  </si>
  <si>
    <t>Crystal Gardiner</t>
  </si>
  <si>
    <t>Jessica Quarantiello</t>
  </si>
  <si>
    <t>Joselyn Ferrer</t>
  </si>
  <si>
    <t>Romaire Burke</t>
  </si>
  <si>
    <t>Samaj Mcalpine</t>
  </si>
  <si>
    <t>Zulmalys Diaz</t>
  </si>
  <si>
    <t>Care Center IB 23</t>
  </si>
  <si>
    <t>Amber Bergman</t>
  </si>
  <si>
    <t>Karen</t>
  </si>
  <si>
    <t>Carolena Clarke</t>
  </si>
  <si>
    <t>Evette Tim</t>
  </si>
  <si>
    <t>Nekayla Griffith</t>
  </si>
  <si>
    <t>Precious Norton</t>
  </si>
  <si>
    <t>Shakia Lowman</t>
  </si>
  <si>
    <t>Taylor Irvin</t>
  </si>
  <si>
    <t>Vanessa Cook</t>
  </si>
  <si>
    <t>Care Center IB 37</t>
  </si>
  <si>
    <t>Adrina Green</t>
  </si>
  <si>
    <t>Yvette</t>
  </si>
  <si>
    <t>Arizvhet Silva</t>
  </si>
  <si>
    <t>Brandon Wilson</t>
  </si>
  <si>
    <t>Kaneka Keene</t>
  </si>
  <si>
    <t>Luisaura Picon</t>
  </si>
  <si>
    <t>Samantha Simpson</t>
  </si>
  <si>
    <t>Whitney Thomas</t>
  </si>
  <si>
    <t>Care Center IB 8</t>
  </si>
  <si>
    <t>Amanda Wilson</t>
  </si>
  <si>
    <t>Carlos</t>
  </si>
  <si>
    <t>Arituslexia Miller</t>
  </si>
  <si>
    <t>Calvinisha Cole</t>
  </si>
  <si>
    <t>David Alfonso</t>
  </si>
  <si>
    <t>Dezza Necio</t>
  </si>
  <si>
    <t>Genelva Esser</t>
  </si>
  <si>
    <t>Leslie Wilson</t>
  </si>
  <si>
    <t>Mirlande Anetus</t>
  </si>
  <si>
    <t>Terrika Atkins</t>
  </si>
  <si>
    <t>Care Center IB 15</t>
  </si>
  <si>
    <t>Amanda Durflinger</t>
  </si>
  <si>
    <t>Norma</t>
  </si>
  <si>
    <t>Diquan Gilchrist</t>
  </si>
  <si>
    <t>Jennifer Lenz</t>
  </si>
  <si>
    <t>Katrina Rue</t>
  </si>
  <si>
    <t>Michael Ouellette</t>
  </si>
  <si>
    <t>Mya Hayes</t>
  </si>
  <si>
    <t>Zakiyyah Terry</t>
  </si>
  <si>
    <t>Care Center IB 33</t>
  </si>
  <si>
    <t>Ashauriah Green</t>
  </si>
  <si>
    <t>Ashley</t>
  </si>
  <si>
    <t>Chavanti Perry</t>
  </si>
  <si>
    <t>Corey Mordica</t>
  </si>
  <si>
    <t>Evian Harrison</t>
  </si>
  <si>
    <t>Heather Allison</t>
  </si>
  <si>
    <t>James Larrabee</t>
  </si>
  <si>
    <t>Laura Bakey</t>
  </si>
  <si>
    <t>Megan Hencke</t>
  </si>
  <si>
    <t>Robert Pemberton</t>
  </si>
  <si>
    <t>Care Center IB 4</t>
  </si>
  <si>
    <t>Ashley James</t>
  </si>
  <si>
    <t>Loretta</t>
  </si>
  <si>
    <t>Caleb Jones</t>
  </si>
  <si>
    <t>Doniell Willis</t>
  </si>
  <si>
    <t>Jessica Hayes</t>
  </si>
  <si>
    <t>Kaitlyn Wolfe</t>
  </si>
  <si>
    <t>Salaina Tomlinson</t>
  </si>
  <si>
    <t>Susan Markham</t>
  </si>
  <si>
    <t>Care Center IB 16</t>
  </si>
  <si>
    <t>Antonio Jones</t>
  </si>
  <si>
    <t>Rachel</t>
  </si>
  <si>
    <t>Dakota Hurst</t>
  </si>
  <si>
    <t>Donna Crews</t>
  </si>
  <si>
    <t>Jarrett Vinson</t>
  </si>
  <si>
    <t>Lillian Simmons</t>
  </si>
  <si>
    <t>Lyric Brown</t>
  </si>
  <si>
    <t>Nicholas Yenowine</t>
  </si>
  <si>
    <t>Rebecca Kusse</t>
  </si>
  <si>
    <t>Care Center IB 19</t>
  </si>
  <si>
    <t>Crystalina Hugh</t>
  </si>
  <si>
    <t>Joshua</t>
  </si>
  <si>
    <t>Dawn Frison</t>
  </si>
  <si>
    <t>Elizabeth Ortiz Melendez</t>
  </si>
  <si>
    <t>Integra Gainey</t>
  </si>
  <si>
    <t>Jahyra Jackson</t>
  </si>
  <si>
    <t>Jame'ce Sampson</t>
  </si>
  <si>
    <t>Kamara Porter</t>
  </si>
  <si>
    <t>Rebecca Slater</t>
  </si>
  <si>
    <t>Care Center IB 38</t>
  </si>
  <si>
    <t>Felix Avellaneda</t>
  </si>
  <si>
    <t>Cutura</t>
  </si>
  <si>
    <t>Jennifer Mckevitt</t>
  </si>
  <si>
    <t>Julissa Cintron</t>
  </si>
  <si>
    <t>Liz Kapusciarz</t>
  </si>
  <si>
    <t>Matress Savage</t>
  </si>
  <si>
    <t>Penny Snyder</t>
  </si>
  <si>
    <t>Sheryl O'neal</t>
  </si>
  <si>
    <t>Care Center IB 2</t>
  </si>
  <si>
    <t>Gerardo Melendez</t>
  </si>
  <si>
    <t>Gwen</t>
  </si>
  <si>
    <t>Ingrid Borbor</t>
  </si>
  <si>
    <t>Jose Dominguez</t>
  </si>
  <si>
    <t>Lina Arroyo Torres</t>
  </si>
  <si>
    <t>Mariuxi Mateus</t>
  </si>
  <si>
    <t>Scharliz Torres</t>
  </si>
  <si>
    <t>Solimar Rodriguez</t>
  </si>
  <si>
    <t>Sophia Lopez</t>
  </si>
  <si>
    <t>Valerie Figueroa Torres</t>
  </si>
  <si>
    <t>Yahaira Burgos</t>
  </si>
  <si>
    <t>Yisel Leyva Gonzalez</t>
  </si>
  <si>
    <t>Care Center IB 11</t>
  </si>
  <si>
    <t>Aviyana Phillips</t>
  </si>
  <si>
    <t>Yajaira</t>
  </si>
  <si>
    <t>Kelly Arias</t>
  </si>
  <si>
    <t>Latiana Tingle</t>
  </si>
  <si>
    <t>Lorenzo Young</t>
  </si>
  <si>
    <t>Rita Brown</t>
  </si>
  <si>
    <t>Sandra Hires</t>
  </si>
  <si>
    <t>Care Center IB 12</t>
  </si>
  <si>
    <t>April Williams</t>
  </si>
  <si>
    <t>Fashinda</t>
  </si>
  <si>
    <t>Cynia Kemp</t>
  </si>
  <si>
    <t>Danielle Gaskill</t>
  </si>
  <si>
    <t>Hennesis Hernandez</t>
  </si>
  <si>
    <t>Jaida Harper</t>
  </si>
  <si>
    <t>Julius Bythewood</t>
  </si>
  <si>
    <t>Kathleen Hendley</t>
  </si>
  <si>
    <t>Kevin Craft</t>
  </si>
  <si>
    <t>Quantell Brown</t>
  </si>
  <si>
    <t>Shireka Crews</t>
  </si>
  <si>
    <t>Care Center IB 1</t>
  </si>
  <si>
    <t>Anaiya Fortson</t>
  </si>
  <si>
    <t>Ivette</t>
  </si>
  <si>
    <t>Angel Barkley</t>
  </si>
  <si>
    <t>Crystal Simmons</t>
  </si>
  <si>
    <t>Erica Gardner</t>
  </si>
  <si>
    <t>Ezequiel Rodriguez</t>
  </si>
  <si>
    <t>Melissa Potts</t>
  </si>
  <si>
    <t>Tiny Woodward</t>
  </si>
  <si>
    <t>Trinity Belleau</t>
  </si>
  <si>
    <t>Yenifer Almonte</t>
  </si>
  <si>
    <t>Care Center IB 6</t>
  </si>
  <si>
    <t>Alexandra Poitier</t>
  </si>
  <si>
    <t>Edwin</t>
  </si>
  <si>
    <t>Alvin Harris</t>
  </si>
  <si>
    <t>Amari Goulbourne</t>
  </si>
  <si>
    <t>Amber Harris</t>
  </si>
  <si>
    <t>Anaya Thomas</t>
  </si>
  <si>
    <t>Andey Moss</t>
  </si>
  <si>
    <t>Saimaraly Rivera Malave</t>
  </si>
  <si>
    <t>Tawanna Williams</t>
  </si>
  <si>
    <t>Terrika Kirnes</t>
  </si>
  <si>
    <t>Care Center IB 14</t>
  </si>
  <si>
    <t>Ashanti Camon</t>
  </si>
  <si>
    <t>Rosalyn</t>
  </si>
  <si>
    <t>Breauni Spann</t>
  </si>
  <si>
    <t>Carey Fuoss</t>
  </si>
  <si>
    <t>Courtney Sampson</t>
  </si>
  <si>
    <t>Derrhianna Sample</t>
  </si>
  <si>
    <t>Estrella Torres</t>
  </si>
  <si>
    <t>Reanna Smith</t>
  </si>
  <si>
    <t>Sandra Pena</t>
  </si>
  <si>
    <t>Nesting</t>
  </si>
  <si>
    <t>Konrad</t>
  </si>
  <si>
    <t>Special Functions</t>
  </si>
  <si>
    <t>April</t>
  </si>
  <si>
    <t>Svc Back Ups</t>
  </si>
  <si>
    <t>SD_FL</t>
  </si>
  <si>
    <t>Alejandra Rodriguez</t>
  </si>
  <si>
    <t>Jackie</t>
  </si>
  <si>
    <t>Manuel Defaria Iv</t>
  </si>
  <si>
    <t>Maritza Davila</t>
  </si>
  <si>
    <t>Nicolas Bowling</t>
  </si>
  <si>
    <t>Rajane Young</t>
  </si>
  <si>
    <t>Renaldo Nelson</t>
  </si>
  <si>
    <t>Stephanie Hemlall</t>
  </si>
  <si>
    <t>Veronica Lugo Vilanova</t>
  </si>
  <si>
    <t>SD_SE</t>
  </si>
  <si>
    <t>Brian Mason</t>
  </si>
  <si>
    <t>Waleska</t>
  </si>
  <si>
    <t>Donnell Hemmingway</t>
  </si>
  <si>
    <t>Heather Oliver</t>
  </si>
  <si>
    <t>Leslie Fuchs</t>
  </si>
  <si>
    <t>Liza Izquierdo</t>
  </si>
  <si>
    <t>Monica Lomax</t>
  </si>
  <si>
    <t>Steven Buddingh</t>
  </si>
  <si>
    <t>Tabitha Tyler</t>
  </si>
  <si>
    <t>Tori Mcconnell</t>
  </si>
  <si>
    <t>CS_ESC</t>
  </si>
  <si>
    <t>Aleta Linville</t>
  </si>
  <si>
    <t>Tessa</t>
  </si>
  <si>
    <t>Christine Conklin</t>
  </si>
  <si>
    <t>Deon Black</t>
  </si>
  <si>
    <t>Dylan Rickerson</t>
  </si>
  <si>
    <t>Lisa Wright</t>
  </si>
  <si>
    <t>Maria Figueredo</t>
  </si>
  <si>
    <t>Mitchell Duffield</t>
  </si>
  <si>
    <t>Vannesa Littler</t>
  </si>
  <si>
    <t>CS_ESC_2</t>
  </si>
  <si>
    <t>Alesha Jones</t>
  </si>
  <si>
    <t>Ureka</t>
  </si>
  <si>
    <t>Amanda Serkez</t>
  </si>
  <si>
    <t>Carolina Santiago</t>
  </si>
  <si>
    <t>Crystal Cox</t>
  </si>
  <si>
    <t>Cynthia Mcbride</t>
  </si>
  <si>
    <t>Haydee Moya</t>
  </si>
  <si>
    <t>Katharine Paoli-velasquez</t>
  </si>
  <si>
    <t>Tonya Hall</t>
  </si>
  <si>
    <t>Store Reps</t>
  </si>
  <si>
    <t>Aaron Barker</t>
  </si>
  <si>
    <t>Adela Castro</t>
  </si>
  <si>
    <t>Amanda Albach</t>
  </si>
  <si>
    <t>Angel Taylor</t>
  </si>
  <si>
    <t>Arelia Waring</t>
  </si>
  <si>
    <t>Asia Thompson</t>
  </si>
  <si>
    <t>Breana Huffman</t>
  </si>
  <si>
    <t>Brianna Tillman</t>
  </si>
  <si>
    <t>Carl Blocker</t>
  </si>
  <si>
    <t>Cathrine Melendez Alicea</t>
  </si>
  <si>
    <t>Cheyla Graham</t>
  </si>
  <si>
    <t>Christopher Moore</t>
  </si>
  <si>
    <t>Clayton Leslie</t>
  </si>
  <si>
    <t>Comellea Washington</t>
  </si>
  <si>
    <t>Emily Linville</t>
  </si>
  <si>
    <t>Eviana Valentin</t>
  </si>
  <si>
    <t>Ivana Galusic</t>
  </si>
  <si>
    <t>James Chapman</t>
  </si>
  <si>
    <t>Keisha Warren</t>
  </si>
  <si>
    <t>Kihley Bickel</t>
  </si>
  <si>
    <t>Lisa Williams</t>
  </si>
  <si>
    <t>Marisol Vargas Bermudez</t>
  </si>
  <si>
    <t>Maya Hollins</t>
  </si>
  <si>
    <t>Morgane Hinde</t>
  </si>
  <si>
    <t>Niria Correa Torres</t>
  </si>
  <si>
    <t>Pedro Perez-matos</t>
  </si>
  <si>
    <t>Sarah Ryals</t>
  </si>
  <si>
    <t>Stephen Longbook</t>
  </si>
  <si>
    <t>Tom White Iii</t>
  </si>
  <si>
    <t>Vickie Wiggins</t>
  </si>
  <si>
    <t>Date:</t>
  </si>
  <si>
    <t>Project</t>
  </si>
  <si>
    <t>Total Calls</t>
  </si>
  <si>
    <t>IB</t>
  </si>
  <si>
    <t>AG</t>
  </si>
  <si>
    <t>AB</t>
  </si>
  <si>
    <t>AB%</t>
  </si>
  <si>
    <t>Avg Que</t>
  </si>
  <si>
    <t>Presented</t>
  </si>
  <si>
    <t>Handled</t>
  </si>
  <si>
    <t>% of total iB</t>
  </si>
  <si>
    <t>Total English</t>
  </si>
  <si>
    <t>CB's</t>
  </si>
  <si>
    <t>ACD Outdoor</t>
  </si>
  <si>
    <t>-</t>
  </si>
  <si>
    <t>% Unsuccessful</t>
  </si>
  <si>
    <t>ACD Kids</t>
  </si>
  <si>
    <t>Appts</t>
  </si>
  <si>
    <t>ACD ESC</t>
  </si>
  <si>
    <t xml:space="preserve"> </t>
  </si>
  <si>
    <t>ACD IB</t>
  </si>
  <si>
    <t>ACD Spanish</t>
  </si>
  <si>
    <t>CS_SD</t>
  </si>
  <si>
    <t>Str Reps</t>
  </si>
  <si>
    <t>Grand Totals:</t>
  </si>
  <si>
    <t>Outdoor &amp; ACD</t>
  </si>
  <si>
    <t>Call Time</t>
  </si>
  <si>
    <t>TotalCalls</t>
  </si>
  <si>
    <t>Outdoor IB</t>
  </si>
  <si>
    <t>Acd IB</t>
  </si>
  <si>
    <t>IB%</t>
  </si>
  <si>
    <t>Que</t>
  </si>
  <si>
    <t>Total AB</t>
  </si>
  <si>
    <t>OAB</t>
  </si>
  <si>
    <t>ACD ESC AB</t>
  </si>
  <si>
    <t>AB %</t>
  </si>
  <si>
    <t>ACD_Spanish</t>
  </si>
  <si>
    <t>Calls</t>
  </si>
  <si>
    <t>CS_Kids</t>
  </si>
  <si>
    <t>StrReps_Backups</t>
  </si>
  <si>
    <t>Week1</t>
  </si>
  <si>
    <t>Week2</t>
  </si>
  <si>
    <t>Team</t>
  </si>
  <si>
    <t>Supervisor</t>
  </si>
  <si>
    <t>%Ans</t>
  </si>
  <si>
    <t>ABD %</t>
  </si>
  <si>
    <t>TA</t>
  </si>
  <si>
    <t>Avg Talk</t>
  </si>
  <si>
    <t>Avg Close</t>
  </si>
  <si>
    <t>EXCH</t>
  </si>
  <si>
    <t>Exch%</t>
  </si>
  <si>
    <t>QUAL %</t>
  </si>
  <si>
    <t>WW</t>
  </si>
  <si>
    <t>GWEN</t>
  </si>
  <si>
    <t>FASHINDA</t>
  </si>
  <si>
    <t>LORETTA</t>
  </si>
  <si>
    <t>EDWIN</t>
  </si>
  <si>
    <t>RACHEL</t>
  </si>
  <si>
    <t>ELAINA</t>
  </si>
  <si>
    <t>JOSHUA</t>
  </si>
  <si>
    <t>CARLOS</t>
  </si>
  <si>
    <t>YAJAIRA</t>
  </si>
  <si>
    <t>IVETTE</t>
  </si>
  <si>
    <t>THEODORE</t>
  </si>
  <si>
    <t>KAREN</t>
  </si>
  <si>
    <t>ASHLEY</t>
  </si>
  <si>
    <t>YVETTE</t>
  </si>
  <si>
    <t>FLOATING</t>
  </si>
  <si>
    <t>ROSALYN</t>
  </si>
  <si>
    <t>NORMA</t>
  </si>
  <si>
    <t>CUTURA</t>
  </si>
  <si>
    <t>JACKIE</t>
  </si>
  <si>
    <t>WALLY</t>
  </si>
  <si>
    <t>TESSA</t>
  </si>
  <si>
    <t>UREKA</t>
  </si>
  <si>
    <t>RICHARD</t>
  </si>
  <si>
    <t>TERITA</t>
  </si>
  <si>
    <t>MARSHANA</t>
  </si>
  <si>
    <t>TENERRA</t>
  </si>
  <si>
    <t>NORLIX</t>
  </si>
  <si>
    <t xml:space="preserve">   </t>
  </si>
  <si>
    <t>Written Wrong</t>
  </si>
  <si>
    <t>FL</t>
  </si>
  <si>
    <t>SE</t>
  </si>
  <si>
    <t>TX</t>
  </si>
  <si>
    <t xml:space="preserve">QP </t>
  </si>
  <si>
    <t>Temp</t>
  </si>
  <si>
    <t>Calls Per 1/2 Hour</t>
  </si>
  <si>
    <t>Totals</t>
  </si>
  <si>
    <t>Abandon Per 1/2 Hr</t>
  </si>
  <si>
    <t>Abandon % Per 1/2 Hr</t>
  </si>
  <si>
    <t>Internet Sales</t>
  </si>
  <si>
    <t>Avg Que Times</t>
  </si>
  <si>
    <t>Avg Queue Time</t>
  </si>
  <si>
    <t>Avg Speed of Answer</t>
  </si>
  <si>
    <t>Avg Handle Time</t>
  </si>
  <si>
    <t>Avg AB Time</t>
  </si>
  <si>
    <t>Avg CB Time</t>
  </si>
  <si>
    <t>Half Hourly</t>
  </si>
  <si>
    <t>%</t>
  </si>
  <si>
    <t>CB</t>
  </si>
  <si>
    <t>Agent Summary</t>
  </si>
  <si>
    <t>Inbound</t>
  </si>
  <si>
    <t>Transfers</t>
  </si>
  <si>
    <t>Conference</t>
  </si>
  <si>
    <t>Alexandria Anderson</t>
  </si>
  <si>
    <t>Danielle Kulisz</t>
  </si>
  <si>
    <t>David Simpson</t>
  </si>
  <si>
    <t>Destiny Thompson</t>
  </si>
  <si>
    <t>Devin Carter</t>
  </si>
  <si>
    <t>Diana Lopez</t>
  </si>
  <si>
    <t>Elana Vega</t>
  </si>
  <si>
    <t>Fanuel Polanco</t>
  </si>
  <si>
    <t>Gary Bradman</t>
  </si>
  <si>
    <t>Jimmy Lora</t>
  </si>
  <si>
    <t>Jose Lopez</t>
  </si>
  <si>
    <t>Kaitlyn Beasley</t>
  </si>
  <si>
    <t>Levi Montero Gomez</t>
  </si>
  <si>
    <t>Morgan Blazek</t>
  </si>
  <si>
    <t>Natalia Martinez</t>
  </si>
  <si>
    <t>Toby Lowe</t>
  </si>
  <si>
    <t>Vivek Kumar</t>
  </si>
  <si>
    <t>Wesley Gussman</t>
  </si>
  <si>
    <t>Agent Not Ready</t>
  </si>
  <si>
    <t>Extension</t>
  </si>
  <si>
    <t>Total Logged-in</t>
  </si>
  <si>
    <t>Total Not Ready</t>
  </si>
  <si>
    <t>Phone Failure</t>
  </si>
  <si>
    <t>Non ACD Busy</t>
  </si>
  <si>
    <t>Call Not Answered</t>
  </si>
  <si>
    <t>At Meal</t>
  </si>
  <si>
    <t>At Meeting</t>
  </si>
  <si>
    <t>At Other</t>
  </si>
  <si>
    <t>On Break</t>
  </si>
  <si>
    <t>Outbound Call</t>
  </si>
  <si>
    <t>Support</t>
  </si>
  <si>
    <t>Wrapping</t>
  </si>
  <si>
    <t>Time In Other RCs</t>
  </si>
  <si>
    <t>Michelle Nelson</t>
  </si>
  <si>
    <t>Survey Agents</t>
  </si>
  <si>
    <t>Survey BackUps</t>
  </si>
  <si>
    <t>Team ID</t>
  </si>
  <si>
    <t>Agent Extension</t>
  </si>
  <si>
    <t>Outbound</t>
  </si>
  <si>
    <t>Inbound on Agent Extension</t>
  </si>
  <si>
    <t>Name</t>
  </si>
  <si>
    <t>Arianna Mccoy</t>
  </si>
  <si>
    <t>Diana Ortega</t>
  </si>
  <si>
    <t>Arieana Fitzpatrick</t>
  </si>
  <si>
    <t>Gloria Castro</t>
  </si>
  <si>
    <t>Ashley Stump</t>
  </si>
  <si>
    <t>Kimberly Perkins</t>
  </si>
  <si>
    <t>Desiree Lopez</t>
  </si>
  <si>
    <t>Nya Muckle</t>
  </si>
  <si>
    <t>Sharon Lardarello</t>
  </si>
  <si>
    <t>Hunter Sampson</t>
  </si>
  <si>
    <t>Yessenia Lopez</t>
  </si>
  <si>
    <t>Lashawnda Porter</t>
  </si>
  <si>
    <t>Ashley Lawrence</t>
  </si>
  <si>
    <t>Richard Figueroa Caratini</t>
  </si>
  <si>
    <t>Bianey Ulloa</t>
  </si>
  <si>
    <t>Sandrell Evans</t>
  </si>
  <si>
    <t>Brandon Flagg</t>
  </si>
  <si>
    <t>Cheryl Schissler</t>
  </si>
  <si>
    <t>Dejuan Wilson</t>
  </si>
  <si>
    <t>Janely Arredondo-lopez</t>
  </si>
  <si>
    <t>Lashaunte Wilson</t>
  </si>
  <si>
    <t>Latoria Brinson</t>
  </si>
  <si>
    <t>Marie Stanford</t>
  </si>
  <si>
    <t>Nelly Sanchez</t>
  </si>
  <si>
    <t>Passian Martin</t>
  </si>
  <si>
    <t>Rashawndrea Pringley</t>
  </si>
  <si>
    <t>Albert Alvarado</t>
  </si>
  <si>
    <t>Aleia Smith</t>
  </si>
  <si>
    <t>Amanda Barrant</t>
  </si>
  <si>
    <t>Angela Cox</t>
  </si>
  <si>
    <t>April Bayless</t>
  </si>
  <si>
    <t>Breyuna Walker</t>
  </si>
  <si>
    <t>Brinisha Jacobs</t>
  </si>
  <si>
    <t>Emani Wilson</t>
  </si>
  <si>
    <t>Frances Santana</t>
  </si>
  <si>
    <t>Jacquelyn Davis</t>
  </si>
  <si>
    <t>Jayden Rogers</t>
  </si>
  <si>
    <t>Michael Boone</t>
  </si>
  <si>
    <t>Senla Perez</t>
  </si>
  <si>
    <t>Thea Stafford</t>
  </si>
  <si>
    <t>Briana Palomares</t>
  </si>
  <si>
    <t>Fabrege Jenkins</t>
  </si>
  <si>
    <t>James Brannen</t>
  </si>
  <si>
    <t>Jordan Jensen</t>
  </si>
  <si>
    <t>Kimberly Silva</t>
  </si>
  <si>
    <t>Kiya Harrison</t>
  </si>
  <si>
    <t>Linda Butterfield</t>
  </si>
  <si>
    <t>Lori Garcia</t>
  </si>
  <si>
    <t>Marielena Rodriguez</t>
  </si>
  <si>
    <t>Mark Stevens</t>
  </si>
  <si>
    <t>Matthew Bermudez</t>
  </si>
  <si>
    <t>Darnisha Lindsey</t>
  </si>
  <si>
    <t>Edwin Rodriguez</t>
  </si>
  <si>
    <t>Isabella Hernandez</t>
  </si>
  <si>
    <t>Jennifer Arredondo</t>
  </si>
  <si>
    <t>Kaitlyn Swain</t>
  </si>
  <si>
    <t>Michaela Kendricks</t>
  </si>
  <si>
    <t>Rachel Frontera</t>
  </si>
  <si>
    <t>Robert Carey</t>
  </si>
  <si>
    <t>Shannon Davis</t>
  </si>
  <si>
    <t>Tiffany Martin</t>
  </si>
  <si>
    <t>Horesia Mcgivery</t>
  </si>
  <si>
    <t>Jamesha Cowards</t>
  </si>
  <si>
    <t>Jorge Adriazola</t>
  </si>
  <si>
    <t>Kevin Farr</t>
  </si>
  <si>
    <t>Lynnasia Vernon</t>
  </si>
  <si>
    <t>Paula Rojas</t>
  </si>
  <si>
    <t>Reginald Hines</t>
  </si>
  <si>
    <t>Rubi Gonzalez Lagomarsini</t>
  </si>
  <si>
    <t>Stephanie Martz</t>
  </si>
  <si>
    <t>Thniaya Grider</t>
  </si>
  <si>
    <t>Zambria Pack</t>
  </si>
  <si>
    <t>Call Start Time</t>
  </si>
  <si>
    <t>Call End Time</t>
  </si>
  <si>
    <t>Duration</t>
  </si>
  <si>
    <t>Called Number</t>
  </si>
  <si>
    <t xml:space="preserve">Talk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</si>
</sst>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mm:ss.0;@"/>
    <numFmt numFmtId="166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203764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9"/>
      <color rgb="FFFFFFFF"/>
      <name val="Arial"/>
      <family val="2"/>
    </font>
    <font>
      <b/>
      <sz val="11"/>
      <color rgb="FF0034FF"/>
      <name val="Calibri"/>
      <scheme val="minor"/>
    </font>
    <font>
      <sz val="11"/>
      <color rgb="FF000000"/>
      <name val="Calibri"/>
      <family val="2"/>
      <scheme val="minor"/>
    </font>
    <font>
      <sz val="11"/>
      <color rgb="FFD4371C"/>
      <name val="Calibri"/>
      <scheme val="minor"/>
    </font>
    <font>
      <b/>
      <sz val="11"/>
      <color rgb="FF0034FF"/>
      <name val="Calibri"/>
      <family val="2"/>
      <scheme val="minor"/>
    </font>
    <font>
      <sz val="11"/>
      <color rgb="FFD4371C"/>
      <name val="Calibri"/>
      <family val="2"/>
      <scheme val="minor"/>
    </font>
    <font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800000"/>
      <name val="Arial"/>
      <family val="2"/>
    </font>
    <font>
      <b/>
      <sz val="10"/>
      <color rgb="FF000080"/>
      <name val="Arial"/>
      <family val="2"/>
    </font>
    <font>
      <b/>
      <u/>
      <sz val="10"/>
      <color rgb="FF000080"/>
      <name val="Arial"/>
      <family val="2"/>
    </font>
    <font>
      <sz val="10"/>
      <color rgb="FF800000"/>
      <name val="Arial"/>
      <family val="2"/>
    </font>
    <font>
      <sz val="11"/>
      <color rgb="FF800000"/>
      <name val="Calibri"/>
      <family val="2"/>
      <scheme val="minor"/>
    </font>
    <font>
      <b/>
      <sz val="10"/>
      <color rgb="FFC65911"/>
      <name val="Arial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833C0C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203764"/>
      <name val="Arial"/>
      <family val="2"/>
    </font>
    <font>
      <b/>
      <sz val="12"/>
      <color rgb="FF833C0C"/>
      <name val="Calibri"/>
      <family val="2"/>
      <scheme val="minor"/>
    </font>
    <font>
      <b/>
      <u/>
      <sz val="11"/>
      <color rgb="FF203764"/>
      <name val="Calibri"/>
      <family val="2"/>
      <scheme val="minor"/>
    </font>
    <font>
      <b/>
      <sz val="11"/>
      <color rgb="FF1F4E78"/>
      <name val="Calibri"/>
      <family val="2"/>
      <scheme val="minor"/>
    </font>
    <font>
      <b/>
      <sz val="11"/>
      <color rgb="FF0A78CC"/>
      <name val="Calibri"/>
      <family val="2"/>
      <scheme val="minor"/>
    </font>
    <font>
      <sz val="11"/>
      <color rgb="FF0A78CC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833C0C"/>
      <name val="Calibri"/>
      <family val="2"/>
      <charset val="1"/>
      <scheme val="minor"/>
    </font>
    <font>
      <b/>
      <sz val="11"/>
      <color rgb="FFFFFFFF"/>
      <name val="Calibri"/>
      <scheme val="minor"/>
    </font>
    <font>
      <sz val="11"/>
      <color rgb="FF292929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03969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481F67"/>
        <bgColor rgb="FF000000"/>
      </patternFill>
    </fill>
    <fill>
      <patternFill patternType="solid">
        <fgColor rgb="FFD4A6F7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4371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0A78CC"/>
        <bgColor rgb="FF000000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0" fillId="0" borderId="0"/>
  </cellStyleXfs>
  <cellXfs count="27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5" fillId="6" borderId="0" xfId="0" applyFont="1" applyFill="1"/>
    <xf numFmtId="0" fontId="5" fillId="0" borderId="0" xfId="0" applyFont="1"/>
    <xf numFmtId="0" fontId="5" fillId="7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21" fontId="12" fillId="0" borderId="0" xfId="0" applyNumberFormat="1" applyFont="1" applyAlignment="1">
      <alignment wrapText="1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6" fillId="0" borderId="2" xfId="0" applyFont="1" applyBorder="1"/>
    <xf numFmtId="0" fontId="6" fillId="0" borderId="2" xfId="0" applyFont="1" applyBorder="1"/>
    <xf numFmtId="0" fontId="7" fillId="0" borderId="0" xfId="0" applyFont="1" applyAlignment="1">
      <alignment horizontal="center" vertical="center"/>
    </xf>
    <xf numFmtId="21" fontId="7" fillId="0" borderId="0" xfId="0" applyNumberFormat="1" applyFont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14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0" fontId="6" fillId="16" borderId="0" xfId="0" applyFont="1" applyFill="1"/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/>
    </xf>
    <xf numFmtId="0" fontId="6" fillId="18" borderId="0" xfId="0" applyFont="1" applyFill="1"/>
    <xf numFmtId="0" fontId="6" fillId="18" borderId="0" xfId="0" applyFont="1" applyFill="1" applyAlignment="1">
      <alignment horizontal="center"/>
    </xf>
    <xf numFmtId="0" fontId="6" fillId="18" borderId="0" xfId="0" applyFont="1" applyFill="1"/>
    <xf numFmtId="0" fontId="19" fillId="19" borderId="0" xfId="0" applyFont="1" applyFill="1" applyAlignment="1">
      <alignment horizontal="center"/>
    </xf>
    <xf numFmtId="0" fontId="6" fillId="20" borderId="0" xfId="0" applyFont="1" applyFill="1"/>
    <xf numFmtId="0" fontId="6" fillId="20" borderId="0" xfId="0" applyFont="1" applyFill="1" applyAlignment="1">
      <alignment horizontal="center"/>
    </xf>
    <xf numFmtId="0" fontId="6" fillId="20" borderId="0" xfId="0" applyFont="1" applyFill="1"/>
    <xf numFmtId="0" fontId="19" fillId="21" borderId="0" xfId="0" applyFont="1" applyFill="1"/>
    <xf numFmtId="0" fontId="20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top"/>
    </xf>
    <xf numFmtId="0" fontId="20" fillId="0" borderId="0" xfId="0" applyFont="1"/>
    <xf numFmtId="3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9" fontId="12" fillId="0" borderId="6" xfId="0" applyNumberFormat="1" applyFon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0" fontId="20" fillId="0" borderId="0" xfId="0" applyFont="1" applyAlignment="1">
      <alignment vertical="top"/>
    </xf>
    <xf numFmtId="0" fontId="12" fillId="0" borderId="6" xfId="0" applyFont="1" applyBorder="1" applyAlignment="1">
      <alignment horizontal="center" vertical="top"/>
    </xf>
    <xf numFmtId="9" fontId="12" fillId="0" borderId="6" xfId="0" applyNumberFormat="1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0" fillId="0" borderId="7" xfId="0" applyFont="1" applyBorder="1"/>
    <xf numFmtId="0" fontId="12" fillId="0" borderId="0" xfId="0" applyFont="1" applyAlignment="1">
      <alignment vertical="center"/>
    </xf>
    <xf numFmtId="0" fontId="22" fillId="0" borderId="0" xfId="0" applyFont="1" applyAlignment="1">
      <alignment horizontal="right"/>
    </xf>
    <xf numFmtId="3" fontId="20" fillId="0" borderId="0" xfId="0" applyNumberFormat="1" applyFont="1" applyAlignment="1">
      <alignment horizontal="center"/>
    </xf>
    <xf numFmtId="9" fontId="20" fillId="0" borderId="0" xfId="0" applyNumberFormat="1" applyFont="1" applyAlignment="1">
      <alignment horizontal="center"/>
    </xf>
    <xf numFmtId="20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1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21" fontId="6" fillId="0" borderId="0" xfId="0" applyNumberFormat="1" applyFont="1" applyAlignment="1">
      <alignment horizontal="center" vertical="center"/>
    </xf>
    <xf numFmtId="21" fontId="26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21" fontId="6" fillId="0" borderId="8" xfId="0" applyNumberFormat="1" applyFont="1" applyBorder="1" applyAlignment="1">
      <alignment horizontal="center" vertical="center"/>
    </xf>
    <xf numFmtId="21" fontId="26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9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9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1" fillId="22" borderId="9" xfId="2" applyFont="1" applyFill="1" applyBorder="1" applyAlignment="1">
      <alignment horizontal="center"/>
    </xf>
    <xf numFmtId="0" fontId="31" fillId="22" borderId="8" xfId="2" applyFont="1" applyFill="1" applyBorder="1" applyAlignment="1">
      <alignment horizontal="center"/>
    </xf>
    <xf numFmtId="0" fontId="31" fillId="22" borderId="10" xfId="2" applyFont="1" applyFill="1" applyBorder="1" applyAlignment="1">
      <alignment horizontal="center"/>
    </xf>
    <xf numFmtId="0" fontId="31" fillId="0" borderId="0" xfId="2" applyFont="1" applyAlignment="1">
      <alignment horizontal="center"/>
    </xf>
    <xf numFmtId="0" fontId="32" fillId="0" borderId="0" xfId="0" applyFont="1"/>
    <xf numFmtId="0" fontId="33" fillId="0" borderId="0" xfId="2" applyFont="1" applyAlignment="1">
      <alignment horizontal="center"/>
    </xf>
    <xf numFmtId="0" fontId="34" fillId="0" borderId="11" xfId="0" applyFont="1" applyBorder="1" applyAlignment="1">
      <alignment horizontal="center"/>
    </xf>
    <xf numFmtId="164" fontId="35" fillId="0" borderId="12" xfId="2" applyNumberFormat="1" applyFont="1" applyBorder="1" applyAlignment="1">
      <alignment horizontal="center"/>
    </xf>
    <xf numFmtId="0" fontId="35" fillId="0" borderId="12" xfId="2" applyFont="1" applyBorder="1" applyAlignment="1">
      <alignment horizontal="center"/>
    </xf>
    <xf numFmtId="164" fontId="35" fillId="0" borderId="13" xfId="2" applyNumberFormat="1" applyFont="1" applyBorder="1" applyAlignment="1">
      <alignment horizontal="center"/>
    </xf>
    <xf numFmtId="1" fontId="35" fillId="0" borderId="14" xfId="2" applyNumberFormat="1" applyFont="1" applyBorder="1" applyAlignment="1">
      <alignment horizontal="center"/>
    </xf>
    <xf numFmtId="1" fontId="35" fillId="0" borderId="0" xfId="2" applyNumberFormat="1" applyFont="1" applyAlignment="1">
      <alignment horizontal="center"/>
    </xf>
    <xf numFmtId="0" fontId="33" fillId="23" borderId="0" xfId="2" applyFont="1" applyFill="1" applyAlignment="1">
      <alignment horizontal="center"/>
    </xf>
    <xf numFmtId="0" fontId="36" fillId="0" borderId="0" xfId="2" applyFont="1"/>
    <xf numFmtId="0" fontId="35" fillId="0" borderId="0" xfId="2" applyFont="1" applyAlignment="1">
      <alignment horizontal="center"/>
    </xf>
    <xf numFmtId="0" fontId="36" fillId="24" borderId="0" xfId="2" applyFont="1" applyFill="1"/>
    <xf numFmtId="3" fontId="36" fillId="0" borderId="6" xfId="2" applyNumberFormat="1" applyFont="1" applyBorder="1" applyAlignment="1">
      <alignment horizontal="center"/>
    </xf>
    <xf numFmtId="9" fontId="36" fillId="0" borderId="6" xfId="2" applyNumberFormat="1" applyFont="1" applyBorder="1" applyAlignment="1">
      <alignment horizontal="center"/>
    </xf>
    <xf numFmtId="1" fontId="36" fillId="0" borderId="6" xfId="2" applyNumberFormat="1" applyFont="1" applyBorder="1" applyAlignment="1">
      <alignment horizontal="center"/>
    </xf>
    <xf numFmtId="165" fontId="36" fillId="0" borderId="6" xfId="2" applyNumberFormat="1" applyFont="1" applyBorder="1" applyAlignment="1">
      <alignment horizontal="center"/>
    </xf>
    <xf numFmtId="166" fontId="36" fillId="0" borderId="6" xfId="2" applyNumberFormat="1" applyFont="1" applyBorder="1" applyAlignment="1">
      <alignment horizontal="center"/>
    </xf>
    <xf numFmtId="1" fontId="36" fillId="0" borderId="0" xfId="2" applyNumberFormat="1" applyFont="1" applyAlignment="1">
      <alignment horizontal="center"/>
    </xf>
    <xf numFmtId="0" fontId="36" fillId="25" borderId="0" xfId="2" applyFont="1" applyFill="1"/>
    <xf numFmtId="0" fontId="36" fillId="26" borderId="0" xfId="2" applyFont="1" applyFill="1"/>
    <xf numFmtId="9" fontId="36" fillId="27" borderId="6" xfId="2" applyNumberFormat="1" applyFont="1" applyFill="1" applyBorder="1" applyAlignment="1">
      <alignment horizontal="center"/>
    </xf>
    <xf numFmtId="166" fontId="36" fillId="27" borderId="6" xfId="2" applyNumberFormat="1" applyFont="1" applyFill="1" applyBorder="1" applyAlignment="1">
      <alignment horizontal="center"/>
    </xf>
    <xf numFmtId="0" fontId="36" fillId="28" borderId="0" xfId="2" applyFont="1" applyFill="1"/>
    <xf numFmtId="1" fontId="36" fillId="27" borderId="6" xfId="2" applyNumberFormat="1" applyFont="1" applyFill="1" applyBorder="1" applyAlignment="1">
      <alignment horizontal="center"/>
    </xf>
    <xf numFmtId="165" fontId="36" fillId="27" borderId="6" xfId="2" applyNumberFormat="1" applyFont="1" applyFill="1" applyBorder="1" applyAlignment="1">
      <alignment horizontal="center"/>
    </xf>
    <xf numFmtId="0" fontId="36" fillId="0" borderId="0" xfId="2" applyFont="1" applyAlignment="1">
      <alignment horizontal="center"/>
    </xf>
    <xf numFmtId="1" fontId="36" fillId="0" borderId="0" xfId="2" applyNumberFormat="1" applyFont="1"/>
    <xf numFmtId="0" fontId="36" fillId="0" borderId="15" xfId="2" applyFont="1" applyBorder="1" applyAlignment="1">
      <alignment horizontal="center" vertical="center" wrapText="1"/>
    </xf>
    <xf numFmtId="0" fontId="36" fillId="0" borderId="6" xfId="2" applyFont="1" applyBorder="1" applyAlignment="1">
      <alignment horizontal="center"/>
    </xf>
    <xf numFmtId="0" fontId="36" fillId="0" borderId="16" xfId="2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/>
    </xf>
    <xf numFmtId="0" fontId="36" fillId="0" borderId="17" xfId="2" applyFont="1" applyBorder="1" applyAlignment="1">
      <alignment horizontal="center" vertical="center" wrapText="1"/>
    </xf>
    <xf numFmtId="166" fontId="37" fillId="0" borderId="6" xfId="1" applyNumberFormat="1" applyFont="1" applyFill="1" applyBorder="1" applyAlignment="1">
      <alignment horizontal="center"/>
    </xf>
    <xf numFmtId="0" fontId="31" fillId="0" borderId="0" xfId="2" applyFont="1"/>
    <xf numFmtId="1" fontId="31" fillId="0" borderId="0" xfId="2" applyNumberFormat="1" applyFont="1"/>
    <xf numFmtId="1" fontId="29" fillId="0" borderId="0" xfId="0" applyNumberFormat="1" applyFont="1"/>
    <xf numFmtId="0" fontId="32" fillId="0" borderId="0" xfId="0" applyFont="1" applyAlignment="1">
      <alignment horizontal="center"/>
    </xf>
    <xf numFmtId="0" fontId="36" fillId="22" borderId="9" xfId="2" applyFont="1" applyFill="1" applyBorder="1" applyAlignment="1">
      <alignment horizontal="center"/>
    </xf>
    <xf numFmtId="0" fontId="36" fillId="22" borderId="8" xfId="2" applyFont="1" applyFill="1" applyBorder="1" applyAlignment="1">
      <alignment horizontal="center"/>
    </xf>
    <xf numFmtId="0" fontId="36" fillId="22" borderId="10" xfId="2" applyFont="1" applyFill="1" applyBorder="1" applyAlignment="1">
      <alignment horizontal="center"/>
    </xf>
    <xf numFmtId="0" fontId="38" fillId="0" borderId="11" xfId="0" applyFont="1" applyBorder="1" applyAlignment="1">
      <alignment horizontal="center"/>
    </xf>
    <xf numFmtId="164" fontId="39" fillId="0" borderId="12" xfId="2" applyNumberFormat="1" applyFont="1" applyBorder="1" applyAlignment="1">
      <alignment horizontal="center"/>
    </xf>
    <xf numFmtId="0" fontId="39" fillId="0" borderId="12" xfId="2" applyFont="1" applyBorder="1" applyAlignment="1">
      <alignment horizontal="center"/>
    </xf>
    <xf numFmtId="164" fontId="39" fillId="0" borderId="13" xfId="2" applyNumberFormat="1" applyFont="1" applyBorder="1" applyAlignment="1">
      <alignment horizontal="center"/>
    </xf>
    <xf numFmtId="1" fontId="39" fillId="0" borderId="14" xfId="2" applyNumberFormat="1" applyFont="1" applyBorder="1" applyAlignment="1">
      <alignment horizontal="center"/>
    </xf>
    <xf numFmtId="3" fontId="40" fillId="0" borderId="6" xfId="2" applyNumberFormat="1" applyFont="1" applyBorder="1" applyAlignment="1">
      <alignment horizontal="center"/>
    </xf>
    <xf numFmtId="9" fontId="40" fillId="0" borderId="6" xfId="2" applyNumberFormat="1" applyFont="1" applyBorder="1" applyAlignment="1">
      <alignment horizontal="center"/>
    </xf>
    <xf numFmtId="165" fontId="40" fillId="0" borderId="6" xfId="2" applyNumberFormat="1" applyFont="1" applyBorder="1" applyAlignment="1">
      <alignment horizontal="center"/>
    </xf>
    <xf numFmtId="1" fontId="40" fillId="0" borderId="6" xfId="2" applyNumberFormat="1" applyFont="1" applyBorder="1" applyAlignment="1">
      <alignment horizontal="center"/>
    </xf>
    <xf numFmtId="166" fontId="40" fillId="0" borderId="6" xfId="2" applyNumberFormat="1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18" fontId="43" fillId="0" borderId="18" xfId="0" applyNumberFormat="1" applyFont="1" applyBorder="1" applyAlignment="1">
      <alignment wrapText="1"/>
    </xf>
    <xf numFmtId="0" fontId="43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horizontal="center" wrapText="1"/>
    </xf>
    <xf numFmtId="0" fontId="21" fillId="0" borderId="17" xfId="0" applyFont="1" applyBorder="1" applyAlignment="1">
      <alignment horizontal="center"/>
    </xf>
    <xf numFmtId="0" fontId="21" fillId="0" borderId="5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21" fillId="0" borderId="9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20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18" fontId="43" fillId="0" borderId="22" xfId="0" applyNumberFormat="1" applyFont="1" applyBorder="1" applyAlignment="1">
      <alignment wrapText="1"/>
    </xf>
    <xf numFmtId="0" fontId="21" fillId="0" borderId="15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4" xfId="0" applyFont="1" applyBorder="1" applyAlignment="1">
      <alignment horizontal="center"/>
    </xf>
    <xf numFmtId="0" fontId="41" fillId="0" borderId="6" xfId="0" applyFont="1" applyBorder="1"/>
    <xf numFmtId="0" fontId="12" fillId="0" borderId="6" xfId="0" applyFont="1" applyBorder="1"/>
    <xf numFmtId="0" fontId="12" fillId="0" borderId="4" xfId="0" applyFont="1" applyBorder="1"/>
    <xf numFmtId="18" fontId="43" fillId="0" borderId="20" xfId="0" applyNumberFormat="1" applyFont="1" applyBorder="1" applyAlignment="1">
      <alignment wrapText="1"/>
    </xf>
    <xf numFmtId="0" fontId="43" fillId="0" borderId="2" xfId="0" applyFont="1" applyBorder="1" applyAlignment="1">
      <alignment horizontal="center" wrapText="1"/>
    </xf>
    <xf numFmtId="0" fontId="22" fillId="0" borderId="5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18" fontId="43" fillId="0" borderId="24" xfId="0" applyNumberFormat="1" applyFont="1" applyBorder="1" applyAlignment="1">
      <alignment wrapText="1"/>
    </xf>
    <xf numFmtId="0" fontId="43" fillId="0" borderId="0" xfId="0" applyFont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21" fillId="0" borderId="6" xfId="0" applyFont="1" applyBorder="1"/>
    <xf numFmtId="9" fontId="21" fillId="0" borderId="17" xfId="0" applyNumberFormat="1" applyFont="1" applyBorder="1" applyAlignment="1">
      <alignment horizontal="center"/>
    </xf>
    <xf numFmtId="9" fontId="44" fillId="0" borderId="6" xfId="0" applyNumberFormat="1" applyFont="1" applyBorder="1" applyAlignment="1">
      <alignment horizontal="center"/>
    </xf>
    <xf numFmtId="9" fontId="21" fillId="0" borderId="6" xfId="0" applyNumberFormat="1" applyFont="1" applyBorder="1" applyAlignment="1">
      <alignment horizontal="center"/>
    </xf>
    <xf numFmtId="0" fontId="45" fillId="0" borderId="0" xfId="0" applyFont="1"/>
    <xf numFmtId="0" fontId="46" fillId="0" borderId="0" xfId="0" applyFo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20" fillId="0" borderId="0" xfId="0" applyFont="1"/>
    <xf numFmtId="0" fontId="47" fillId="0" borderId="0" xfId="0" applyFont="1"/>
    <xf numFmtId="0" fontId="23" fillId="0" borderId="0" xfId="0" applyFont="1"/>
    <xf numFmtId="21" fontId="12" fillId="0" borderId="5" xfId="0" applyNumberFormat="1" applyFont="1" applyBorder="1" applyAlignment="1">
      <alignment wrapText="1"/>
    </xf>
    <xf numFmtId="21" fontId="12" fillId="0" borderId="19" xfId="0" applyNumberFormat="1" applyFont="1" applyBorder="1" applyAlignment="1">
      <alignment wrapText="1"/>
    </xf>
    <xf numFmtId="0" fontId="42" fillId="0" borderId="0" xfId="0" applyFont="1"/>
    <xf numFmtId="21" fontId="15" fillId="0" borderId="5" xfId="0" applyNumberFormat="1" applyFont="1" applyBorder="1" applyAlignment="1">
      <alignment wrapText="1"/>
    </xf>
    <xf numFmtId="0" fontId="42" fillId="0" borderId="0" xfId="0" applyFont="1" applyAlignment="1">
      <alignment wrapText="1"/>
    </xf>
    <xf numFmtId="0" fontId="47" fillId="29" borderId="0" xfId="0" applyFont="1" applyFill="1"/>
    <xf numFmtId="0" fontId="47" fillId="30" borderId="0" xfId="0" applyFont="1" applyFill="1"/>
    <xf numFmtId="0" fontId="20" fillId="0" borderId="0" xfId="0" applyFont="1" applyAlignment="1">
      <alignment wrapText="1"/>
    </xf>
    <xf numFmtId="10" fontId="42" fillId="0" borderId="0" xfId="0" applyNumberFormat="1" applyFont="1" applyAlignment="1">
      <alignment wrapText="1"/>
    </xf>
    <xf numFmtId="18" fontId="48" fillId="0" borderId="5" xfId="0" applyNumberFormat="1" applyFont="1" applyBorder="1" applyAlignment="1">
      <alignment wrapText="1"/>
    </xf>
    <xf numFmtId="18" fontId="48" fillId="0" borderId="19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10" fontId="42" fillId="0" borderId="19" xfId="0" applyNumberFormat="1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26" fillId="0" borderId="0" xfId="0" applyFont="1"/>
    <xf numFmtId="18" fontId="48" fillId="0" borderId="20" xfId="0" applyNumberFormat="1" applyFont="1" applyBorder="1" applyAlignment="1">
      <alignment wrapText="1"/>
    </xf>
    <xf numFmtId="18" fontId="48" fillId="0" borderId="21" xfId="0" applyNumberFormat="1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42" fillId="0" borderId="19" xfId="0" applyFont="1" applyBorder="1" applyAlignment="1">
      <alignment wrapText="1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0" xfId="0" applyFont="1"/>
    <xf numFmtId="0" fontId="7" fillId="8" borderId="0" xfId="0" applyFont="1" applyFill="1"/>
    <xf numFmtId="0" fontId="7" fillId="9" borderId="0" xfId="0" applyFont="1" applyFill="1"/>
    <xf numFmtId="0" fontId="4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49" fillId="0" borderId="2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51" fillId="0" borderId="21" xfId="0" applyFont="1" applyBorder="1" applyAlignment="1">
      <alignment wrapText="1"/>
    </xf>
    <xf numFmtId="0" fontId="14" fillId="0" borderId="20" xfId="0" applyFont="1" applyBorder="1" applyAlignment="1">
      <alignment wrapText="1"/>
    </xf>
    <xf numFmtId="0" fontId="6" fillId="0" borderId="21" xfId="0" applyFont="1" applyBorder="1"/>
    <xf numFmtId="0" fontId="9" fillId="0" borderId="0" xfId="0" applyFont="1"/>
    <xf numFmtId="21" fontId="52" fillId="0" borderId="0" xfId="0" applyNumberFormat="1" applyFont="1"/>
    <xf numFmtId="0" fontId="48" fillId="0" borderId="5" xfId="0" applyFont="1" applyBorder="1"/>
    <xf numFmtId="0" fontId="48" fillId="0" borderId="19" xfId="0" applyFont="1" applyBorder="1"/>
    <xf numFmtId="0" fontId="49" fillId="0" borderId="5" xfId="0" applyFont="1" applyBorder="1" applyAlignment="1">
      <alignment wrapText="1"/>
    </xf>
    <xf numFmtId="21" fontId="19" fillId="31" borderId="5" xfId="0" applyNumberFormat="1" applyFont="1" applyFill="1" applyBorder="1" applyAlignment="1">
      <alignment wrapText="1"/>
    </xf>
    <xf numFmtId="0" fontId="19" fillId="31" borderId="21" xfId="0" applyFont="1" applyFill="1" applyBorder="1" applyAlignment="1">
      <alignment wrapText="1"/>
    </xf>
    <xf numFmtId="0" fontId="22" fillId="32" borderId="20" xfId="0" applyFont="1" applyFill="1" applyBorder="1"/>
    <xf numFmtId="0" fontId="22" fillId="32" borderId="21" xfId="0" applyFont="1" applyFill="1" applyBorder="1"/>
    <xf numFmtId="46" fontId="12" fillId="0" borderId="0" xfId="0" applyNumberFormat="1" applyFont="1"/>
    <xf numFmtId="21" fontId="12" fillId="0" borderId="0" xfId="0" applyNumberFormat="1" applyFont="1"/>
    <xf numFmtId="0" fontId="7" fillId="16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33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/>
    <xf numFmtId="1" fontId="20" fillId="0" borderId="0" xfId="0" applyNumberFormat="1" applyFont="1"/>
    <xf numFmtId="22" fontId="12" fillId="0" borderId="0" xfId="0" applyNumberFormat="1" applyFont="1" applyAlignment="1">
      <alignment wrapText="1"/>
    </xf>
    <xf numFmtId="1" fontId="53" fillId="34" borderId="0" xfId="0" applyNumberFormat="1" applyFont="1" applyFill="1" applyAlignment="1">
      <alignment wrapText="1"/>
    </xf>
    <xf numFmtId="1" fontId="54" fillId="35" borderId="0" xfId="0" applyNumberFormat="1" applyFont="1" applyFill="1" applyAlignment="1">
      <alignment wrapText="1"/>
    </xf>
    <xf numFmtId="1" fontId="12" fillId="0" borderId="0" xfId="0" applyNumberFormat="1" applyFont="1"/>
    <xf numFmtId="1" fontId="0" fillId="0" borderId="0" xfId="0" applyNumberFormat="1"/>
  </cellXfs>
  <cellStyles count="3">
    <cellStyle name="Normal" xfId="0" builtinId="0"/>
    <cellStyle name="Normal 2" xfId="2" xr:uid="{42730CFA-D88D-4317-8C72-E8A3638E906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tgnet.sharepoint.com/sites/Reports/Mgr%20Reports/Bonus2023.xls" TargetMode="External"/><Relationship Id="rId1" Type="http://schemas.openxmlformats.org/officeDocument/2006/relationships/externalLinkPath" Target="https://rtgnet.sharepoint.com/sites/Reports/Mgr%20Reports/Bonus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2.12-12.24.22"/>
      <sheetName val="12.26-1.7.23"/>
      <sheetName val="QP#1"/>
      <sheetName val="1.9-1.21.23"/>
      <sheetName val="1.23-2.4.23"/>
      <sheetName val="QP#2"/>
      <sheetName val="2.6-2.18.23"/>
      <sheetName val="2.20-3.4.23"/>
      <sheetName val="QP#3"/>
      <sheetName val="3.6-3.18.23"/>
      <sheetName val="3.20-4.1.23"/>
      <sheetName val="QP#4"/>
      <sheetName val="4.3-4.15.23"/>
      <sheetName val="4.17-4.29.23"/>
      <sheetName val="QP#5"/>
      <sheetName val="5.1-5.13.23"/>
      <sheetName val="5.15-5.26.23"/>
      <sheetName val="QP#6"/>
      <sheetName val="5.29-6.10.23"/>
      <sheetName val="6.12-6.24.23"/>
      <sheetName val="QP#7"/>
      <sheetName val="6.26-7.8.23"/>
      <sheetName val="MM.DD-MM.DD.YY"/>
      <sheetName val="QP#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3">
            <v>2339</v>
          </cell>
          <cell r="E3">
            <v>0.01</v>
          </cell>
          <cell r="F3">
            <v>222.76190476190476</v>
          </cell>
          <cell r="G3">
            <v>2.419019477179199E-3</v>
          </cell>
          <cell r="H3">
            <v>1.0338307846988403E-3</v>
          </cell>
          <cell r="I3">
            <v>207</v>
          </cell>
          <cell r="K3">
            <v>0.98</v>
          </cell>
          <cell r="L3">
            <v>6</v>
          </cell>
          <cell r="O3" t="str">
            <v>GWEN</v>
          </cell>
          <cell r="R3">
            <v>0.01</v>
          </cell>
          <cell r="T3">
            <v>2.4704841626137924E-3</v>
          </cell>
          <cell r="U3">
            <v>9.3531670875420881E-4</v>
          </cell>
          <cell r="X3">
            <v>0.98</v>
          </cell>
        </row>
        <row r="4">
          <cell r="C4">
            <v>1572</v>
          </cell>
          <cell r="E4">
            <v>5.6418906793956142E-2</v>
          </cell>
          <cell r="F4">
            <v>224.57142857142858</v>
          </cell>
          <cell r="G4">
            <v>2.0752804722712131E-3</v>
          </cell>
          <cell r="H4">
            <v>9.2905291617675868E-4</v>
          </cell>
          <cell r="I4">
            <v>116</v>
          </cell>
          <cell r="K4">
            <v>0.98</v>
          </cell>
          <cell r="L4">
            <v>3</v>
          </cell>
          <cell r="O4" t="str">
            <v>FASHINDA</v>
          </cell>
          <cell r="Q4">
            <v>6.55911231156696E-2</v>
          </cell>
          <cell r="R4">
            <v>6.55911231156696E-2</v>
          </cell>
          <cell r="T4">
            <v>1.9855469515481093E-3</v>
          </cell>
          <cell r="U4">
            <v>9.653214101998823E-4</v>
          </cell>
          <cell r="X4">
            <v>0.97</v>
          </cell>
        </row>
        <row r="5">
          <cell r="C5">
            <v>1488</v>
          </cell>
          <cell r="E5">
            <v>5.3404156049240932E-2</v>
          </cell>
          <cell r="F5">
            <v>248</v>
          </cell>
          <cell r="G5">
            <v>2.567258230452675E-3</v>
          </cell>
          <cell r="H5">
            <v>1.0181166409465022E-3</v>
          </cell>
          <cell r="I5">
            <v>107</v>
          </cell>
          <cell r="K5">
            <v>0.98</v>
          </cell>
          <cell r="L5">
            <v>2</v>
          </cell>
          <cell r="O5" t="str">
            <v>LORETTA</v>
          </cell>
          <cell r="Q5">
            <v>5.0735481987078876E-2</v>
          </cell>
          <cell r="R5">
            <v>5.0735481987078876E-2</v>
          </cell>
          <cell r="T5">
            <v>2.5275351202723889E-3</v>
          </cell>
          <cell r="U5">
            <v>1.0304217494611011E-3</v>
          </cell>
          <cell r="X5">
            <v>0.98</v>
          </cell>
        </row>
        <row r="6">
          <cell r="C6">
            <v>1941</v>
          </cell>
          <cell r="E6">
            <v>6.9662276136812265E-2</v>
          </cell>
          <cell r="F6">
            <v>242.625</v>
          </cell>
          <cell r="G6">
            <v>2.0525120027434841E-3</v>
          </cell>
          <cell r="H6">
            <v>1.0807184499314127E-3</v>
          </cell>
          <cell r="I6">
            <v>120</v>
          </cell>
          <cell r="K6">
            <v>0.98</v>
          </cell>
          <cell r="L6">
            <v>4</v>
          </cell>
          <cell r="O6" t="str">
            <v>EDWIN</v>
          </cell>
          <cell r="Q6">
            <v>7.405920356243384E-2</v>
          </cell>
          <cell r="R6">
            <v>7.405920356243384E-2</v>
          </cell>
          <cell r="T6">
            <v>2.0029148128106462E-3</v>
          </cell>
          <cell r="U6">
            <v>1.0377347382555715E-3</v>
          </cell>
          <cell r="X6">
            <v>0.98</v>
          </cell>
        </row>
        <row r="7">
          <cell r="C7">
            <v>1533</v>
          </cell>
          <cell r="E7">
            <v>5.5019201091052648E-2</v>
          </cell>
          <cell r="F7">
            <v>219</v>
          </cell>
          <cell r="G7">
            <v>2.5046043687536744E-3</v>
          </cell>
          <cell r="H7">
            <v>1.144202858612581E-3</v>
          </cell>
          <cell r="I7">
            <v>106</v>
          </cell>
          <cell r="K7">
            <v>0.99</v>
          </cell>
          <cell r="L7">
            <v>3</v>
          </cell>
          <cell r="O7" t="str">
            <v>RACHEL</v>
          </cell>
          <cell r="Q7">
            <v>6.427711063255101E-2</v>
          </cell>
          <cell r="R7">
            <v>6.427711063255101E-2</v>
          </cell>
          <cell r="T7">
            <v>2.4480659354791301E-3</v>
          </cell>
          <cell r="U7">
            <v>1.1797548623358807E-3</v>
          </cell>
          <cell r="X7">
            <v>0.99</v>
          </cell>
        </row>
        <row r="8">
          <cell r="C8">
            <v>1905</v>
          </cell>
          <cell r="E8">
            <v>6.8370240103362886E-2</v>
          </cell>
          <cell r="F8">
            <v>272.14285714285717</v>
          </cell>
          <cell r="G8">
            <v>1.8911439961787182E-3</v>
          </cell>
          <cell r="H8">
            <v>1.0811540086713698E-3</v>
          </cell>
          <cell r="I8">
            <v>134</v>
          </cell>
          <cell r="K8">
            <v>0.96</v>
          </cell>
          <cell r="L8">
            <v>7</v>
          </cell>
          <cell r="O8" t="str">
            <v>ELAINA</v>
          </cell>
          <cell r="Q8">
            <v>5.8911559659816766E-2</v>
          </cell>
          <cell r="R8">
            <v>5.8911559659816766E-2</v>
          </cell>
          <cell r="T8">
            <v>1.8511055077895355E-3</v>
          </cell>
          <cell r="U8">
            <v>1.1037969393004115E-3</v>
          </cell>
          <cell r="X8">
            <v>0.95</v>
          </cell>
        </row>
        <row r="9">
          <cell r="C9">
            <v>1691</v>
          </cell>
          <cell r="E9">
            <v>6.0689803682302694E-2</v>
          </cell>
          <cell r="F9">
            <v>241.57142857142858</v>
          </cell>
          <cell r="G9">
            <v>2.2376267636684305E-3</v>
          </cell>
          <cell r="H9">
            <v>1.1531941994904957E-3</v>
          </cell>
          <cell r="I9">
            <v>122</v>
          </cell>
          <cell r="K9">
            <v>0.98</v>
          </cell>
          <cell r="L9">
            <v>3</v>
          </cell>
          <cell r="O9" t="str">
            <v>JOSHUA</v>
          </cell>
          <cell r="Q9">
            <v>5.6904040588385586E-2</v>
          </cell>
          <cell r="R9">
            <v>5.6904040588385586E-2</v>
          </cell>
          <cell r="T9">
            <v>2.2537064594356257E-3</v>
          </cell>
          <cell r="U9">
            <v>1.1323646935626102E-3</v>
          </cell>
          <cell r="X9">
            <v>0.98</v>
          </cell>
        </row>
        <row r="10">
          <cell r="C10">
            <v>1715</v>
          </cell>
          <cell r="E10">
            <v>6.1551161037935613E-2</v>
          </cell>
          <cell r="F10">
            <v>245</v>
          </cell>
          <cell r="G10">
            <v>2.3681964040760338E-3</v>
          </cell>
          <cell r="H10">
            <v>8.8714359200470314E-4</v>
          </cell>
          <cell r="I10">
            <v>120</v>
          </cell>
          <cell r="K10">
            <v>0.96</v>
          </cell>
          <cell r="L10">
            <v>4</v>
          </cell>
          <cell r="O10" t="str">
            <v>CARLOS</v>
          </cell>
          <cell r="Q10">
            <v>5.4130014235135235E-2</v>
          </cell>
          <cell r="R10">
            <v>5.4130014235135235E-2</v>
          </cell>
          <cell r="T10">
            <v>2.295065402704292E-3</v>
          </cell>
          <cell r="U10">
            <v>9.84312996031746E-4</v>
          </cell>
          <cell r="X10">
            <v>0.96</v>
          </cell>
        </row>
        <row r="11">
          <cell r="C11">
            <v>1728</v>
          </cell>
          <cell r="E11">
            <v>6.2017729605570109E-2</v>
          </cell>
          <cell r="F11">
            <v>246.85714285714286</v>
          </cell>
          <cell r="G11">
            <v>2.0576820620223399E-3</v>
          </cell>
          <cell r="H11">
            <v>1.1034409905937685E-3</v>
          </cell>
          <cell r="I11">
            <v>115</v>
          </cell>
          <cell r="K11">
            <v>0.97</v>
          </cell>
          <cell r="L11">
            <v>2</v>
          </cell>
          <cell r="O11" t="str">
            <v>YAJAIRA</v>
          </cell>
          <cell r="Q11">
            <v>6.0408073876701829E-2</v>
          </cell>
          <cell r="R11">
            <v>6.0408073876701829E-2</v>
          </cell>
          <cell r="T11">
            <v>2.1418084337644521E-3</v>
          </cell>
          <cell r="U11">
            <v>1.1355100553595923E-3</v>
          </cell>
          <cell r="X11">
            <v>0.97</v>
          </cell>
        </row>
        <row r="12">
          <cell r="C12">
            <v>2079</v>
          </cell>
          <cell r="E12">
            <v>7.4615080931701536E-2</v>
          </cell>
          <cell r="F12">
            <v>297</v>
          </cell>
          <cell r="G12">
            <v>2.0485307355967079E-3</v>
          </cell>
          <cell r="H12">
            <v>8.7614669067215365E-4</v>
          </cell>
          <cell r="I12">
            <v>127</v>
          </cell>
          <cell r="K12">
            <v>0.98</v>
          </cell>
          <cell r="L12">
            <v>4</v>
          </cell>
          <cell r="O12" t="str">
            <v>IVETTE</v>
          </cell>
          <cell r="Q12">
            <v>7.7198233383217144E-2</v>
          </cell>
          <cell r="R12">
            <v>7.7198233383217144E-2</v>
          </cell>
          <cell r="T12">
            <v>1.9936074674211249E-3</v>
          </cell>
          <cell r="U12">
            <v>8.7595914780521256E-4</v>
          </cell>
          <cell r="X12">
            <v>0.98</v>
          </cell>
        </row>
        <row r="13">
          <cell r="C13">
            <v>1812</v>
          </cell>
          <cell r="E13">
            <v>6.5032480350285318E-2</v>
          </cell>
          <cell r="F13">
            <v>226.5</v>
          </cell>
          <cell r="G13">
            <v>2.4662644829022144E-3</v>
          </cell>
          <cell r="H13">
            <v>9.7741677689594368E-4</v>
          </cell>
          <cell r="I13">
            <v>118</v>
          </cell>
          <cell r="K13">
            <v>0.98</v>
          </cell>
          <cell r="L13">
            <v>1</v>
          </cell>
          <cell r="O13" t="str">
            <v>THEODORE</v>
          </cell>
          <cell r="Q13">
            <v>6.5116618607876778E-2</v>
          </cell>
          <cell r="R13">
            <v>6.5116618607876778E-2</v>
          </cell>
          <cell r="T13">
            <v>2.4591118276014109E-3</v>
          </cell>
          <cell r="U13">
            <v>1.0173588146678424E-3</v>
          </cell>
          <cell r="X13">
            <v>0.96</v>
          </cell>
        </row>
        <row r="14">
          <cell r="C14">
            <v>1834</v>
          </cell>
          <cell r="E14">
            <v>6.5822057926282165E-2</v>
          </cell>
          <cell r="F14">
            <v>203.77777777777777</v>
          </cell>
          <cell r="G14">
            <v>2.2487782921810705E-3</v>
          </cell>
          <cell r="H14">
            <v>1.3019225823045267E-3</v>
          </cell>
          <cell r="I14">
            <v>141</v>
          </cell>
          <cell r="K14">
            <v>0.94</v>
          </cell>
          <cell r="L14">
            <v>4</v>
          </cell>
          <cell r="O14" t="str">
            <v>KAREN</v>
          </cell>
          <cell r="Q14">
            <v>6.1977588787093481E-2</v>
          </cell>
          <cell r="R14">
            <v>6.1977588787093481E-2</v>
          </cell>
          <cell r="T14">
            <v>2.2725372942386832E-3</v>
          </cell>
          <cell r="U14">
            <v>1.3668659979423868E-3</v>
          </cell>
          <cell r="X14">
            <v>0.93</v>
          </cell>
        </row>
        <row r="15">
          <cell r="C15">
            <v>1299</v>
          </cell>
          <cell r="E15">
            <v>4.6620966873631695E-2</v>
          </cell>
          <cell r="F15">
            <v>259.8</v>
          </cell>
          <cell r="G15">
            <v>1.9744268077601409E-3</v>
          </cell>
          <cell r="H15">
            <v>9.6993496472663136E-4</v>
          </cell>
          <cell r="I15">
            <v>84</v>
          </cell>
          <cell r="K15">
            <v>0.97</v>
          </cell>
          <cell r="L15">
            <v>2</v>
          </cell>
          <cell r="O15" t="str">
            <v>ASHLEY</v>
          </cell>
          <cell r="Q15">
            <v>5.9459064861116177E-2</v>
          </cell>
          <cell r="R15">
            <v>5.9459064861116177E-2</v>
          </cell>
          <cell r="T15">
            <v>2.1095166140015676E-3</v>
          </cell>
          <cell r="U15">
            <v>9.1714968523417585E-4</v>
          </cell>
          <cell r="X15">
            <v>0.98</v>
          </cell>
        </row>
        <row r="16">
          <cell r="C16">
            <v>1913</v>
          </cell>
          <cell r="E16">
            <v>6.8657359221907188E-2</v>
          </cell>
          <cell r="F16">
            <v>273.28571428571428</v>
          </cell>
          <cell r="G16">
            <v>2.0053422925240053E-3</v>
          </cell>
          <cell r="H16">
            <v>1.1221814986282581E-3</v>
          </cell>
          <cell r="I16">
            <v>122</v>
          </cell>
          <cell r="K16">
            <v>0.97</v>
          </cell>
          <cell r="L16">
            <v>1</v>
          </cell>
          <cell r="O16" t="str">
            <v>YVETTE</v>
          </cell>
          <cell r="Q16">
            <v>7.285469211957514E-2</v>
          </cell>
          <cell r="R16">
            <v>7.285469211957514E-2</v>
          </cell>
          <cell r="T16">
            <v>2.063909250685871E-3</v>
          </cell>
          <cell r="U16">
            <v>1.1145940500685871E-3</v>
          </cell>
          <cell r="X16">
            <v>0.97</v>
          </cell>
        </row>
        <row r="17"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O17" t="str">
            <v>FLOATING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X17">
            <v>0</v>
          </cell>
        </row>
        <row r="18">
          <cell r="C18">
            <v>2233</v>
          </cell>
          <cell r="E18">
            <v>8.0142123963679437E-2</v>
          </cell>
          <cell r="F18">
            <v>279.125</v>
          </cell>
          <cell r="G18">
            <v>2.0236503037428968E-3</v>
          </cell>
          <cell r="H18">
            <v>6.9615529467960023E-4</v>
          </cell>
          <cell r="I18">
            <v>159</v>
          </cell>
          <cell r="K18">
            <v>0.99</v>
          </cell>
          <cell r="L18">
            <v>3</v>
          </cell>
          <cell r="O18" t="str">
            <v>ROSALYN</v>
          </cell>
          <cell r="Q18">
            <v>7.3986202868927251E-2</v>
          </cell>
          <cell r="R18">
            <v>7.3986202868927251E-2</v>
          </cell>
          <cell r="T18">
            <v>1.9975297925240057E-3</v>
          </cell>
          <cell r="U18">
            <v>8.5754243827160486E-4</v>
          </cell>
          <cell r="X18">
            <v>0.99</v>
          </cell>
        </row>
        <row r="19">
          <cell r="C19">
            <v>1400</v>
          </cell>
          <cell r="E19">
            <v>5.0245845745253565E-2</v>
          </cell>
          <cell r="F19">
            <v>233.33333333333334</v>
          </cell>
          <cell r="G19">
            <v>2.0126993312757206E-3</v>
          </cell>
          <cell r="H19">
            <v>9.8849022633744842E-4</v>
          </cell>
          <cell r="I19">
            <v>122</v>
          </cell>
          <cell r="K19">
            <v>0.97</v>
          </cell>
          <cell r="L19">
            <v>2</v>
          </cell>
          <cell r="O19" t="str">
            <v>NORMA</v>
          </cell>
          <cell r="Q19">
            <v>4.3070409168887103E-2</v>
          </cell>
          <cell r="R19">
            <v>4.3070409168887103E-2</v>
          </cell>
          <cell r="T19">
            <v>2.2511022927689597E-3</v>
          </cell>
          <cell r="U19">
            <v>1.0899930188124631E-3</v>
          </cell>
          <cell r="X19">
            <v>0.97</v>
          </cell>
        </row>
        <row r="20">
          <cell r="C20">
            <v>1720</v>
          </cell>
          <cell r="E20">
            <v>6.1730610487025807E-2</v>
          </cell>
          <cell r="F20">
            <v>245.71428571428572</v>
          </cell>
          <cell r="G20">
            <v>2.4720132458847734E-3</v>
          </cell>
          <cell r="H20">
            <v>9.2227687757201644E-4</v>
          </cell>
          <cell r="I20">
            <v>126</v>
          </cell>
          <cell r="K20">
            <v>0.98</v>
          </cell>
          <cell r="L20">
            <v>5</v>
          </cell>
          <cell r="O20" t="str">
            <v>CUTURA</v>
          </cell>
          <cell r="Q20">
            <v>6.1320582545534186E-2</v>
          </cell>
          <cell r="R20">
            <v>6.1320582545534186E-2</v>
          </cell>
          <cell r="T20">
            <v>2.2480342445620224E-3</v>
          </cell>
          <cell r="U20">
            <v>9.3932567239858903E-4</v>
          </cell>
          <cell r="X20">
            <v>0.98</v>
          </cell>
        </row>
        <row r="21">
          <cell r="C21">
            <v>164</v>
          </cell>
          <cell r="E21">
            <v>0.04</v>
          </cell>
          <cell r="F21">
            <v>1268</v>
          </cell>
          <cell r="G21">
            <v>1.7408991953262786E-3</v>
          </cell>
          <cell r="H21">
            <v>7.3324285346854784E-4</v>
          </cell>
          <cell r="I21">
            <v>211</v>
          </cell>
          <cell r="K21">
            <v>0.97</v>
          </cell>
          <cell r="L21">
            <v>2</v>
          </cell>
          <cell r="O21" t="str">
            <v>JACKIE</v>
          </cell>
          <cell r="Q21" t="str">
            <v>-</v>
          </cell>
          <cell r="R21">
            <v>0.02</v>
          </cell>
          <cell r="T21">
            <v>1.3510167119831469E-3</v>
          </cell>
          <cell r="U21">
            <v>5.9569738389182833E-4</v>
          </cell>
          <cell r="X21">
            <v>0.98</v>
          </cell>
        </row>
        <row r="22">
          <cell r="C22">
            <v>262</v>
          </cell>
          <cell r="E22">
            <v>0.04</v>
          </cell>
          <cell r="F22">
            <v>1562</v>
          </cell>
          <cell r="G22">
            <v>2.0013633218204977E-3</v>
          </cell>
          <cell r="H22">
            <v>7.1492948388203025E-4</v>
          </cell>
          <cell r="I22">
            <v>173</v>
          </cell>
          <cell r="K22">
            <v>0.99</v>
          </cell>
          <cell r="L22">
            <v>10</v>
          </cell>
          <cell r="O22" t="str">
            <v>WALLY</v>
          </cell>
          <cell r="Q22" t="str">
            <v>-</v>
          </cell>
          <cell r="R22">
            <v>0.05</v>
          </cell>
          <cell r="T22">
            <v>1.8174277497194167E-3</v>
          </cell>
          <cell r="U22">
            <v>7.254396784200025E-4</v>
          </cell>
          <cell r="X22">
            <v>1</v>
          </cell>
        </row>
        <row r="23">
          <cell r="C23">
            <v>126</v>
          </cell>
          <cell r="E23">
            <v>0.02</v>
          </cell>
          <cell r="F23">
            <v>21</v>
          </cell>
          <cell r="G23">
            <v>1.2502755731922399E-3</v>
          </cell>
          <cell r="H23">
            <v>7.1952160493827155E-4</v>
          </cell>
          <cell r="I23">
            <v>66</v>
          </cell>
          <cell r="K23">
            <v>0.98</v>
          </cell>
          <cell r="L23">
            <v>1</v>
          </cell>
          <cell r="O23" t="str">
            <v>TESSA</v>
          </cell>
          <cell r="Q23" t="str">
            <v>-</v>
          </cell>
          <cell r="R23">
            <v>0.06</v>
          </cell>
          <cell r="T23">
            <v>1.6275926844503234E-3</v>
          </cell>
          <cell r="U23">
            <v>5.5578519988242208E-4</v>
          </cell>
          <cell r="X23">
            <v>0.98</v>
          </cell>
        </row>
        <row r="24">
          <cell r="C24">
            <v>360</v>
          </cell>
          <cell r="E24">
            <v>0.01</v>
          </cell>
          <cell r="F24">
            <v>32.727272727272727</v>
          </cell>
          <cell r="G24">
            <v>2.1258037551440327E-3</v>
          </cell>
          <cell r="H24">
            <v>6.3059413580246915E-4</v>
          </cell>
          <cell r="I24">
            <v>103</v>
          </cell>
          <cell r="K24">
            <v>0.98</v>
          </cell>
          <cell r="L24">
            <v>3</v>
          </cell>
          <cell r="O24" t="str">
            <v>UREKA</v>
          </cell>
          <cell r="Q24" t="str">
            <v>-</v>
          </cell>
          <cell r="R24">
            <v>0.02</v>
          </cell>
          <cell r="T24">
            <v>1.9907446564709293E-3</v>
          </cell>
          <cell r="U24">
            <v>6.1548395127677524E-4</v>
          </cell>
          <cell r="X24">
            <v>0.99</v>
          </cell>
        </row>
        <row r="25">
          <cell r="C25">
            <v>3720</v>
          </cell>
          <cell r="E25">
            <v>57.2</v>
          </cell>
          <cell r="I25">
            <v>153</v>
          </cell>
          <cell r="K25">
            <v>0.99</v>
          </cell>
          <cell r="L25">
            <v>1</v>
          </cell>
          <cell r="O25" t="str">
            <v>RICHARD</v>
          </cell>
          <cell r="Q25">
            <v>0.1743238682929181</v>
          </cell>
          <cell r="U25" t="str">
            <v>-</v>
          </cell>
          <cell r="X25">
            <v>0.99</v>
          </cell>
        </row>
        <row r="26">
          <cell r="C26">
            <v>3426</v>
          </cell>
          <cell r="E26">
            <v>62.2</v>
          </cell>
          <cell r="I26">
            <v>172</v>
          </cell>
          <cell r="K26">
            <v>1</v>
          </cell>
          <cell r="L26">
            <v>3</v>
          </cell>
          <cell r="O26" t="str">
            <v>TERITA</v>
          </cell>
          <cell r="Q26">
            <v>0.17311864243359207</v>
          </cell>
          <cell r="U26" t="str">
            <v>-</v>
          </cell>
          <cell r="X26">
            <v>0.99</v>
          </cell>
        </row>
        <row r="27">
          <cell r="C27">
            <v>4446</v>
          </cell>
          <cell r="E27">
            <v>74.2</v>
          </cell>
          <cell r="I27">
            <v>166</v>
          </cell>
          <cell r="K27">
            <v>0.99</v>
          </cell>
          <cell r="L27">
            <v>1</v>
          </cell>
          <cell r="O27" t="str">
            <v>JACKIE</v>
          </cell>
          <cell r="Q27">
            <v>0.18247119510196211</v>
          </cell>
          <cell r="U27" t="str">
            <v>-</v>
          </cell>
          <cell r="X27">
            <v>0.99</v>
          </cell>
        </row>
        <row r="28">
          <cell r="C28">
            <v>3051</v>
          </cell>
          <cell r="E28">
            <v>55.4</v>
          </cell>
          <cell r="I28">
            <v>157</v>
          </cell>
          <cell r="K28">
            <v>0.98</v>
          </cell>
          <cell r="L28">
            <v>0</v>
          </cell>
          <cell r="O28" t="str">
            <v>MARSHANA</v>
          </cell>
          <cell r="Q28">
            <v>0.15865593212167961</v>
          </cell>
          <cell r="U28" t="str">
            <v>-</v>
          </cell>
          <cell r="X28">
            <v>0.99</v>
          </cell>
        </row>
        <row r="29">
          <cell r="C29">
            <v>3604</v>
          </cell>
          <cell r="E29">
            <v>65.599999999999994</v>
          </cell>
          <cell r="I29">
            <v>154</v>
          </cell>
          <cell r="K29">
            <v>0.98</v>
          </cell>
          <cell r="L29">
            <v>2</v>
          </cell>
          <cell r="O29" t="str">
            <v>TENERRA</v>
          </cell>
          <cell r="Q29">
            <v>0.12789856819167911</v>
          </cell>
          <cell r="U29" t="str">
            <v>-</v>
          </cell>
          <cell r="X29">
            <v>0.98</v>
          </cell>
        </row>
        <row r="30">
          <cell r="C30">
            <v>4234</v>
          </cell>
          <cell r="E30">
            <v>70.599999999999994</v>
          </cell>
          <cell r="I30">
            <v>130</v>
          </cell>
          <cell r="K30">
            <v>0.99</v>
          </cell>
          <cell r="L30">
            <v>1</v>
          </cell>
          <cell r="O30" t="str">
            <v>NORLIX</v>
          </cell>
          <cell r="Q30">
            <v>0.18353179385816903</v>
          </cell>
          <cell r="U30" t="str">
            <v>-</v>
          </cell>
          <cell r="X30">
            <v>0.99</v>
          </cell>
        </row>
        <row r="32">
          <cell r="D32">
            <v>35</v>
          </cell>
          <cell r="P32" t="str">
            <v>FL</v>
          </cell>
        </row>
        <row r="33">
          <cell r="D33">
            <v>23</v>
          </cell>
          <cell r="P33" t="str">
            <v>SE</v>
          </cell>
        </row>
        <row r="34">
          <cell r="D34">
            <v>14</v>
          </cell>
          <cell r="P34" t="str">
            <v>TX</v>
          </cell>
        </row>
      </sheetData>
      <sheetData sheetId="16">
        <row r="3">
          <cell r="C3">
            <v>1991</v>
          </cell>
          <cell r="E3">
            <v>0.01</v>
          </cell>
          <cell r="F3">
            <v>181</v>
          </cell>
          <cell r="G3">
            <v>2.4794191919191915E-3</v>
          </cell>
          <cell r="H3">
            <v>1.0228745791245792E-3</v>
          </cell>
          <cell r="I3">
            <v>177</v>
          </cell>
          <cell r="K3">
            <v>0.98</v>
          </cell>
          <cell r="L3">
            <v>1</v>
          </cell>
          <cell r="O3" t="str">
            <v>GWEN</v>
          </cell>
          <cell r="R3">
            <v>0.01</v>
          </cell>
          <cell r="T3">
            <v>2.4562856125356124E-3</v>
          </cell>
          <cell r="U3">
            <v>1.0804546533713202E-3</v>
          </cell>
          <cell r="X3">
            <v>0.98</v>
          </cell>
        </row>
        <row r="4">
          <cell r="C4">
            <v>1558</v>
          </cell>
          <cell r="E4">
            <v>5.5900398263427936E-2</v>
          </cell>
          <cell r="F4">
            <v>222.57142857142858</v>
          </cell>
          <cell r="G4">
            <v>2.0417256087105627E-3</v>
          </cell>
          <cell r="H4">
            <v>1.0035686728395062E-3</v>
          </cell>
          <cell r="I4">
            <v>97</v>
          </cell>
          <cell r="K4">
            <v>0.98</v>
          </cell>
          <cell r="L4">
            <v>3</v>
          </cell>
          <cell r="O4" t="str">
            <v>FASHINDA</v>
          </cell>
          <cell r="Q4">
            <v>6.0637514230228354E-2</v>
          </cell>
          <cell r="R4">
            <v>6.0637514230228354E-2</v>
          </cell>
          <cell r="T4">
            <v>1.9424029063786011E-3</v>
          </cell>
          <cell r="U4">
            <v>9.7426376028806585E-4</v>
          </cell>
          <cell r="X4">
            <v>0.97</v>
          </cell>
        </row>
        <row r="5">
          <cell r="C5">
            <v>1467</v>
          </cell>
          <cell r="E5">
            <v>5.2635355746116032E-2</v>
          </cell>
          <cell r="F5">
            <v>244.5</v>
          </cell>
          <cell r="G5">
            <v>2.5957387198706646E-3</v>
          </cell>
          <cell r="H5">
            <v>1.0606008414168137E-3</v>
          </cell>
          <cell r="I5">
            <v>90</v>
          </cell>
          <cell r="K5">
            <v>0.98</v>
          </cell>
          <cell r="L5">
            <v>0</v>
          </cell>
          <cell r="O5" t="str">
            <v>LORETTA</v>
          </cell>
          <cell r="Q5">
            <v>5.598339248643943E-2</v>
          </cell>
          <cell r="R5">
            <v>5.598339248643943E-2</v>
          </cell>
          <cell r="T5">
            <v>2.4880470127865962E-3</v>
          </cell>
          <cell r="U5">
            <v>1.1067249044679598E-3</v>
          </cell>
          <cell r="X5">
            <v>0.98</v>
          </cell>
        </row>
        <row r="6">
          <cell r="C6">
            <v>1863</v>
          </cell>
          <cell r="E6">
            <v>6.6843672634638154E-2</v>
          </cell>
          <cell r="F6">
            <v>232.875</v>
          </cell>
          <cell r="G6">
            <v>1.990247770919067E-3</v>
          </cell>
          <cell r="H6">
            <v>1.0790305641289438E-3</v>
          </cell>
          <cell r="I6">
            <v>95</v>
          </cell>
          <cell r="K6">
            <v>0.98</v>
          </cell>
          <cell r="L6">
            <v>1</v>
          </cell>
          <cell r="O6" t="str">
            <v>EDWIN</v>
          </cell>
          <cell r="Q6">
            <v>7.0448001071452493E-2</v>
          </cell>
          <cell r="R6">
            <v>7.0448001071452493E-2</v>
          </cell>
          <cell r="T6">
            <v>1.9015009553203996E-3</v>
          </cell>
          <cell r="U6">
            <v>1.0912124301881245E-3</v>
          </cell>
          <cell r="X6">
            <v>0.96</v>
          </cell>
        </row>
        <row r="7">
          <cell r="C7">
            <v>2024</v>
          </cell>
          <cell r="E7">
            <v>7.2620286319113062E-2</v>
          </cell>
          <cell r="F7">
            <v>253</v>
          </cell>
          <cell r="G7">
            <v>2.5176772548010976E-3</v>
          </cell>
          <cell r="H7">
            <v>1.0853052126200272E-3</v>
          </cell>
          <cell r="I7">
            <v>109</v>
          </cell>
          <cell r="K7">
            <v>0.99</v>
          </cell>
          <cell r="L7">
            <v>0</v>
          </cell>
          <cell r="O7" t="str">
            <v>RACHEL</v>
          </cell>
          <cell r="Q7">
            <v>7.1653385120203569E-2</v>
          </cell>
          <cell r="R7">
            <v>7.1653385120203569E-2</v>
          </cell>
          <cell r="T7">
            <v>2.3086947935038213E-3</v>
          </cell>
          <cell r="U7">
            <v>1.0941136035175385E-3</v>
          </cell>
          <cell r="X7">
            <v>0.98</v>
          </cell>
        </row>
        <row r="8">
          <cell r="C8">
            <v>1867</v>
          </cell>
          <cell r="E8">
            <v>6.6987190987047474E-2</v>
          </cell>
          <cell r="F8">
            <v>233.375</v>
          </cell>
          <cell r="G8">
            <v>1.94237075617284E-3</v>
          </cell>
          <cell r="H8">
            <v>1.1949955908289241E-3</v>
          </cell>
          <cell r="I8">
            <v>145</v>
          </cell>
          <cell r="K8">
            <v>0.96</v>
          </cell>
          <cell r="L8">
            <v>0</v>
          </cell>
          <cell r="O8" t="str">
            <v>ELAINA</v>
          </cell>
          <cell r="Q8">
            <v>7.4298533449407358E-2</v>
          </cell>
          <cell r="R8">
            <v>7.4298533449407358E-2</v>
          </cell>
          <cell r="T8">
            <v>1.8497467788555751E-3</v>
          </cell>
          <cell r="U8">
            <v>1.1751367149225945E-3</v>
          </cell>
          <cell r="X8">
            <v>0.97</v>
          </cell>
        </row>
        <row r="9">
          <cell r="C9">
            <v>1556</v>
          </cell>
          <cell r="E9">
            <v>5.5828639087223277E-2</v>
          </cell>
          <cell r="F9">
            <v>222.28571428571428</v>
          </cell>
          <cell r="G9">
            <v>2.229265413727219E-3</v>
          </cell>
          <cell r="H9">
            <v>1.2576081165490886E-3</v>
          </cell>
          <cell r="I9">
            <v>116</v>
          </cell>
          <cell r="K9">
            <v>0.99</v>
          </cell>
          <cell r="L9">
            <v>1</v>
          </cell>
          <cell r="O9" t="str">
            <v>JOSHUA</v>
          </cell>
          <cell r="Q9">
            <v>5.6150806937654861E-2</v>
          </cell>
          <cell r="R9">
            <v>5.6150806937654861E-2</v>
          </cell>
          <cell r="T9">
            <v>2.0914443709582598E-3</v>
          </cell>
          <cell r="U9">
            <v>1.2406075470311581E-3</v>
          </cell>
          <cell r="X9">
            <v>0.98</v>
          </cell>
        </row>
        <row r="10">
          <cell r="C10">
            <v>1597</v>
          </cell>
          <cell r="E10">
            <v>5.7299702199418753E-2</v>
          </cell>
          <cell r="F10">
            <v>228.14285714285714</v>
          </cell>
          <cell r="G10">
            <v>2.3848218878600824E-3</v>
          </cell>
          <cell r="H10">
            <v>1.0135352366255144E-3</v>
          </cell>
          <cell r="I10">
            <v>94</v>
          </cell>
          <cell r="K10">
            <v>0.97</v>
          </cell>
          <cell r="L10">
            <v>2</v>
          </cell>
          <cell r="O10" t="str">
            <v>CARLOS</v>
          </cell>
          <cell r="Q10">
            <v>5.8260229022969262E-2</v>
          </cell>
          <cell r="R10">
            <v>5.8260229022969262E-2</v>
          </cell>
          <cell r="T10">
            <v>2.1815177652851265E-3</v>
          </cell>
          <cell r="U10">
            <v>1.0613242210464433E-3</v>
          </cell>
          <cell r="X10">
            <v>0.96</v>
          </cell>
        </row>
        <row r="11">
          <cell r="C11">
            <v>1767</v>
          </cell>
          <cell r="E11">
            <v>6.3399232176814604E-2</v>
          </cell>
          <cell r="F11">
            <v>252.42857142857142</v>
          </cell>
          <cell r="G11">
            <v>2.0702206422692532E-3</v>
          </cell>
          <cell r="H11">
            <v>1.1418375220458555E-3</v>
          </cell>
          <cell r="I11">
            <v>105</v>
          </cell>
          <cell r="K11">
            <v>0.97</v>
          </cell>
          <cell r="L11">
            <v>1</v>
          </cell>
          <cell r="O11" t="str">
            <v>YAJAIRA</v>
          </cell>
          <cell r="Q11">
            <v>6.2010312730194868E-2</v>
          </cell>
          <cell r="R11">
            <v>6.2010312730194868E-2</v>
          </cell>
          <cell r="T11">
            <v>2.0902180702527923E-3</v>
          </cell>
          <cell r="U11">
            <v>1.0728615520282185E-3</v>
          </cell>
          <cell r="X11">
            <v>0.96</v>
          </cell>
        </row>
        <row r="12">
          <cell r="C12">
            <v>1960</v>
          </cell>
          <cell r="E12">
            <v>7.0323992680564024E-2</v>
          </cell>
          <cell r="F12">
            <v>280</v>
          </cell>
          <cell r="G12">
            <v>2.0808876212522046E-3</v>
          </cell>
          <cell r="H12">
            <v>7.4698706643151096E-4</v>
          </cell>
          <cell r="I12">
            <v>131</v>
          </cell>
          <cell r="K12">
            <v>0.98</v>
          </cell>
          <cell r="L12">
            <v>0</v>
          </cell>
          <cell r="O12" t="str">
            <v>IVETTE</v>
          </cell>
          <cell r="Q12">
            <v>7.0448001071452493E-2</v>
          </cell>
          <cell r="R12">
            <v>7.0448001071452493E-2</v>
          </cell>
          <cell r="T12">
            <v>2.1058805788261806E-3</v>
          </cell>
          <cell r="U12">
            <v>7.4224108367626886E-4</v>
          </cell>
          <cell r="X12">
            <v>0.98</v>
          </cell>
        </row>
        <row r="13">
          <cell r="C13">
            <v>1880</v>
          </cell>
          <cell r="E13">
            <v>6.7453625632377737E-2</v>
          </cell>
          <cell r="F13">
            <v>235</v>
          </cell>
          <cell r="G13">
            <v>2.384977280521262E-3</v>
          </cell>
          <cell r="H13">
            <v>1.0396304869684501E-3</v>
          </cell>
          <cell r="I13">
            <v>100</v>
          </cell>
          <cell r="K13">
            <v>0.96</v>
          </cell>
          <cell r="L13">
            <v>2</v>
          </cell>
          <cell r="O13" t="str">
            <v>THEODORE</v>
          </cell>
          <cell r="Q13">
            <v>5.3606107279180339E-2</v>
          </cell>
          <cell r="R13">
            <v>5.3606107279180339E-2</v>
          </cell>
          <cell r="T13">
            <v>2.3482418430335094E-3</v>
          </cell>
          <cell r="U13">
            <v>1.1381655092592591E-3</v>
          </cell>
          <cell r="X13">
            <v>0.98</v>
          </cell>
        </row>
        <row r="14">
          <cell r="C14">
            <v>1815</v>
          </cell>
          <cell r="E14">
            <v>6.5121452405726379E-2</v>
          </cell>
          <cell r="F14">
            <v>201.66666666666666</v>
          </cell>
          <cell r="G14">
            <v>2.3228362911522633E-3</v>
          </cell>
          <cell r="H14">
            <v>1.341269075788752E-3</v>
          </cell>
          <cell r="I14">
            <v>122</v>
          </cell>
          <cell r="K14">
            <v>0.94</v>
          </cell>
          <cell r="L14">
            <v>2</v>
          </cell>
          <cell r="O14" t="str">
            <v>KAREN</v>
          </cell>
          <cell r="Q14">
            <v>5.4978905779146853E-2</v>
          </cell>
          <cell r="R14">
            <v>5.4978905779146853E-2</v>
          </cell>
          <cell r="T14">
            <v>2.3244445669214188E-3</v>
          </cell>
          <cell r="U14">
            <v>1.3586294214187732E-3</v>
          </cell>
          <cell r="X14">
            <v>0.97</v>
          </cell>
        </row>
        <row r="15">
          <cell r="C15">
            <v>1633</v>
          </cell>
          <cell r="E15">
            <v>5.8591367371102578E-2</v>
          </cell>
          <cell r="F15">
            <v>233.28571428571428</v>
          </cell>
          <cell r="G15">
            <v>2.0691527961493243E-3</v>
          </cell>
          <cell r="H15">
            <v>9.7736625514403298E-4</v>
          </cell>
          <cell r="I15">
            <v>104</v>
          </cell>
          <cell r="K15">
            <v>0.97</v>
          </cell>
          <cell r="L15">
            <v>2</v>
          </cell>
          <cell r="O15" t="str">
            <v>ASHLEY</v>
          </cell>
          <cell r="Q15">
            <v>4.8818053974419073E-2</v>
          </cell>
          <cell r="R15">
            <v>4.8818053974419073E-2</v>
          </cell>
          <cell r="T15">
            <v>1.9150040417401527E-3</v>
          </cell>
          <cell r="U15">
            <v>1.0173014035861256E-3</v>
          </cell>
          <cell r="X15">
            <v>0.97</v>
          </cell>
        </row>
        <row r="16">
          <cell r="C16">
            <v>1712</v>
          </cell>
          <cell r="E16">
            <v>6.1425854831186538E-2</v>
          </cell>
          <cell r="F16">
            <v>244.57142857142858</v>
          </cell>
          <cell r="G16">
            <v>2.0500387333431316E-3</v>
          </cell>
          <cell r="H16">
            <v>1.0229085525671174E-3</v>
          </cell>
          <cell r="I16">
            <v>102</v>
          </cell>
          <cell r="K16">
            <v>0.96</v>
          </cell>
          <cell r="L16">
            <v>2</v>
          </cell>
          <cell r="O16" t="str">
            <v>YVETTE</v>
          </cell>
          <cell r="Q16">
            <v>6.6530502913011449E-2</v>
          </cell>
          <cell r="R16">
            <v>6.6530502913011449E-2</v>
          </cell>
          <cell r="T16">
            <v>2.0279369978444053E-3</v>
          </cell>
          <cell r="U16">
            <v>1.0414002792475015E-3</v>
          </cell>
          <cell r="X16">
            <v>0.98</v>
          </cell>
        </row>
        <row r="17"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O17" t="str">
            <v>FLOATING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X17">
            <v>0</v>
          </cell>
        </row>
        <row r="18">
          <cell r="C18">
            <v>2034</v>
          </cell>
          <cell r="E18">
            <v>7.2979082200136339E-2</v>
          </cell>
          <cell r="F18">
            <v>192.24952741020795</v>
          </cell>
          <cell r="G18">
            <v>1.9707915380658436E-3</v>
          </cell>
          <cell r="H18">
            <v>8.0621999314128931E-4</v>
          </cell>
          <cell r="I18">
            <v>104</v>
          </cell>
          <cell r="K18">
            <v>0.98</v>
          </cell>
          <cell r="L18">
            <v>1</v>
          </cell>
          <cell r="O18" t="str">
            <v>ROSALYN</v>
          </cell>
          <cell r="Q18">
            <v>7.9220518315140959E-2</v>
          </cell>
          <cell r="R18">
            <v>7.9220518315140959E-2</v>
          </cell>
          <cell r="T18">
            <v>1.8670527753282384E-3</v>
          </cell>
          <cell r="U18">
            <v>8.6152600186164988E-4</v>
          </cell>
          <cell r="X18">
            <v>0.98</v>
          </cell>
        </row>
        <row r="19">
          <cell r="C19">
            <v>1597</v>
          </cell>
          <cell r="E19">
            <v>5.7299702199418753E-2</v>
          </cell>
          <cell r="F19">
            <v>228.14285714285714</v>
          </cell>
          <cell r="G19">
            <v>2.0656736845972956E-3</v>
          </cell>
          <cell r="H19">
            <v>1.1157499265138154E-3</v>
          </cell>
          <cell r="I19">
            <v>111</v>
          </cell>
          <cell r="K19">
            <v>0.97</v>
          </cell>
          <cell r="L19">
            <v>4</v>
          </cell>
          <cell r="O19" t="str">
            <v>NORMA</v>
          </cell>
          <cell r="Q19">
            <v>5.4141833523069713E-2</v>
          </cell>
          <cell r="R19">
            <v>5.4141833523069713E-2</v>
          </cell>
          <cell r="T19">
            <v>2.1071015211640213E-3</v>
          </cell>
          <cell r="U19">
            <v>1.0621509406231629E-3</v>
          </cell>
          <cell r="X19">
            <v>0.98</v>
          </cell>
        </row>
        <row r="20">
          <cell r="C20">
            <v>1541</v>
          </cell>
          <cell r="E20">
            <v>5.5290445265688347E-2</v>
          </cell>
          <cell r="F20">
            <v>256.83333333333331</v>
          </cell>
          <cell r="G20">
            <v>2.2906700102880658E-3</v>
          </cell>
          <cell r="H20">
            <v>9.3353174603174607E-4</v>
          </cell>
          <cell r="I20">
            <v>105</v>
          </cell>
          <cell r="K20">
            <v>0.99</v>
          </cell>
          <cell r="L20">
            <v>3</v>
          </cell>
          <cell r="O20" t="str">
            <v>CUTURA</v>
          </cell>
          <cell r="Q20">
            <v>6.2813902096028926E-2</v>
          </cell>
          <cell r="R20">
            <v>6.2813902096028926E-2</v>
          </cell>
          <cell r="T20">
            <v>2.2841037135018618E-3</v>
          </cell>
          <cell r="U20">
            <v>9.5510606505976872E-4</v>
          </cell>
          <cell r="X20">
            <v>0.98</v>
          </cell>
        </row>
        <row r="21">
          <cell r="C21">
            <v>154</v>
          </cell>
          <cell r="E21">
            <v>0.03</v>
          </cell>
          <cell r="F21">
            <v>1194</v>
          </cell>
          <cell r="G21">
            <v>1.7078510802469137E-3</v>
          </cell>
          <cell r="H21">
            <v>5.3906250000000005E-4</v>
          </cell>
          <cell r="I21">
            <v>199</v>
          </cell>
          <cell r="K21">
            <v>0.98</v>
          </cell>
          <cell r="L21">
            <v>4</v>
          </cell>
          <cell r="O21" t="str">
            <v>JACKIE</v>
          </cell>
          <cell r="Q21" t="str">
            <v>-</v>
          </cell>
          <cell r="R21">
            <v>0.05</v>
          </cell>
          <cell r="T21">
            <v>1.8328028549382716E-3</v>
          </cell>
          <cell r="U21">
            <v>6.2572337962962961E-4</v>
          </cell>
          <cell r="X21">
            <v>0.98</v>
          </cell>
        </row>
        <row r="22">
          <cell r="C22">
            <v>247</v>
          </cell>
          <cell r="E22">
            <v>0.04</v>
          </cell>
          <cell r="F22">
            <v>1377</v>
          </cell>
          <cell r="G22">
            <v>1.8534164951989022E-3</v>
          </cell>
          <cell r="H22">
            <v>6.6748113854595318E-4</v>
          </cell>
          <cell r="I22">
            <v>153</v>
          </cell>
          <cell r="K22">
            <v>1</v>
          </cell>
          <cell r="L22">
            <v>4</v>
          </cell>
          <cell r="O22" t="str">
            <v>WALLY</v>
          </cell>
          <cell r="Q22" t="str">
            <v>-</v>
          </cell>
          <cell r="R22">
            <v>0.03</v>
          </cell>
          <cell r="T22">
            <v>2.0624337510911587E-3</v>
          </cell>
          <cell r="U22">
            <v>7.0776437211622406E-4</v>
          </cell>
          <cell r="X22">
            <v>0.98</v>
          </cell>
        </row>
        <row r="23">
          <cell r="C23">
            <v>126</v>
          </cell>
          <cell r="E23">
            <v>0.02</v>
          </cell>
          <cell r="F23">
            <v>18</v>
          </cell>
          <cell r="G23">
            <v>1.410295567558299E-3</v>
          </cell>
          <cell r="H23">
            <v>4.0044229497354492E-4</v>
          </cell>
          <cell r="I23">
            <v>90</v>
          </cell>
          <cell r="K23">
            <v>0.99</v>
          </cell>
          <cell r="L23">
            <v>1</v>
          </cell>
          <cell r="O23" t="str">
            <v>TESSA</v>
          </cell>
          <cell r="Q23" t="str">
            <v>-</v>
          </cell>
          <cell r="R23">
            <v>0.01</v>
          </cell>
          <cell r="T23">
            <v>1.2793523723789928E-3</v>
          </cell>
          <cell r="U23">
            <v>3.8129761292377034E-4</v>
          </cell>
          <cell r="X23">
            <v>0.98</v>
          </cell>
        </row>
        <row r="24">
          <cell r="C24">
            <v>354</v>
          </cell>
          <cell r="E24">
            <v>0.02</v>
          </cell>
          <cell r="F24">
            <v>39.333333333333336</v>
          </cell>
          <cell r="G24">
            <v>2.3424737342561414E-3</v>
          </cell>
          <cell r="H24">
            <v>7.8674476243920674E-4</v>
          </cell>
          <cell r="I24">
            <v>103</v>
          </cell>
          <cell r="K24">
            <v>0.99</v>
          </cell>
          <cell r="L24">
            <v>4</v>
          </cell>
          <cell r="O24" t="str">
            <v>UREKA</v>
          </cell>
          <cell r="Q24" t="str">
            <v>-</v>
          </cell>
          <cell r="R24">
            <v>0.03</v>
          </cell>
          <cell r="T24">
            <v>2.0841370884773659E-3</v>
          </cell>
          <cell r="U24">
            <v>6.6293237155505677E-4</v>
          </cell>
          <cell r="X24">
            <v>0.98</v>
          </cell>
        </row>
        <row r="25">
          <cell r="C25">
            <v>3579</v>
          </cell>
          <cell r="E25">
            <v>55</v>
          </cell>
          <cell r="I25">
            <v>165</v>
          </cell>
          <cell r="K25">
            <v>0.99</v>
          </cell>
          <cell r="L25">
            <v>2</v>
          </cell>
          <cell r="O25" t="str">
            <v>RICHARD</v>
          </cell>
          <cell r="Q25">
            <v>0.16458808278574941</v>
          </cell>
          <cell r="U25" t="str">
            <v>-</v>
          </cell>
          <cell r="X25">
            <v>0.99</v>
          </cell>
        </row>
        <row r="26">
          <cell r="C26">
            <v>3446</v>
          </cell>
          <cell r="E26">
            <v>53</v>
          </cell>
          <cell r="I26">
            <v>206</v>
          </cell>
          <cell r="K26">
            <v>0.99</v>
          </cell>
          <cell r="L26">
            <v>0</v>
          </cell>
          <cell r="O26" t="str">
            <v>TERITA</v>
          </cell>
          <cell r="Q26">
            <v>0.17191900227973717</v>
          </cell>
          <cell r="U26" t="str">
            <v>-</v>
          </cell>
          <cell r="X26">
            <v>0.98</v>
          </cell>
        </row>
        <row r="27">
          <cell r="C27">
            <v>3799</v>
          </cell>
          <cell r="E27">
            <v>58.4</v>
          </cell>
          <cell r="I27">
            <v>127</v>
          </cell>
          <cell r="K27">
            <v>0.99</v>
          </cell>
          <cell r="L27">
            <v>2</v>
          </cell>
          <cell r="O27" t="str">
            <v>JACKIE</v>
          </cell>
          <cell r="Q27">
            <v>0.16990746949175273</v>
          </cell>
          <cell r="U27" t="str">
            <v>-</v>
          </cell>
          <cell r="X27">
            <v>0.99</v>
          </cell>
        </row>
        <row r="28">
          <cell r="C28">
            <v>3610</v>
          </cell>
          <cell r="E28">
            <v>60.2</v>
          </cell>
          <cell r="I28">
            <v>146</v>
          </cell>
          <cell r="K28">
            <v>0.98</v>
          </cell>
          <cell r="L28">
            <v>1</v>
          </cell>
          <cell r="O28" t="str">
            <v>MARSHANA</v>
          </cell>
          <cell r="Q28">
            <v>0.17330472486701534</v>
          </cell>
          <cell r="U28" t="str">
            <v>-</v>
          </cell>
          <cell r="X28">
            <v>0.98</v>
          </cell>
        </row>
        <row r="29">
          <cell r="C29">
            <v>3027</v>
          </cell>
          <cell r="E29">
            <v>60.6</v>
          </cell>
          <cell r="I29">
            <v>134</v>
          </cell>
          <cell r="K29">
            <v>0.98</v>
          </cell>
          <cell r="L29">
            <v>5</v>
          </cell>
          <cell r="O29" t="str">
            <v>TENERRA</v>
          </cell>
          <cell r="Q29">
            <v>0.12122837602252917</v>
          </cell>
          <cell r="U29" t="str">
            <v>-</v>
          </cell>
          <cell r="X29">
            <v>0.98</v>
          </cell>
        </row>
        <row r="30">
          <cell r="C30">
            <v>3707</v>
          </cell>
          <cell r="E30">
            <v>61.8</v>
          </cell>
          <cell r="I30">
            <v>126</v>
          </cell>
          <cell r="K30">
            <v>0.99</v>
          </cell>
          <cell r="L30">
            <v>1</v>
          </cell>
          <cell r="O30" t="str">
            <v>NORLIX</v>
          </cell>
          <cell r="Q30">
            <v>0.19905234455321622</v>
          </cell>
          <cell r="U30" t="str">
            <v>-</v>
          </cell>
          <cell r="X30">
            <v>0.98</v>
          </cell>
        </row>
        <row r="32">
          <cell r="D32">
            <v>29</v>
          </cell>
          <cell r="P32" t="str">
            <v>FL</v>
          </cell>
        </row>
        <row r="33">
          <cell r="D33">
            <v>14</v>
          </cell>
          <cell r="P33" t="str">
            <v>SE</v>
          </cell>
        </row>
        <row r="34">
          <cell r="P34" t="str">
            <v>TX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E46E-871F-46F0-8E82-061FA677D287}">
  <dimension ref="B3:L14"/>
  <sheetViews>
    <sheetView tabSelected="1" workbookViewId="0">
      <selection activeCell="B32" sqref="B32"/>
    </sheetView>
  </sheetViews>
  <sheetFormatPr defaultRowHeight="15" x14ac:dyDescent="0.25"/>
  <cols>
    <col min="1" max="1" width="2.85546875" customWidth="1"/>
    <col min="2" max="2" width="38.140625" bestFit="1" customWidth="1"/>
    <col min="3" max="3" width="2.7109375" customWidth="1"/>
    <col min="4" max="4" width="36.42578125" customWidth="1"/>
    <col min="5" max="5" width="1.7109375" customWidth="1"/>
    <col min="6" max="6" width="45.5703125" bestFit="1" customWidth="1"/>
    <col min="7" max="7" width="1.7109375" customWidth="1"/>
    <col min="8" max="8" width="45.5703125" bestFit="1" customWidth="1"/>
    <col min="9" max="9" width="1.7109375" customWidth="1"/>
    <col min="10" max="10" width="20.28515625" customWidth="1"/>
    <col min="11" max="11" width="1.7109375" customWidth="1"/>
    <col min="12" max="12" width="20.85546875" customWidth="1"/>
  </cols>
  <sheetData>
    <row r="3" spans="2:12" ht="21" x14ac:dyDescent="0.35">
      <c r="B3" s="1" t="s">
        <v>0</v>
      </c>
    </row>
    <row r="5" spans="2:12" ht="15.75" x14ac:dyDescent="0.25">
      <c r="B5" s="2" t="s">
        <v>1</v>
      </c>
    </row>
    <row r="6" spans="2:12" ht="15.75" x14ac:dyDescent="0.25"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3" t="s">
        <v>2</v>
      </c>
      <c r="D7" s="4" t="s">
        <v>3</v>
      </c>
      <c r="E7" s="5"/>
      <c r="F7" s="6" t="s">
        <v>4</v>
      </c>
      <c r="G7" s="5"/>
      <c r="H7" s="7" t="s">
        <v>5</v>
      </c>
      <c r="I7" s="5"/>
      <c r="J7" s="8" t="s">
        <v>6</v>
      </c>
      <c r="K7" s="9"/>
      <c r="L7" s="10" t="s">
        <v>7</v>
      </c>
    </row>
    <row r="8" spans="2:12" x14ac:dyDescent="0.25">
      <c r="B8" s="11" t="s">
        <v>8</v>
      </c>
      <c r="D8" s="12" t="s">
        <v>8</v>
      </c>
      <c r="F8" s="13" t="s">
        <v>8</v>
      </c>
      <c r="H8" s="7" t="s">
        <v>8</v>
      </c>
      <c r="J8" s="14" t="s">
        <v>9</v>
      </c>
      <c r="K8" s="15"/>
      <c r="L8" s="16" t="s">
        <v>8</v>
      </c>
    </row>
    <row r="9" spans="2:12" x14ac:dyDescent="0.25">
      <c r="B9" t="s">
        <v>10</v>
      </c>
      <c r="D9" t="s">
        <v>11</v>
      </c>
      <c r="F9" t="s">
        <v>12</v>
      </c>
      <c r="H9" t="s">
        <v>13</v>
      </c>
      <c r="J9" t="s">
        <v>14</v>
      </c>
      <c r="L9" t="s">
        <v>15</v>
      </c>
    </row>
    <row r="10" spans="2:12" x14ac:dyDescent="0.25">
      <c r="B10" t="s">
        <v>16</v>
      </c>
      <c r="H10" t="s">
        <v>12</v>
      </c>
    </row>
    <row r="11" spans="2:12" x14ac:dyDescent="0.25">
      <c r="B11" t="s">
        <v>17</v>
      </c>
      <c r="H11" t="s">
        <v>10</v>
      </c>
    </row>
    <row r="12" spans="2:12" x14ac:dyDescent="0.25">
      <c r="B12" t="s">
        <v>13</v>
      </c>
      <c r="H12" t="s">
        <v>18</v>
      </c>
      <c r="I12" s="5"/>
    </row>
    <row r="14" spans="2:12" x14ac:dyDescent="0.25">
      <c r="H14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4C5-554A-49B0-8002-170B51A4B315}">
  <sheetPr>
    <tabColor theme="7" tint="0.39997558519241921"/>
  </sheetPr>
  <dimension ref="A1:G119"/>
  <sheetViews>
    <sheetView workbookViewId="0">
      <selection activeCell="B32" sqref="B32"/>
    </sheetView>
  </sheetViews>
  <sheetFormatPr defaultRowHeight="15" x14ac:dyDescent="0.25"/>
  <cols>
    <col min="1" max="1" width="18.140625" bestFit="1" customWidth="1"/>
    <col min="2" max="2" width="9.7109375" bestFit="1" customWidth="1"/>
    <col min="3" max="4" width="13.85546875" bestFit="1" customWidth="1"/>
    <col min="5" max="5" width="8.7109375" bestFit="1" customWidth="1"/>
    <col min="6" max="6" width="14.42578125" style="276" bestFit="1" customWidth="1"/>
    <col min="7" max="7" width="9.85546875" bestFit="1" customWidth="1"/>
  </cols>
  <sheetData>
    <row r="1" spans="1:7" x14ac:dyDescent="0.25">
      <c r="A1" s="71" t="s">
        <v>25</v>
      </c>
      <c r="B1" s="71" t="s">
        <v>409</v>
      </c>
      <c r="C1" s="71" t="s">
        <v>503</v>
      </c>
      <c r="D1" s="71" t="s">
        <v>504</v>
      </c>
      <c r="E1" s="71" t="s">
        <v>505</v>
      </c>
      <c r="F1" s="271" t="s">
        <v>506</v>
      </c>
      <c r="G1" s="71" t="s">
        <v>507</v>
      </c>
    </row>
    <row r="2" spans="1:7" x14ac:dyDescent="0.25">
      <c r="A2" s="32" t="s">
        <v>36</v>
      </c>
      <c r="B2" s="32">
        <v>44135</v>
      </c>
      <c r="C2" s="272">
        <v>45114.537511574075</v>
      </c>
      <c r="D2" s="272">
        <v>45114.537662037037</v>
      </c>
      <c r="E2" s="34">
        <v>1.5046296296296297E-4</v>
      </c>
      <c r="F2" s="273">
        <v>918776802620</v>
      </c>
      <c r="G2" s="34">
        <v>1.5046296296296297E-4</v>
      </c>
    </row>
    <row r="3" spans="1:7" x14ac:dyDescent="0.25">
      <c r="A3" s="32" t="s">
        <v>190</v>
      </c>
      <c r="B3" s="32">
        <v>44168</v>
      </c>
      <c r="C3" s="272">
        <v>45114.370983796296</v>
      </c>
      <c r="D3" s="272">
        <v>45114.371030092596</v>
      </c>
      <c r="E3" s="34">
        <v>4.6296296296296294E-5</v>
      </c>
      <c r="F3" s="273">
        <v>918776802620</v>
      </c>
      <c r="G3" s="34">
        <v>4.6296296296296294E-5</v>
      </c>
    </row>
    <row r="4" spans="1:7" x14ac:dyDescent="0.25">
      <c r="A4" s="32" t="s">
        <v>190</v>
      </c>
      <c r="B4" s="32">
        <v>44168</v>
      </c>
      <c r="C4" s="272">
        <v>45114.422013888892</v>
      </c>
      <c r="D4" s="272">
        <v>45114.422071759262</v>
      </c>
      <c r="E4" s="34">
        <v>5.7870370370370366E-5</v>
      </c>
      <c r="F4" s="273">
        <v>918776802620</v>
      </c>
      <c r="G4" s="34">
        <v>5.7870370370370366E-5</v>
      </c>
    </row>
    <row r="5" spans="1:7" x14ac:dyDescent="0.25">
      <c r="A5" s="32" t="s">
        <v>86</v>
      </c>
      <c r="B5" s="32">
        <v>44114</v>
      </c>
      <c r="C5" s="272">
        <v>45114.374293981484</v>
      </c>
      <c r="D5" s="272">
        <v>45114.375</v>
      </c>
      <c r="E5" s="34">
        <v>7.0601851851851847E-4</v>
      </c>
      <c r="F5" s="273">
        <v>918776802620</v>
      </c>
      <c r="G5" s="34">
        <v>7.0601851851851847E-4</v>
      </c>
    </row>
    <row r="6" spans="1:7" x14ac:dyDescent="0.25">
      <c r="A6" s="32" t="s">
        <v>192</v>
      </c>
      <c r="B6" s="32">
        <v>44341</v>
      </c>
      <c r="C6" s="272">
        <v>45114.69321759259</v>
      </c>
      <c r="D6" s="272">
        <v>45114.69326388889</v>
      </c>
      <c r="E6" s="34">
        <v>4.6296296296296294E-5</v>
      </c>
      <c r="F6" s="273">
        <v>918776802620</v>
      </c>
      <c r="G6" s="34">
        <v>4.6296296296296294E-5</v>
      </c>
    </row>
    <row r="7" spans="1:7" x14ac:dyDescent="0.25">
      <c r="A7" s="32" t="s">
        <v>115</v>
      </c>
      <c r="B7" s="32">
        <v>44060</v>
      </c>
      <c r="C7" s="272">
        <v>45114.608182870368</v>
      </c>
      <c r="D7" s="272">
        <v>45114.608252314814</v>
      </c>
      <c r="E7" s="34">
        <v>6.9444444444444444E-5</v>
      </c>
      <c r="F7" s="273">
        <v>918776802620</v>
      </c>
      <c r="G7" s="34">
        <v>6.9444444444444444E-5</v>
      </c>
    </row>
    <row r="8" spans="1:7" x14ac:dyDescent="0.25">
      <c r="A8" s="32" t="s">
        <v>165</v>
      </c>
      <c r="B8" s="32">
        <v>44034</v>
      </c>
      <c r="C8" s="272">
        <v>45114.511840277781</v>
      </c>
      <c r="D8" s="272">
        <v>45114.511944444443</v>
      </c>
      <c r="E8" s="34">
        <v>1.0416666666666667E-4</v>
      </c>
      <c r="F8" s="273">
        <v>918776802620</v>
      </c>
      <c r="G8" s="34">
        <v>1.0416666666666667E-4</v>
      </c>
    </row>
    <row r="9" spans="1:7" x14ac:dyDescent="0.25">
      <c r="A9" s="32" t="s">
        <v>106</v>
      </c>
      <c r="B9" s="32">
        <v>44161</v>
      </c>
      <c r="C9" s="272">
        <v>45114.571643518517</v>
      </c>
      <c r="D9" s="272">
        <v>45114.571712962963</v>
      </c>
      <c r="E9" s="34">
        <v>6.9444444444444444E-5</v>
      </c>
      <c r="F9" s="273">
        <v>918776802620</v>
      </c>
      <c r="G9" s="34">
        <v>6.9444444444444444E-5</v>
      </c>
    </row>
    <row r="10" spans="1:7" x14ac:dyDescent="0.25">
      <c r="A10" s="32" t="s">
        <v>69</v>
      </c>
      <c r="B10" s="32">
        <v>44201</v>
      </c>
      <c r="C10" s="272">
        <v>45114.462754629632</v>
      </c>
      <c r="D10" s="272">
        <v>45114.462835648148</v>
      </c>
      <c r="E10" s="34">
        <v>8.1018518518518516E-5</v>
      </c>
      <c r="F10" s="273">
        <v>918776802620</v>
      </c>
      <c r="G10" s="34">
        <v>8.1018518518518516E-5</v>
      </c>
    </row>
    <row r="11" spans="1:7" x14ac:dyDescent="0.25">
      <c r="A11" s="32" t="s">
        <v>69</v>
      </c>
      <c r="B11" s="32">
        <v>44201</v>
      </c>
      <c r="C11" s="272">
        <v>45114.55809027778</v>
      </c>
      <c r="D11" s="272">
        <v>45114.558171296296</v>
      </c>
      <c r="E11" s="34">
        <v>8.1018518518518516E-5</v>
      </c>
      <c r="F11" s="273">
        <v>918776802620</v>
      </c>
      <c r="G11" s="34">
        <v>8.1018518518518516E-5</v>
      </c>
    </row>
    <row r="12" spans="1:7" x14ac:dyDescent="0.25">
      <c r="A12" s="32" t="s">
        <v>108</v>
      </c>
      <c r="B12" s="32">
        <v>44270</v>
      </c>
      <c r="C12" s="272">
        <v>45114.663171296299</v>
      </c>
      <c r="D12" s="272">
        <v>45114.663240740738</v>
      </c>
      <c r="E12" s="34">
        <v>6.9444444444444444E-5</v>
      </c>
      <c r="F12" s="273">
        <v>918776802620</v>
      </c>
      <c r="G12" s="34">
        <v>6.9444444444444444E-5</v>
      </c>
    </row>
    <row r="13" spans="1:7" x14ac:dyDescent="0.25">
      <c r="A13" s="32" t="s">
        <v>108</v>
      </c>
      <c r="B13" s="32">
        <v>44270</v>
      </c>
      <c r="C13" s="272">
        <v>45114.71466435185</v>
      </c>
      <c r="D13" s="272">
        <v>45114.714733796296</v>
      </c>
      <c r="E13" s="34">
        <v>6.9444444444444444E-5</v>
      </c>
      <c r="F13" s="273">
        <v>918776802620</v>
      </c>
      <c r="G13" s="34">
        <v>6.9444444444444444E-5</v>
      </c>
    </row>
    <row r="14" spans="1:7" x14ac:dyDescent="0.25">
      <c r="A14" s="32" t="s">
        <v>202</v>
      </c>
      <c r="B14" s="32">
        <v>44134</v>
      </c>
      <c r="C14" s="272">
        <v>45114.459155092591</v>
      </c>
      <c r="D14" s="272">
        <v>45114.459641203706</v>
      </c>
      <c r="E14" s="34">
        <v>4.8611111111111104E-4</v>
      </c>
      <c r="F14" s="273">
        <v>918776802620</v>
      </c>
      <c r="G14" s="34">
        <v>4.8611111111111104E-4</v>
      </c>
    </row>
    <row r="15" spans="1:7" x14ac:dyDescent="0.25">
      <c r="A15" s="32" t="s">
        <v>202</v>
      </c>
      <c r="B15" s="32">
        <v>44134</v>
      </c>
      <c r="C15" s="272">
        <v>45114.492372685185</v>
      </c>
      <c r="D15" s="272">
        <v>45114.4924537037</v>
      </c>
      <c r="E15" s="34">
        <v>8.1018518518518516E-5</v>
      </c>
      <c r="F15" s="273">
        <v>918776802620</v>
      </c>
      <c r="G15" s="34">
        <v>8.1018518518518516E-5</v>
      </c>
    </row>
    <row r="16" spans="1:7" x14ac:dyDescent="0.25">
      <c r="A16" s="32" t="s">
        <v>202</v>
      </c>
      <c r="B16" s="32">
        <v>44134</v>
      </c>
      <c r="C16" s="272">
        <v>45114.578703703701</v>
      </c>
      <c r="D16" s="272">
        <v>45114.578935185185</v>
      </c>
      <c r="E16" s="34">
        <v>2.3148148148148146E-4</v>
      </c>
      <c r="F16" s="273">
        <v>918776802620</v>
      </c>
      <c r="G16" s="34">
        <v>2.3148148148148146E-4</v>
      </c>
    </row>
    <row r="17" spans="1:7" x14ac:dyDescent="0.25">
      <c r="A17" s="32" t="s">
        <v>98</v>
      </c>
      <c r="B17" s="32">
        <v>44044</v>
      </c>
      <c r="C17" s="272">
        <v>45114.61990740741</v>
      </c>
      <c r="D17" s="272">
        <v>45114.620324074072</v>
      </c>
      <c r="E17" s="34">
        <v>4.1666666666666669E-4</v>
      </c>
      <c r="F17" s="273">
        <v>918776802620</v>
      </c>
      <c r="G17" s="34">
        <v>4.1666666666666669E-4</v>
      </c>
    </row>
    <row r="18" spans="1:7" x14ac:dyDescent="0.25">
      <c r="A18" s="32" t="s">
        <v>49</v>
      </c>
      <c r="B18" s="32">
        <v>44043</v>
      </c>
      <c r="C18" s="272">
        <v>45114.452557870369</v>
      </c>
      <c r="D18" s="272">
        <v>45114.452627314815</v>
      </c>
      <c r="E18" s="34">
        <v>6.9444444444444444E-5</v>
      </c>
      <c r="F18" s="273">
        <v>918776802620</v>
      </c>
      <c r="G18" s="34">
        <v>6.9444444444444444E-5</v>
      </c>
    </row>
    <row r="19" spans="1:7" x14ac:dyDescent="0.25">
      <c r="A19" s="32" t="s">
        <v>180</v>
      </c>
      <c r="B19" s="32">
        <v>44263</v>
      </c>
      <c r="C19" s="272">
        <v>45114.731273148151</v>
      </c>
      <c r="D19" s="272">
        <v>45114.73133101852</v>
      </c>
      <c r="E19" s="34">
        <v>5.7870370370370366E-5</v>
      </c>
      <c r="F19" s="273">
        <v>918776802620</v>
      </c>
      <c r="G19" s="34">
        <v>5.7870370370370366E-5</v>
      </c>
    </row>
    <row r="20" spans="1:7" x14ac:dyDescent="0.25">
      <c r="A20" s="32" t="s">
        <v>117</v>
      </c>
      <c r="B20" s="32">
        <v>44051</v>
      </c>
      <c r="C20" s="272">
        <v>45114.587094907409</v>
      </c>
      <c r="D20" s="272">
        <v>45114.587164351855</v>
      </c>
      <c r="E20" s="34">
        <v>6.9444444444444444E-5</v>
      </c>
      <c r="F20" s="273">
        <v>918776802620</v>
      </c>
      <c r="G20" s="34">
        <v>6.9444444444444444E-5</v>
      </c>
    </row>
    <row r="21" spans="1:7" x14ac:dyDescent="0.25">
      <c r="A21" s="32" t="s">
        <v>117</v>
      </c>
      <c r="B21" s="32">
        <v>44051</v>
      </c>
      <c r="C21" s="272">
        <v>45114.645787037036</v>
      </c>
      <c r="D21" s="272">
        <v>45114.645879629628</v>
      </c>
      <c r="E21" s="34">
        <v>9.2592592592592588E-5</v>
      </c>
      <c r="F21" s="273">
        <v>918776802620</v>
      </c>
      <c r="G21" s="34">
        <v>9.2592592592592588E-5</v>
      </c>
    </row>
    <row r="22" spans="1:7" x14ac:dyDescent="0.25">
      <c r="A22" s="32" t="s">
        <v>117</v>
      </c>
      <c r="B22" s="32">
        <v>44051</v>
      </c>
      <c r="C22" s="272">
        <v>45114.680902777778</v>
      </c>
      <c r="D22" s="272">
        <v>45114.680983796294</v>
      </c>
      <c r="E22" s="34">
        <v>8.1018518518518516E-5</v>
      </c>
      <c r="F22" s="273">
        <v>918776802620</v>
      </c>
      <c r="G22" s="34">
        <v>8.1018518518518516E-5</v>
      </c>
    </row>
    <row r="23" spans="1:7" x14ac:dyDescent="0.25">
      <c r="A23" s="32" t="s">
        <v>79</v>
      </c>
      <c r="B23" s="32">
        <v>44398</v>
      </c>
      <c r="C23" s="272">
        <v>45114.61990740741</v>
      </c>
      <c r="D23" s="272">
        <v>45114.620636574073</v>
      </c>
      <c r="E23" s="34">
        <v>7.291666666666667E-4</v>
      </c>
      <c r="F23" s="273">
        <v>918776802620</v>
      </c>
      <c r="G23" s="34">
        <v>7.291666666666667E-4</v>
      </c>
    </row>
    <row r="24" spans="1:7" x14ac:dyDescent="0.25">
      <c r="A24" s="32" t="s">
        <v>88</v>
      </c>
      <c r="B24" s="32">
        <v>44243</v>
      </c>
      <c r="C24" s="272">
        <v>45114.447615740741</v>
      </c>
      <c r="D24" s="272">
        <v>45114.448368055557</v>
      </c>
      <c r="E24" s="34">
        <v>7.5231481481481471E-4</v>
      </c>
      <c r="F24" s="273">
        <v>918776802620</v>
      </c>
      <c r="G24" s="34">
        <v>7.5231481481481471E-4</v>
      </c>
    </row>
    <row r="25" spans="1:7" x14ac:dyDescent="0.25">
      <c r="A25" s="32" t="s">
        <v>88</v>
      </c>
      <c r="B25" s="32">
        <v>44243</v>
      </c>
      <c r="C25" s="272">
        <v>45114.511307870373</v>
      </c>
      <c r="D25" s="272">
        <v>45114.512592592589</v>
      </c>
      <c r="E25" s="34">
        <v>1.2847222222222223E-3</v>
      </c>
      <c r="F25" s="273">
        <v>918776802620</v>
      </c>
      <c r="G25" s="34">
        <v>1.2847222222222223E-3</v>
      </c>
    </row>
    <row r="26" spans="1:7" x14ac:dyDescent="0.25">
      <c r="A26" s="32" t="s">
        <v>88</v>
      </c>
      <c r="B26" s="32">
        <v>44243</v>
      </c>
      <c r="C26" s="272">
        <v>45114.668067129627</v>
      </c>
      <c r="D26" s="272">
        <v>45114.668611111112</v>
      </c>
      <c r="E26" s="34">
        <v>5.4398148148148144E-4</v>
      </c>
      <c r="F26" s="273">
        <v>918776802620</v>
      </c>
      <c r="G26" s="34">
        <v>5.4398148148148144E-4</v>
      </c>
    </row>
    <row r="27" spans="1:7" x14ac:dyDescent="0.25">
      <c r="A27" s="32" t="s">
        <v>109</v>
      </c>
      <c r="B27" s="32">
        <v>44010</v>
      </c>
      <c r="C27" s="272">
        <v>45114.489641203705</v>
      </c>
      <c r="D27" s="272">
        <v>45114.489722222221</v>
      </c>
      <c r="E27" s="34">
        <v>8.1018518518518516E-5</v>
      </c>
      <c r="F27" s="273">
        <v>918776802620</v>
      </c>
      <c r="G27" s="34">
        <v>8.1018518518518516E-5</v>
      </c>
    </row>
    <row r="28" spans="1:7" x14ac:dyDescent="0.25">
      <c r="A28" s="32" t="s">
        <v>118</v>
      </c>
      <c r="B28" s="32">
        <v>44061</v>
      </c>
      <c r="C28" s="272">
        <v>45114.478541666664</v>
      </c>
      <c r="D28" s="272">
        <v>45114.478576388887</v>
      </c>
      <c r="E28" s="34">
        <v>3.4722222222222222E-5</v>
      </c>
      <c r="F28" s="273">
        <v>918776802620</v>
      </c>
      <c r="G28" s="34">
        <v>3.4722222222222222E-5</v>
      </c>
    </row>
    <row r="29" spans="1:7" x14ac:dyDescent="0.25">
      <c r="A29" s="32" t="s">
        <v>205</v>
      </c>
      <c r="B29" s="32">
        <v>44046</v>
      </c>
      <c r="C29" s="272">
        <v>45114.380173611113</v>
      </c>
      <c r="D29" s="272">
        <v>45114.380243055559</v>
      </c>
      <c r="E29" s="34">
        <v>6.9444444444444444E-5</v>
      </c>
      <c r="F29" s="273">
        <v>918776802620</v>
      </c>
      <c r="G29" s="34">
        <v>6.9444444444444444E-5</v>
      </c>
    </row>
    <row r="30" spans="1:7" x14ac:dyDescent="0.25">
      <c r="A30" s="32" t="s">
        <v>205</v>
      </c>
      <c r="B30" s="32">
        <v>44046</v>
      </c>
      <c r="C30" s="272">
        <v>45114.404386574075</v>
      </c>
      <c r="D30" s="272">
        <v>45114.404456018521</v>
      </c>
      <c r="E30" s="34">
        <v>6.9444444444444444E-5</v>
      </c>
      <c r="F30" s="273">
        <v>918776802620</v>
      </c>
      <c r="G30" s="34">
        <v>6.9444444444444444E-5</v>
      </c>
    </row>
    <row r="31" spans="1:7" x14ac:dyDescent="0.25">
      <c r="A31" s="32" t="s">
        <v>59</v>
      </c>
      <c r="B31" s="32">
        <v>44125</v>
      </c>
      <c r="C31" s="272">
        <v>45114.60974537037</v>
      </c>
      <c r="D31" s="272">
        <v>45114.609791666669</v>
      </c>
      <c r="E31" s="34">
        <v>4.6296296296296294E-5</v>
      </c>
      <c r="F31" s="273">
        <v>918776802620</v>
      </c>
      <c r="G31" s="34">
        <v>4.6296296296296294E-5</v>
      </c>
    </row>
    <row r="32" spans="1:7" x14ac:dyDescent="0.25">
      <c r="A32" s="32" t="s">
        <v>182</v>
      </c>
      <c r="B32" s="32">
        <v>44416</v>
      </c>
      <c r="C32" s="272">
        <v>45114.70171296296</v>
      </c>
      <c r="D32" s="272">
        <v>45114.701793981483</v>
      </c>
      <c r="E32" s="34">
        <v>8.1018518518518516E-5</v>
      </c>
      <c r="F32" s="273">
        <v>918776802620</v>
      </c>
      <c r="G32" s="34">
        <v>8.1018518518518516E-5</v>
      </c>
    </row>
    <row r="33" spans="1:7" x14ac:dyDescent="0.25">
      <c r="A33" s="32" t="s">
        <v>81</v>
      </c>
      <c r="B33" s="32">
        <v>44208</v>
      </c>
      <c r="C33" s="272">
        <v>45114.535000000003</v>
      </c>
      <c r="D33" s="272">
        <v>45114.535138888888</v>
      </c>
      <c r="E33" s="34">
        <v>1.3888888888888889E-4</v>
      </c>
      <c r="F33" s="273">
        <v>918776802620</v>
      </c>
      <c r="G33" s="34">
        <v>1.3888888888888889E-4</v>
      </c>
    </row>
    <row r="34" spans="1:7" x14ac:dyDescent="0.25">
      <c r="A34" s="32" t="s">
        <v>81</v>
      </c>
      <c r="B34" s="32">
        <v>44208</v>
      </c>
      <c r="C34" s="272">
        <v>45114.731307870374</v>
      </c>
      <c r="D34" s="272">
        <v>45114.731493055559</v>
      </c>
      <c r="E34" s="34">
        <v>1.8518518518518518E-4</v>
      </c>
      <c r="F34" s="273">
        <v>918776802620</v>
      </c>
      <c r="G34" s="34">
        <v>1.8518518518518518E-4</v>
      </c>
    </row>
    <row r="35" spans="1:7" x14ac:dyDescent="0.25">
      <c r="A35" s="32" t="s">
        <v>146</v>
      </c>
      <c r="B35" s="32">
        <v>44377</v>
      </c>
      <c r="C35" s="272">
        <v>45114.698645833334</v>
      </c>
      <c r="D35" s="272">
        <v>45114.698692129627</v>
      </c>
      <c r="E35" s="34">
        <v>4.6296296296296294E-5</v>
      </c>
      <c r="F35" s="273">
        <v>918776802620</v>
      </c>
      <c r="G35" s="34">
        <v>4.6296296296296294E-5</v>
      </c>
    </row>
    <row r="36" spans="1:7" x14ac:dyDescent="0.25">
      <c r="A36" s="32" t="s">
        <v>170</v>
      </c>
      <c r="B36" s="32">
        <v>44229</v>
      </c>
      <c r="C36" s="272">
        <v>45114.441689814812</v>
      </c>
      <c r="D36" s="272">
        <v>45114.441759259258</v>
      </c>
      <c r="E36" s="34">
        <v>6.9444444444444444E-5</v>
      </c>
      <c r="F36" s="273">
        <v>918776802620</v>
      </c>
      <c r="G36" s="34">
        <v>6.9444444444444444E-5</v>
      </c>
    </row>
    <row r="37" spans="1:7" x14ac:dyDescent="0.25">
      <c r="A37" s="32" t="s">
        <v>171</v>
      </c>
      <c r="B37" s="32">
        <v>44056</v>
      </c>
      <c r="C37" s="272">
        <v>45114.47996527778</v>
      </c>
      <c r="D37" s="272">
        <v>45114.48</v>
      </c>
      <c r="E37" s="34">
        <v>3.4722222222222222E-5</v>
      </c>
      <c r="F37" s="273">
        <v>918776802620</v>
      </c>
      <c r="G37" s="34">
        <v>3.4722222222222222E-5</v>
      </c>
    </row>
    <row r="38" spans="1:7" x14ac:dyDescent="0.25">
      <c r="A38" s="32" t="s">
        <v>90</v>
      </c>
      <c r="B38" s="32">
        <v>44331</v>
      </c>
      <c r="C38" s="272">
        <v>45114.389594907407</v>
      </c>
      <c r="D38" s="272">
        <v>45114.389675925922</v>
      </c>
      <c r="E38" s="34">
        <v>8.1018518518518516E-5</v>
      </c>
      <c r="F38" s="273">
        <v>918776802620</v>
      </c>
      <c r="G38" s="34">
        <v>8.1018518518518516E-5</v>
      </c>
    </row>
    <row r="39" spans="1:7" x14ac:dyDescent="0.25">
      <c r="A39" s="32" t="s">
        <v>173</v>
      </c>
      <c r="B39" s="32">
        <v>44216</v>
      </c>
      <c r="C39" s="272">
        <v>45114.574328703704</v>
      </c>
      <c r="D39" s="272">
        <v>45114.574976851851</v>
      </c>
      <c r="E39" s="34">
        <v>6.4814814814814813E-4</v>
      </c>
      <c r="F39" s="273">
        <v>918776802620</v>
      </c>
      <c r="G39" s="34">
        <v>6.4814814814814813E-4</v>
      </c>
    </row>
    <row r="40" spans="1:7" x14ac:dyDescent="0.25">
      <c r="A40" s="32" t="s">
        <v>41</v>
      </c>
      <c r="B40" s="32">
        <v>44298</v>
      </c>
      <c r="C40" s="272">
        <v>45114.673206018517</v>
      </c>
      <c r="D40" s="272">
        <v>45114.673263888886</v>
      </c>
      <c r="E40" s="34">
        <v>5.7870370370370366E-5</v>
      </c>
      <c r="F40" s="273">
        <v>918776802620</v>
      </c>
      <c r="G40" s="34">
        <v>5.7870370370370366E-5</v>
      </c>
    </row>
    <row r="41" spans="1:7" x14ac:dyDescent="0.25">
      <c r="A41" s="32" t="s">
        <v>41</v>
      </c>
      <c r="B41" s="32">
        <v>44298</v>
      </c>
      <c r="C41" s="272">
        <v>45114.751018518517</v>
      </c>
      <c r="D41" s="272">
        <v>45114.751076388886</v>
      </c>
      <c r="E41" s="34">
        <v>5.7870370370370366E-5</v>
      </c>
      <c r="F41" s="273">
        <v>918776802620</v>
      </c>
      <c r="G41" s="34">
        <v>5.7870370370370366E-5</v>
      </c>
    </row>
    <row r="42" spans="1:7" x14ac:dyDescent="0.25">
      <c r="A42" s="32" t="s">
        <v>102</v>
      </c>
      <c r="B42" s="32">
        <v>44155</v>
      </c>
      <c r="C42" s="272">
        <v>45114.665451388886</v>
      </c>
      <c r="D42" s="272">
        <v>45114.665520833332</v>
      </c>
      <c r="E42" s="34">
        <v>6.9444444444444444E-5</v>
      </c>
      <c r="F42" s="273">
        <v>918776802620</v>
      </c>
      <c r="G42" s="34">
        <v>6.9444444444444444E-5</v>
      </c>
    </row>
    <row r="43" spans="1:7" x14ac:dyDescent="0.25">
      <c r="A43" s="32" t="s">
        <v>120</v>
      </c>
      <c r="B43" s="32">
        <v>44005</v>
      </c>
      <c r="C43" s="272">
        <v>45114.364814814813</v>
      </c>
      <c r="D43" s="272">
        <v>45114.364884259259</v>
      </c>
      <c r="E43" s="34">
        <v>6.9444444444444444E-5</v>
      </c>
      <c r="F43" s="273">
        <v>918776802620</v>
      </c>
      <c r="G43" s="34">
        <v>6.9444444444444444E-5</v>
      </c>
    </row>
    <row r="44" spans="1:7" x14ac:dyDescent="0.25">
      <c r="A44" s="32" t="s">
        <v>120</v>
      </c>
      <c r="B44" s="32">
        <v>44005</v>
      </c>
      <c r="C44" s="272">
        <v>45114.632037037038</v>
      </c>
      <c r="D44" s="272">
        <v>45114.632164351853</v>
      </c>
      <c r="E44" s="34">
        <v>1.273148148148148E-4</v>
      </c>
      <c r="F44" s="273">
        <v>918776802620</v>
      </c>
      <c r="G44" s="34">
        <v>1.273148148148148E-4</v>
      </c>
    </row>
    <row r="45" spans="1:7" x14ac:dyDescent="0.25">
      <c r="A45" s="32" t="s">
        <v>121</v>
      </c>
      <c r="B45" s="32">
        <v>44032</v>
      </c>
      <c r="C45" s="272">
        <v>45114.516747685186</v>
      </c>
      <c r="D45" s="272">
        <v>45114.516828703701</v>
      </c>
      <c r="E45" s="34">
        <v>8.1018518518518516E-5</v>
      </c>
      <c r="F45" s="273">
        <v>918776802620</v>
      </c>
      <c r="G45" s="34">
        <v>8.1018518518518516E-5</v>
      </c>
    </row>
    <row r="46" spans="1:7" x14ac:dyDescent="0.25">
      <c r="A46" s="32" t="s">
        <v>121</v>
      </c>
      <c r="B46" s="32">
        <v>44032</v>
      </c>
      <c r="C46" s="272">
        <v>45114.659988425927</v>
      </c>
      <c r="D46" s="272">
        <v>45114.660057870373</v>
      </c>
      <c r="E46" s="34">
        <v>6.9444444444444444E-5</v>
      </c>
      <c r="F46" s="273">
        <v>918776802620</v>
      </c>
      <c r="G46" s="34">
        <v>6.9444444444444444E-5</v>
      </c>
    </row>
    <row r="47" spans="1:7" x14ac:dyDescent="0.25">
      <c r="A47" s="32" t="s">
        <v>121</v>
      </c>
      <c r="B47" s="32">
        <v>44032</v>
      </c>
      <c r="C47" s="272">
        <v>45114.698773148149</v>
      </c>
      <c r="D47" s="272">
        <v>45114.698854166665</v>
      </c>
      <c r="E47" s="34">
        <v>8.1018518518518516E-5</v>
      </c>
      <c r="F47" s="273">
        <v>918776802620</v>
      </c>
      <c r="G47" s="34">
        <v>8.1018518518518516E-5</v>
      </c>
    </row>
    <row r="48" spans="1:7" x14ac:dyDescent="0.25">
      <c r="A48" s="32" t="s">
        <v>103</v>
      </c>
      <c r="B48" s="32">
        <v>44238</v>
      </c>
      <c r="C48" s="272">
        <v>45114.511030092595</v>
      </c>
      <c r="D48" s="272">
        <v>45114.511111111111</v>
      </c>
      <c r="E48" s="34">
        <v>8.1018518518518516E-5</v>
      </c>
      <c r="F48" s="273">
        <v>918776802620</v>
      </c>
      <c r="G48" s="34">
        <v>8.1018518518518516E-5</v>
      </c>
    </row>
    <row r="49" spans="1:7" x14ac:dyDescent="0.25">
      <c r="A49" s="32" t="s">
        <v>92</v>
      </c>
      <c r="B49" s="32">
        <v>44313</v>
      </c>
      <c r="C49" s="272">
        <v>45114.622442129628</v>
      </c>
      <c r="D49" s="272">
        <v>45114.622546296298</v>
      </c>
      <c r="E49" s="34">
        <v>1.0416666666666667E-4</v>
      </c>
      <c r="F49" s="273">
        <v>918776802620</v>
      </c>
      <c r="G49" s="34">
        <v>1.0416666666666667E-4</v>
      </c>
    </row>
    <row r="50" spans="1:7" x14ac:dyDescent="0.25">
      <c r="A50" s="32" t="s">
        <v>122</v>
      </c>
      <c r="B50" s="32">
        <v>44017</v>
      </c>
      <c r="C50" s="272">
        <v>45114.465474537035</v>
      </c>
      <c r="D50" s="272">
        <v>45114.465555555558</v>
      </c>
      <c r="E50" s="34">
        <v>8.1018518518518516E-5</v>
      </c>
      <c r="F50" s="273">
        <v>918776802620</v>
      </c>
      <c r="G50" s="34">
        <v>8.1018518518518516E-5</v>
      </c>
    </row>
    <row r="51" spans="1:7" x14ac:dyDescent="0.25">
      <c r="A51" s="32" t="s">
        <v>122</v>
      </c>
      <c r="B51" s="32">
        <v>44017</v>
      </c>
      <c r="C51" s="272">
        <v>45114.611076388886</v>
      </c>
      <c r="D51" s="272">
        <v>45114.611157407409</v>
      </c>
      <c r="E51" s="34">
        <v>8.1018518518518516E-5</v>
      </c>
      <c r="F51" s="273">
        <v>918776802620</v>
      </c>
      <c r="G51" s="34">
        <v>8.1018518518518516E-5</v>
      </c>
    </row>
    <row r="52" spans="1:7" x14ac:dyDescent="0.25">
      <c r="A52" s="32" t="s">
        <v>142</v>
      </c>
      <c r="B52" s="32">
        <v>44146</v>
      </c>
      <c r="C52" s="272">
        <v>45114.45722222222</v>
      </c>
      <c r="D52" s="272">
        <v>45114.457280092596</v>
      </c>
      <c r="E52" s="34">
        <v>5.7870370370370366E-5</v>
      </c>
      <c r="F52" s="273">
        <v>918776802620</v>
      </c>
      <c r="G52" s="34">
        <v>5.7870370370370366E-5</v>
      </c>
    </row>
    <row r="53" spans="1:7" x14ac:dyDescent="0.25">
      <c r="A53" s="32" t="s">
        <v>66</v>
      </c>
      <c r="B53" s="32">
        <v>44049</v>
      </c>
      <c r="C53" s="272">
        <v>45114.397430555553</v>
      </c>
      <c r="D53" s="272">
        <v>45114.397523148145</v>
      </c>
      <c r="E53" s="34">
        <v>9.2592592592592588E-5</v>
      </c>
      <c r="F53" s="274">
        <v>8888358740</v>
      </c>
      <c r="G53" s="34">
        <v>9.2592592592592588E-5</v>
      </c>
    </row>
    <row r="54" spans="1:7" x14ac:dyDescent="0.25">
      <c r="A54" s="32" t="s">
        <v>66</v>
      </c>
      <c r="B54" s="32">
        <v>44049</v>
      </c>
      <c r="C54" s="272">
        <v>45114.544976851852</v>
      </c>
      <c r="D54" s="272">
        <v>45114.545069444444</v>
      </c>
      <c r="E54" s="34">
        <v>9.2592592592592588E-5</v>
      </c>
      <c r="F54" s="274">
        <v>8888358740</v>
      </c>
      <c r="G54" s="34">
        <v>9.2592592592592588E-5</v>
      </c>
    </row>
    <row r="55" spans="1:7" x14ac:dyDescent="0.25">
      <c r="A55" s="32" t="s">
        <v>66</v>
      </c>
      <c r="B55" s="32">
        <v>44049</v>
      </c>
      <c r="C55" s="272">
        <v>45114.566423611112</v>
      </c>
      <c r="D55" s="272">
        <v>45114.566504629627</v>
      </c>
      <c r="E55" s="34">
        <v>8.1018518518518516E-5</v>
      </c>
      <c r="F55" s="274">
        <v>8888358740</v>
      </c>
      <c r="G55" s="34">
        <v>8.1018518518518516E-5</v>
      </c>
    </row>
    <row r="56" spans="1:7" x14ac:dyDescent="0.25">
      <c r="A56" s="32" t="s">
        <v>190</v>
      </c>
      <c r="B56" s="32">
        <v>44168</v>
      </c>
      <c r="C56" s="272">
        <v>45114.493506944447</v>
      </c>
      <c r="D56" s="272">
        <v>45114.493564814817</v>
      </c>
      <c r="E56" s="34">
        <v>5.7870370370370366E-5</v>
      </c>
      <c r="F56" s="274">
        <v>8888358740</v>
      </c>
      <c r="G56" s="34">
        <v>5.7870370370370366E-5</v>
      </c>
    </row>
    <row r="57" spans="1:7" x14ac:dyDescent="0.25">
      <c r="A57" s="32" t="s">
        <v>115</v>
      </c>
      <c r="B57" s="32">
        <v>44060</v>
      </c>
      <c r="C57" s="272">
        <v>45114.504884259259</v>
      </c>
      <c r="D57" s="272">
        <v>45114.504942129628</v>
      </c>
      <c r="E57" s="34">
        <v>5.7870370370370366E-5</v>
      </c>
      <c r="F57" s="274">
        <v>8888358740</v>
      </c>
      <c r="G57" s="34">
        <v>5.7870370370370366E-5</v>
      </c>
    </row>
    <row r="58" spans="1:7" x14ac:dyDescent="0.25">
      <c r="A58" s="32" t="s">
        <v>115</v>
      </c>
      <c r="B58" s="32">
        <v>44060</v>
      </c>
      <c r="C58" s="272">
        <v>45114.676898148151</v>
      </c>
      <c r="D58" s="272">
        <v>45114.67695601852</v>
      </c>
      <c r="E58" s="34">
        <v>5.7870370370370366E-5</v>
      </c>
      <c r="F58" s="274">
        <v>8888358740</v>
      </c>
      <c r="G58" s="34">
        <v>5.7870370370370366E-5</v>
      </c>
    </row>
    <row r="59" spans="1:7" x14ac:dyDescent="0.25">
      <c r="A59" s="32" t="s">
        <v>199</v>
      </c>
      <c r="B59" s="32">
        <v>44200</v>
      </c>
      <c r="C59" s="272">
        <v>45114.406736111108</v>
      </c>
      <c r="D59" s="272">
        <v>45114.406793981485</v>
      </c>
      <c r="E59" s="34">
        <v>5.7870370370370366E-5</v>
      </c>
      <c r="F59" s="274">
        <v>8888358740</v>
      </c>
      <c r="G59" s="34">
        <v>5.7870370370370366E-5</v>
      </c>
    </row>
    <row r="60" spans="1:7" x14ac:dyDescent="0.25">
      <c r="A60" s="32" t="s">
        <v>199</v>
      </c>
      <c r="B60" s="32">
        <v>44200</v>
      </c>
      <c r="C60" s="272">
        <v>45114.514085648145</v>
      </c>
      <c r="D60" s="272">
        <v>45114.514143518521</v>
      </c>
      <c r="E60" s="34">
        <v>5.7870370370370366E-5</v>
      </c>
      <c r="F60" s="274">
        <v>8888358740</v>
      </c>
      <c r="G60" s="34">
        <v>5.7870370370370366E-5</v>
      </c>
    </row>
    <row r="61" spans="1:7" x14ac:dyDescent="0.25">
      <c r="A61" s="32" t="s">
        <v>199</v>
      </c>
      <c r="B61" s="32">
        <v>44200</v>
      </c>
      <c r="C61" s="272">
        <v>45114.519641203704</v>
      </c>
      <c r="D61" s="272">
        <v>45114.519699074073</v>
      </c>
      <c r="E61" s="34">
        <v>5.7870370370370366E-5</v>
      </c>
      <c r="F61" s="274">
        <v>8888358740</v>
      </c>
      <c r="G61" s="34">
        <v>5.7870370370370366E-5</v>
      </c>
    </row>
    <row r="62" spans="1:7" x14ac:dyDescent="0.25">
      <c r="A62" s="32" t="s">
        <v>106</v>
      </c>
      <c r="B62" s="32">
        <v>44161</v>
      </c>
      <c r="C62" s="272">
        <v>45114.507361111115</v>
      </c>
      <c r="D62" s="272">
        <v>45114.50744212963</v>
      </c>
      <c r="E62" s="34">
        <v>8.1018518518518516E-5</v>
      </c>
      <c r="F62" s="274">
        <v>8888358740</v>
      </c>
      <c r="G62" s="34">
        <v>8.1018518518518516E-5</v>
      </c>
    </row>
    <row r="63" spans="1:7" x14ac:dyDescent="0.25">
      <c r="A63" s="32" t="s">
        <v>106</v>
      </c>
      <c r="B63" s="32">
        <v>44161</v>
      </c>
      <c r="C63" s="272">
        <v>45114.736817129633</v>
      </c>
      <c r="D63" s="272">
        <v>45114.736898148149</v>
      </c>
      <c r="E63" s="34">
        <v>8.1018518518518516E-5</v>
      </c>
      <c r="F63" s="274">
        <v>8888358740</v>
      </c>
      <c r="G63" s="34">
        <v>8.1018518518518516E-5</v>
      </c>
    </row>
    <row r="64" spans="1:7" x14ac:dyDescent="0.25">
      <c r="A64" s="32" t="s">
        <v>108</v>
      </c>
      <c r="B64" s="32">
        <v>44270</v>
      </c>
      <c r="C64" s="272">
        <v>45114.47693287037</v>
      </c>
      <c r="D64" s="272">
        <v>45114.477013888885</v>
      </c>
      <c r="E64" s="34">
        <v>8.1018518518518516E-5</v>
      </c>
      <c r="F64" s="274">
        <v>8888358740</v>
      </c>
      <c r="G64" s="34">
        <v>8.1018518518518516E-5</v>
      </c>
    </row>
    <row r="65" spans="1:7" x14ac:dyDescent="0.25">
      <c r="A65" s="32" t="s">
        <v>108</v>
      </c>
      <c r="B65" s="32">
        <v>44270</v>
      </c>
      <c r="C65" s="272">
        <v>45114.65421296296</v>
      </c>
      <c r="D65" s="272">
        <v>45114.654282407406</v>
      </c>
      <c r="E65" s="34">
        <v>6.9444444444444444E-5</v>
      </c>
      <c r="F65" s="274">
        <v>8888358740</v>
      </c>
      <c r="G65" s="34">
        <v>6.9444444444444444E-5</v>
      </c>
    </row>
    <row r="66" spans="1:7" x14ac:dyDescent="0.25">
      <c r="A66" s="32" t="s">
        <v>108</v>
      </c>
      <c r="B66" s="32">
        <v>44270</v>
      </c>
      <c r="C66" s="272">
        <v>45114.668657407405</v>
      </c>
      <c r="D66" s="272">
        <v>45114.668738425928</v>
      </c>
      <c r="E66" s="34">
        <v>8.1018518518518516E-5</v>
      </c>
      <c r="F66" s="274">
        <v>8888358740</v>
      </c>
      <c r="G66" s="34">
        <v>8.1018518518518516E-5</v>
      </c>
    </row>
    <row r="67" spans="1:7" x14ac:dyDescent="0.25">
      <c r="A67" s="32" t="s">
        <v>108</v>
      </c>
      <c r="B67" s="32">
        <v>44270</v>
      </c>
      <c r="C67" s="272">
        <v>45114.684351851851</v>
      </c>
      <c r="D67" s="272">
        <v>45114.684421296297</v>
      </c>
      <c r="E67" s="34">
        <v>6.9444444444444444E-5</v>
      </c>
      <c r="F67" s="274">
        <v>8888358740</v>
      </c>
      <c r="G67" s="34">
        <v>6.9444444444444444E-5</v>
      </c>
    </row>
    <row r="68" spans="1:7" x14ac:dyDescent="0.25">
      <c r="A68" s="32" t="s">
        <v>202</v>
      </c>
      <c r="B68" s="32">
        <v>44134</v>
      </c>
      <c r="C68" s="272">
        <v>45114.476342592592</v>
      </c>
      <c r="D68" s="272">
        <v>45114.476921296293</v>
      </c>
      <c r="E68" s="34">
        <v>5.7870370370370378E-4</v>
      </c>
      <c r="F68" s="274">
        <v>8888358740</v>
      </c>
      <c r="G68" s="34">
        <v>5.7870370370370378E-4</v>
      </c>
    </row>
    <row r="69" spans="1:7" x14ac:dyDescent="0.25">
      <c r="A69" s="32" t="s">
        <v>98</v>
      </c>
      <c r="B69" s="32">
        <v>44044</v>
      </c>
      <c r="C69" s="272">
        <v>45114.432083333333</v>
      </c>
      <c r="D69" s="272">
        <v>45114.432129629633</v>
      </c>
      <c r="E69" s="34">
        <v>4.6296296296296294E-5</v>
      </c>
      <c r="F69" s="274">
        <v>8888358740</v>
      </c>
      <c r="G69" s="34">
        <v>4.6296296296296294E-5</v>
      </c>
    </row>
    <row r="70" spans="1:7" x14ac:dyDescent="0.25">
      <c r="A70" s="32" t="s">
        <v>98</v>
      </c>
      <c r="B70" s="32">
        <v>44044</v>
      </c>
      <c r="C70" s="272">
        <v>45114.555925925924</v>
      </c>
      <c r="D70" s="272">
        <v>45114.555983796294</v>
      </c>
      <c r="E70" s="34">
        <v>5.7870370370370366E-5</v>
      </c>
      <c r="F70" s="274">
        <v>8888358740</v>
      </c>
      <c r="G70" s="34">
        <v>5.7870370370370366E-5</v>
      </c>
    </row>
    <row r="71" spans="1:7" x14ac:dyDescent="0.25">
      <c r="A71" s="32" t="s">
        <v>203</v>
      </c>
      <c r="B71" s="32">
        <v>44069</v>
      </c>
      <c r="C71" s="272">
        <v>45114.450555555559</v>
      </c>
      <c r="D71" s="272">
        <v>45114.450636574074</v>
      </c>
      <c r="E71" s="34">
        <v>8.1018518518518516E-5</v>
      </c>
      <c r="F71" s="274">
        <v>8888358740</v>
      </c>
      <c r="G71" s="34">
        <v>8.1018518518518516E-5</v>
      </c>
    </row>
    <row r="72" spans="1:7" x14ac:dyDescent="0.25">
      <c r="A72" s="32" t="s">
        <v>203</v>
      </c>
      <c r="B72" s="32">
        <v>44069</v>
      </c>
      <c r="C72" s="272">
        <v>45114.469201388885</v>
      </c>
      <c r="D72" s="272">
        <v>45114.469282407408</v>
      </c>
      <c r="E72" s="34">
        <v>8.1018518518518516E-5</v>
      </c>
      <c r="F72" s="274">
        <v>8888358740</v>
      </c>
      <c r="G72" s="34">
        <v>8.1018518518518516E-5</v>
      </c>
    </row>
    <row r="73" spans="1:7" x14ac:dyDescent="0.25">
      <c r="A73" s="32" t="s">
        <v>180</v>
      </c>
      <c r="B73" s="32">
        <v>44263</v>
      </c>
      <c r="C73" s="272">
        <v>45114.54111111111</v>
      </c>
      <c r="D73" s="272">
        <v>45114.541168981479</v>
      </c>
      <c r="E73" s="34">
        <v>5.7870370370370366E-5</v>
      </c>
      <c r="F73" s="274">
        <v>8888358740</v>
      </c>
      <c r="G73" s="34">
        <v>5.7870370370370366E-5</v>
      </c>
    </row>
    <row r="74" spans="1:7" x14ac:dyDescent="0.25">
      <c r="A74" s="32" t="s">
        <v>79</v>
      </c>
      <c r="B74" s="32">
        <v>44398</v>
      </c>
      <c r="C74" s="272">
        <v>45114.617476851854</v>
      </c>
      <c r="D74" s="272">
        <v>45114.617569444446</v>
      </c>
      <c r="E74" s="34">
        <v>9.2592592592592588E-5</v>
      </c>
      <c r="F74" s="274">
        <v>8888358740</v>
      </c>
      <c r="G74" s="34">
        <v>9.2592592592592588E-5</v>
      </c>
    </row>
    <row r="75" spans="1:7" x14ac:dyDescent="0.25">
      <c r="A75" s="32" t="s">
        <v>127</v>
      </c>
      <c r="B75" s="32">
        <v>44369</v>
      </c>
      <c r="C75" s="272">
        <v>45114.371990740743</v>
      </c>
      <c r="D75" s="272">
        <v>45114.372071759259</v>
      </c>
      <c r="E75" s="34">
        <v>8.1018518518518516E-5</v>
      </c>
      <c r="F75" s="274">
        <v>8888358740</v>
      </c>
      <c r="G75" s="34">
        <v>8.1018518518518516E-5</v>
      </c>
    </row>
    <row r="76" spans="1:7" x14ac:dyDescent="0.25">
      <c r="A76" s="32" t="s">
        <v>88</v>
      </c>
      <c r="B76" s="32">
        <v>44243</v>
      </c>
      <c r="C76" s="272">
        <v>45114.498807870368</v>
      </c>
      <c r="D76" s="272">
        <v>45114.499548611115</v>
      </c>
      <c r="E76" s="34">
        <v>7.407407407407407E-4</v>
      </c>
      <c r="F76" s="274">
        <v>8888358740</v>
      </c>
      <c r="G76" s="34">
        <v>7.407407407407407E-4</v>
      </c>
    </row>
    <row r="77" spans="1:7" x14ac:dyDescent="0.25">
      <c r="A77" s="32" t="s">
        <v>88</v>
      </c>
      <c r="B77" s="32">
        <v>44243</v>
      </c>
      <c r="C77" s="272">
        <v>45114.550138888888</v>
      </c>
      <c r="D77" s="272">
        <v>45114.550763888888</v>
      </c>
      <c r="E77" s="34">
        <v>6.2500000000000001E-4</v>
      </c>
      <c r="F77" s="274">
        <v>8888358740</v>
      </c>
      <c r="G77" s="34">
        <v>6.2500000000000001E-4</v>
      </c>
    </row>
    <row r="78" spans="1:7" x14ac:dyDescent="0.25">
      <c r="A78" s="32" t="s">
        <v>88</v>
      </c>
      <c r="B78" s="32">
        <v>44243</v>
      </c>
      <c r="C78" s="272">
        <v>45114.608553240738</v>
      </c>
      <c r="D78" s="272">
        <v>45114.609178240738</v>
      </c>
      <c r="E78" s="34">
        <v>6.2500000000000001E-4</v>
      </c>
      <c r="F78" s="274">
        <v>8888358740</v>
      </c>
      <c r="G78" s="34">
        <v>6.2500000000000001E-4</v>
      </c>
    </row>
    <row r="79" spans="1:7" x14ac:dyDescent="0.25">
      <c r="A79" s="32" t="s">
        <v>88</v>
      </c>
      <c r="B79" s="32">
        <v>44243</v>
      </c>
      <c r="C79" s="272">
        <v>45114.612453703703</v>
      </c>
      <c r="D79" s="272">
        <v>45114.61314814815</v>
      </c>
      <c r="E79" s="34">
        <v>6.9444444444444447E-4</v>
      </c>
      <c r="F79" s="274">
        <v>8888358740</v>
      </c>
      <c r="G79" s="34">
        <v>6.9444444444444447E-4</v>
      </c>
    </row>
    <row r="80" spans="1:7" x14ac:dyDescent="0.25">
      <c r="A80" s="32" t="s">
        <v>109</v>
      </c>
      <c r="B80" s="32">
        <v>44010</v>
      </c>
      <c r="C80" s="272">
        <v>45114.731180555558</v>
      </c>
      <c r="D80" s="272">
        <v>45114.731261574074</v>
      </c>
      <c r="E80" s="34">
        <v>8.1018518518518516E-5</v>
      </c>
      <c r="F80" s="274">
        <v>8888358740</v>
      </c>
      <c r="G80" s="34">
        <v>8.1018518518518516E-5</v>
      </c>
    </row>
    <row r="81" spans="1:7" x14ac:dyDescent="0.25">
      <c r="A81" s="32" t="s">
        <v>118</v>
      </c>
      <c r="B81" s="32">
        <v>44061</v>
      </c>
      <c r="C81" s="272">
        <v>45114.425543981481</v>
      </c>
      <c r="D81" s="272">
        <v>45114.425578703704</v>
      </c>
      <c r="E81" s="34">
        <v>3.4722222222222222E-5</v>
      </c>
      <c r="F81" s="274">
        <v>8888358740</v>
      </c>
      <c r="G81" s="34">
        <v>3.4722222222222222E-5</v>
      </c>
    </row>
    <row r="82" spans="1:7" x14ac:dyDescent="0.25">
      <c r="A82" s="32" t="s">
        <v>118</v>
      </c>
      <c r="B82" s="32">
        <v>44061</v>
      </c>
      <c r="C82" s="272">
        <v>45114.591516203705</v>
      </c>
      <c r="D82" s="272">
        <v>45114.591562499998</v>
      </c>
      <c r="E82" s="34">
        <v>4.6296296296296294E-5</v>
      </c>
      <c r="F82" s="274">
        <v>8888358740</v>
      </c>
      <c r="G82" s="34">
        <v>4.6296296296296294E-5</v>
      </c>
    </row>
    <row r="83" spans="1:7" ht="30" x14ac:dyDescent="0.25">
      <c r="A83" s="32" t="s">
        <v>128</v>
      </c>
      <c r="B83" s="32">
        <v>44176</v>
      </c>
      <c r="C83" s="272">
        <v>45114.571203703701</v>
      </c>
      <c r="D83" s="272">
        <v>45114.571296296293</v>
      </c>
      <c r="E83" s="34">
        <v>9.2592592592592588E-5</v>
      </c>
      <c r="F83" s="274">
        <v>8888358740</v>
      </c>
      <c r="G83" s="34">
        <v>9.2592592592592588E-5</v>
      </c>
    </row>
    <row r="84" spans="1:7" ht="30" x14ac:dyDescent="0.25">
      <c r="A84" s="32" t="s">
        <v>128</v>
      </c>
      <c r="B84" s="32">
        <v>44176</v>
      </c>
      <c r="C84" s="272">
        <v>45114.598796296297</v>
      </c>
      <c r="D84" s="272">
        <v>45114.598877314813</v>
      </c>
      <c r="E84" s="34">
        <v>8.1018518518518516E-5</v>
      </c>
      <c r="F84" s="274">
        <v>8888358740</v>
      </c>
      <c r="G84" s="34">
        <v>8.1018518518518516E-5</v>
      </c>
    </row>
    <row r="85" spans="1:7" x14ac:dyDescent="0.25">
      <c r="A85" s="32" t="s">
        <v>205</v>
      </c>
      <c r="B85" s="32">
        <v>44046</v>
      </c>
      <c r="C85" s="272">
        <v>45114.659849537034</v>
      </c>
      <c r="D85" s="272">
        <v>45114.659930555557</v>
      </c>
      <c r="E85" s="34">
        <v>8.1018518518518516E-5</v>
      </c>
      <c r="F85" s="274">
        <v>8888358740</v>
      </c>
      <c r="G85" s="34">
        <v>8.1018518518518516E-5</v>
      </c>
    </row>
    <row r="86" spans="1:7" x14ac:dyDescent="0.25">
      <c r="A86" s="32" t="s">
        <v>182</v>
      </c>
      <c r="B86" s="32">
        <v>44416</v>
      </c>
      <c r="C86" s="272">
        <v>45114.584155092591</v>
      </c>
      <c r="D86" s="272">
        <v>45114.584236111114</v>
      </c>
      <c r="E86" s="34">
        <v>8.1018518518518516E-5</v>
      </c>
      <c r="F86" s="274">
        <v>8888358740</v>
      </c>
      <c r="G86" s="34">
        <v>8.1018518518518516E-5</v>
      </c>
    </row>
    <row r="87" spans="1:7" x14ac:dyDescent="0.25">
      <c r="A87" s="32" t="s">
        <v>182</v>
      </c>
      <c r="B87" s="32">
        <v>44416</v>
      </c>
      <c r="C87" s="272">
        <v>45114.667280092595</v>
      </c>
      <c r="D87" s="272">
        <v>45114.667372685188</v>
      </c>
      <c r="E87" s="34">
        <v>9.2592592592592588E-5</v>
      </c>
      <c r="F87" s="274">
        <v>8888358740</v>
      </c>
      <c r="G87" s="34">
        <v>9.2592592592592588E-5</v>
      </c>
    </row>
    <row r="88" spans="1:7" ht="30" x14ac:dyDescent="0.25">
      <c r="A88" s="32" t="s">
        <v>169</v>
      </c>
      <c r="B88" s="32">
        <v>44100</v>
      </c>
      <c r="C88" s="272">
        <v>45114.530057870368</v>
      </c>
      <c r="D88" s="272">
        <v>45114.530231481483</v>
      </c>
      <c r="E88" s="34">
        <v>1.7361111111111112E-4</v>
      </c>
      <c r="F88" s="274">
        <v>8888358740</v>
      </c>
      <c r="G88" s="34">
        <v>1.7361111111111112E-4</v>
      </c>
    </row>
    <row r="89" spans="1:7" x14ac:dyDescent="0.25">
      <c r="A89" s="32" t="s">
        <v>146</v>
      </c>
      <c r="B89" s="32">
        <v>44377</v>
      </c>
      <c r="C89" s="272">
        <v>45114.50885416667</v>
      </c>
      <c r="D89" s="272">
        <v>45114.508923611109</v>
      </c>
      <c r="E89" s="34">
        <v>6.9444444444444444E-5</v>
      </c>
      <c r="F89" s="274">
        <v>8888358740</v>
      </c>
      <c r="G89" s="34">
        <v>6.9444444444444444E-5</v>
      </c>
    </row>
    <row r="90" spans="1:7" x14ac:dyDescent="0.25">
      <c r="A90" s="32" t="s">
        <v>129</v>
      </c>
      <c r="B90" s="32">
        <v>44324</v>
      </c>
      <c r="C90" s="272">
        <v>45114.510046296295</v>
      </c>
      <c r="D90" s="272">
        <v>45114.510115740741</v>
      </c>
      <c r="E90" s="34">
        <v>6.9444444444444444E-5</v>
      </c>
      <c r="F90" s="274">
        <v>8888358740</v>
      </c>
      <c r="G90" s="34">
        <v>6.9444444444444444E-5</v>
      </c>
    </row>
    <row r="91" spans="1:7" x14ac:dyDescent="0.25">
      <c r="A91" s="32" t="s">
        <v>129</v>
      </c>
      <c r="B91" s="32">
        <v>44324</v>
      </c>
      <c r="C91" s="272">
        <v>45114.517002314817</v>
      </c>
      <c r="D91" s="272">
        <v>45114.517071759263</v>
      </c>
      <c r="E91" s="34">
        <v>6.9444444444444444E-5</v>
      </c>
      <c r="F91" s="274">
        <v>8888358740</v>
      </c>
      <c r="G91" s="34">
        <v>6.9444444444444444E-5</v>
      </c>
    </row>
    <row r="92" spans="1:7" x14ac:dyDescent="0.25">
      <c r="A92" s="32" t="s">
        <v>129</v>
      </c>
      <c r="B92" s="32">
        <v>44324</v>
      </c>
      <c r="C92" s="272">
        <v>45114.625034722223</v>
      </c>
      <c r="D92" s="272">
        <v>45114.625104166669</v>
      </c>
      <c r="E92" s="34">
        <v>6.9444444444444444E-5</v>
      </c>
      <c r="F92" s="274">
        <v>8888358740</v>
      </c>
      <c r="G92" s="34">
        <v>6.9444444444444444E-5</v>
      </c>
    </row>
    <row r="93" spans="1:7" x14ac:dyDescent="0.25">
      <c r="A93" s="32" t="s">
        <v>129</v>
      </c>
      <c r="B93" s="32">
        <v>44324</v>
      </c>
      <c r="C93" s="272">
        <v>45114.738796296297</v>
      </c>
      <c r="D93" s="272">
        <v>45114.738877314812</v>
      </c>
      <c r="E93" s="34">
        <v>8.1018518518518516E-5</v>
      </c>
      <c r="F93" s="274">
        <v>8888358740</v>
      </c>
      <c r="G93" s="34">
        <v>8.1018518518518516E-5</v>
      </c>
    </row>
    <row r="94" spans="1:7" x14ac:dyDescent="0.25">
      <c r="A94" s="32" t="s">
        <v>101</v>
      </c>
      <c r="B94" s="32">
        <v>44401</v>
      </c>
      <c r="C94" s="272">
        <v>45114.637974537036</v>
      </c>
      <c r="D94" s="272">
        <v>45114.638067129628</v>
      </c>
      <c r="E94" s="34">
        <v>9.2592592592592588E-5</v>
      </c>
      <c r="F94" s="274">
        <v>8888358740</v>
      </c>
      <c r="G94" s="34">
        <v>9.2592592592592588E-5</v>
      </c>
    </row>
    <row r="95" spans="1:7" x14ac:dyDescent="0.25">
      <c r="A95" s="32" t="s">
        <v>101</v>
      </c>
      <c r="B95" s="32">
        <v>44401</v>
      </c>
      <c r="C95" s="272">
        <v>45114.746539351851</v>
      </c>
      <c r="D95" s="272">
        <v>45114.746620370373</v>
      </c>
      <c r="E95" s="34">
        <v>8.1018518518518516E-5</v>
      </c>
      <c r="F95" s="274">
        <v>8888358740</v>
      </c>
      <c r="G95" s="34">
        <v>8.1018518518518516E-5</v>
      </c>
    </row>
    <row r="96" spans="1:7" x14ac:dyDescent="0.25">
      <c r="A96" s="32" t="s">
        <v>138</v>
      </c>
      <c r="B96" s="32">
        <v>44041</v>
      </c>
      <c r="C96" s="272">
        <v>45114.367361111108</v>
      </c>
      <c r="D96" s="272">
        <v>45114.367418981485</v>
      </c>
      <c r="E96" s="34">
        <v>5.7870370370370366E-5</v>
      </c>
      <c r="F96" s="274">
        <v>8888358740</v>
      </c>
      <c r="G96" s="34">
        <v>5.7870370370370366E-5</v>
      </c>
    </row>
    <row r="97" spans="1:7" x14ac:dyDescent="0.25">
      <c r="A97" s="32" t="s">
        <v>138</v>
      </c>
      <c r="B97" s="32">
        <v>44041</v>
      </c>
      <c r="C97" s="272">
        <v>45114.47855324074</v>
      </c>
      <c r="D97" s="272">
        <v>45114.478622685187</v>
      </c>
      <c r="E97" s="34">
        <v>6.9444444444444444E-5</v>
      </c>
      <c r="F97" s="274">
        <v>8888358740</v>
      </c>
      <c r="G97" s="34">
        <v>6.9444444444444444E-5</v>
      </c>
    </row>
    <row r="98" spans="1:7" x14ac:dyDescent="0.25">
      <c r="A98" s="32" t="s">
        <v>138</v>
      </c>
      <c r="B98" s="32">
        <v>44041</v>
      </c>
      <c r="C98" s="272">
        <v>45114.673530092594</v>
      </c>
      <c r="D98" s="272">
        <v>45114.673576388886</v>
      </c>
      <c r="E98" s="34">
        <v>4.6296296296296294E-5</v>
      </c>
      <c r="F98" s="274">
        <v>8888358740</v>
      </c>
      <c r="G98" s="34">
        <v>4.6296296296296294E-5</v>
      </c>
    </row>
    <row r="99" spans="1:7" x14ac:dyDescent="0.25">
      <c r="A99" s="32" t="s">
        <v>171</v>
      </c>
      <c r="B99" s="32">
        <v>44056</v>
      </c>
      <c r="C99" s="272">
        <v>45114.491099537037</v>
      </c>
      <c r="D99" s="272">
        <v>45114.49114583333</v>
      </c>
      <c r="E99" s="34">
        <v>4.6296296296296294E-5</v>
      </c>
      <c r="F99" s="274">
        <v>8888358740</v>
      </c>
      <c r="G99" s="34">
        <v>4.6296296296296294E-5</v>
      </c>
    </row>
    <row r="100" spans="1:7" x14ac:dyDescent="0.25">
      <c r="A100" s="32" t="s">
        <v>132</v>
      </c>
      <c r="B100" s="32">
        <v>44113</v>
      </c>
      <c r="C100" s="272">
        <v>45114.563136574077</v>
      </c>
      <c r="D100" s="272">
        <v>45114.56322916667</v>
      </c>
      <c r="E100" s="34">
        <v>9.2592592592592588E-5</v>
      </c>
      <c r="F100" s="274">
        <v>8888358740</v>
      </c>
      <c r="G100" s="34">
        <v>9.2592592592592588E-5</v>
      </c>
    </row>
    <row r="101" spans="1:7" x14ac:dyDescent="0.25">
      <c r="A101" s="32" t="s">
        <v>132</v>
      </c>
      <c r="B101" s="32">
        <v>44113</v>
      </c>
      <c r="C101" s="272">
        <v>45114.616747685184</v>
      </c>
      <c r="D101" s="272">
        <v>45114.616828703707</v>
      </c>
      <c r="E101" s="34">
        <v>8.1018518518518516E-5</v>
      </c>
      <c r="F101" s="274">
        <v>8888358740</v>
      </c>
      <c r="G101" s="34">
        <v>8.1018518518518516E-5</v>
      </c>
    </row>
    <row r="102" spans="1:7" x14ac:dyDescent="0.25">
      <c r="A102" s="32" t="s">
        <v>70</v>
      </c>
      <c r="B102" s="32">
        <v>44175</v>
      </c>
      <c r="C102" s="272">
        <v>45114.586458333331</v>
      </c>
      <c r="D102" s="272">
        <v>45114.586516203701</v>
      </c>
      <c r="E102" s="34">
        <v>5.7870370370370366E-5</v>
      </c>
      <c r="F102" s="274">
        <v>8888358740</v>
      </c>
      <c r="G102" s="34">
        <v>5.7870370370370366E-5</v>
      </c>
    </row>
    <row r="103" spans="1:7" x14ac:dyDescent="0.25">
      <c r="A103" s="32" t="s">
        <v>159</v>
      </c>
      <c r="B103" s="32">
        <v>44420</v>
      </c>
      <c r="C103" s="272">
        <v>45114.419178240743</v>
      </c>
      <c r="D103" s="272">
        <v>45114.419224537036</v>
      </c>
      <c r="E103" s="34">
        <v>4.6296296296296294E-5</v>
      </c>
      <c r="F103" s="274">
        <v>8888358740</v>
      </c>
      <c r="G103" s="34">
        <v>4.6296296296296294E-5</v>
      </c>
    </row>
    <row r="104" spans="1:7" x14ac:dyDescent="0.25">
      <c r="A104" s="32" t="s">
        <v>102</v>
      </c>
      <c r="B104" s="32">
        <v>44155</v>
      </c>
      <c r="C104" s="272">
        <v>45114.532002314816</v>
      </c>
      <c r="D104" s="272">
        <v>45114.532071759262</v>
      </c>
      <c r="E104" s="34">
        <v>6.9444444444444444E-5</v>
      </c>
      <c r="F104" s="274">
        <v>8888358740</v>
      </c>
      <c r="G104" s="34">
        <v>6.9444444444444444E-5</v>
      </c>
    </row>
    <row r="105" spans="1:7" x14ac:dyDescent="0.25">
      <c r="A105" s="32" t="s">
        <v>102</v>
      </c>
      <c r="B105" s="32">
        <v>44155</v>
      </c>
      <c r="C105" s="272">
        <v>45114.536469907405</v>
      </c>
      <c r="D105" s="272">
        <v>45114.536539351851</v>
      </c>
      <c r="E105" s="34">
        <v>6.9444444444444444E-5</v>
      </c>
      <c r="F105" s="274">
        <v>8888358740</v>
      </c>
      <c r="G105" s="34">
        <v>6.9444444444444444E-5</v>
      </c>
    </row>
    <row r="106" spans="1:7" x14ac:dyDescent="0.25">
      <c r="A106" s="32" t="s">
        <v>120</v>
      </c>
      <c r="B106" s="32">
        <v>44005</v>
      </c>
      <c r="C106" s="272">
        <v>45114.469004629631</v>
      </c>
      <c r="D106" s="272">
        <v>45114.469131944446</v>
      </c>
      <c r="E106" s="34">
        <v>1.273148148148148E-4</v>
      </c>
      <c r="F106" s="274">
        <v>8888358740</v>
      </c>
      <c r="G106" s="34">
        <v>1.273148148148148E-4</v>
      </c>
    </row>
    <row r="107" spans="1:7" x14ac:dyDescent="0.25">
      <c r="A107" s="32" t="s">
        <v>161</v>
      </c>
      <c r="B107" s="32">
        <v>43133</v>
      </c>
      <c r="C107" s="272">
        <v>45114.587638888886</v>
      </c>
      <c r="D107" s="272">
        <v>45114.587685185186</v>
      </c>
      <c r="E107" s="34">
        <v>4.6296296296296294E-5</v>
      </c>
      <c r="F107" s="274">
        <v>8888358740</v>
      </c>
      <c r="G107" s="34">
        <v>4.6296296296296294E-5</v>
      </c>
    </row>
    <row r="108" spans="1:7" x14ac:dyDescent="0.25">
      <c r="A108" s="32" t="s">
        <v>103</v>
      </c>
      <c r="B108" s="32">
        <v>44238</v>
      </c>
      <c r="C108" s="272">
        <v>45114.584988425922</v>
      </c>
      <c r="D108" s="272">
        <v>45114.585069444445</v>
      </c>
      <c r="E108" s="34">
        <v>8.1018518518518516E-5</v>
      </c>
      <c r="F108" s="274">
        <v>8888358740</v>
      </c>
      <c r="G108" s="34">
        <v>8.1018518518518516E-5</v>
      </c>
    </row>
    <row r="109" spans="1:7" x14ac:dyDescent="0.25">
      <c r="A109" s="32" t="s">
        <v>103</v>
      </c>
      <c r="B109" s="32">
        <v>44238</v>
      </c>
      <c r="C109" s="272">
        <v>45114.591273148151</v>
      </c>
      <c r="D109" s="272">
        <v>45114.591354166667</v>
      </c>
      <c r="E109" s="34">
        <v>8.1018518518518516E-5</v>
      </c>
      <c r="F109" s="274">
        <v>8888358740</v>
      </c>
      <c r="G109" s="34">
        <v>8.1018518518518516E-5</v>
      </c>
    </row>
    <row r="110" spans="1:7" x14ac:dyDescent="0.25">
      <c r="A110" s="32" t="s">
        <v>103</v>
      </c>
      <c r="B110" s="32">
        <v>44238</v>
      </c>
      <c r="C110" s="272">
        <v>45114.744131944448</v>
      </c>
      <c r="D110" s="272">
        <v>45114.744212962964</v>
      </c>
      <c r="E110" s="34">
        <v>8.1018518518518516E-5</v>
      </c>
      <c r="F110" s="274">
        <v>8888358740</v>
      </c>
      <c r="G110" s="34">
        <v>8.1018518518518516E-5</v>
      </c>
    </row>
    <row r="111" spans="1:7" x14ac:dyDescent="0.25">
      <c r="A111" s="32" t="s">
        <v>42</v>
      </c>
      <c r="B111" s="32">
        <v>44323</v>
      </c>
      <c r="C111" s="272">
        <v>45114.435659722221</v>
      </c>
      <c r="D111" s="272">
        <v>45114.435787037037</v>
      </c>
      <c r="E111" s="34">
        <v>1.273148148148148E-4</v>
      </c>
      <c r="F111" s="274">
        <v>8888358740</v>
      </c>
      <c r="G111" s="34">
        <v>1.273148148148148E-4</v>
      </c>
    </row>
    <row r="112" spans="1:7" x14ac:dyDescent="0.25">
      <c r="A112" s="32" t="s">
        <v>42</v>
      </c>
      <c r="B112" s="32">
        <v>44323</v>
      </c>
      <c r="C112" s="272">
        <v>45114.47111111111</v>
      </c>
      <c r="D112" s="272">
        <v>45114.471238425926</v>
      </c>
      <c r="E112" s="34">
        <v>1.273148148148148E-4</v>
      </c>
      <c r="F112" s="274">
        <v>8888358740</v>
      </c>
      <c r="G112" s="34">
        <v>1.273148148148148E-4</v>
      </c>
    </row>
    <row r="113" spans="1:7" x14ac:dyDescent="0.25">
      <c r="A113" s="32" t="s">
        <v>83</v>
      </c>
      <c r="B113" s="32">
        <v>44002</v>
      </c>
      <c r="C113" s="272">
        <v>45114.54210648148</v>
      </c>
      <c r="D113" s="272">
        <v>45114.542164351849</v>
      </c>
      <c r="E113" s="34">
        <v>5.7870370370370366E-5</v>
      </c>
      <c r="F113" s="274">
        <v>8888358740</v>
      </c>
      <c r="G113" s="34">
        <v>5.7870370370370366E-5</v>
      </c>
    </row>
    <row r="114" spans="1:7" x14ac:dyDescent="0.25">
      <c r="A114" s="32" t="s">
        <v>122</v>
      </c>
      <c r="B114" s="32">
        <v>44017</v>
      </c>
      <c r="C114" s="272">
        <v>45114.69809027778</v>
      </c>
      <c r="D114" s="272">
        <v>45114.698182870372</v>
      </c>
      <c r="E114" s="34">
        <v>9.2592592592592588E-5</v>
      </c>
      <c r="F114" s="274">
        <v>8888358740</v>
      </c>
      <c r="G114" s="34">
        <v>9.2592592592592588E-5</v>
      </c>
    </row>
    <row r="115" spans="1:7" x14ac:dyDescent="0.25">
      <c r="A115" s="32" t="s">
        <v>52</v>
      </c>
      <c r="B115" s="32">
        <v>44206</v>
      </c>
      <c r="C115" s="272">
        <v>45114.469571759262</v>
      </c>
      <c r="D115" s="272">
        <v>45114.469664351855</v>
      </c>
      <c r="E115" s="34">
        <v>9.2592592592592588E-5</v>
      </c>
      <c r="F115" s="274">
        <v>8888358740</v>
      </c>
      <c r="G115" s="34">
        <v>9.2592592592592588E-5</v>
      </c>
    </row>
    <row r="116" spans="1:7" x14ac:dyDescent="0.25">
      <c r="A116" s="32" t="s">
        <v>52</v>
      </c>
      <c r="B116" s="32">
        <v>44206</v>
      </c>
      <c r="C116" s="272">
        <v>45114.550266203703</v>
      </c>
      <c r="D116" s="272">
        <v>45114.550335648149</v>
      </c>
      <c r="E116" s="34">
        <v>6.9444444444444444E-5</v>
      </c>
      <c r="F116" s="274">
        <v>8888358740</v>
      </c>
      <c r="G116" s="34">
        <v>6.9444444444444444E-5</v>
      </c>
    </row>
    <row r="117" spans="1:7" x14ac:dyDescent="0.25">
      <c r="A117" s="32" t="s">
        <v>52</v>
      </c>
      <c r="B117" s="32">
        <v>44206</v>
      </c>
      <c r="C117" s="272">
        <v>45114.726898148147</v>
      </c>
      <c r="D117" s="272">
        <v>45114.726979166669</v>
      </c>
      <c r="E117" s="34">
        <v>8.1018518518518516E-5</v>
      </c>
      <c r="F117" s="274">
        <v>8888358740</v>
      </c>
      <c r="G117" s="34">
        <v>8.1018518518518516E-5</v>
      </c>
    </row>
    <row r="118" spans="1:7" x14ac:dyDescent="0.25">
      <c r="A118" s="32" t="s">
        <v>151</v>
      </c>
      <c r="B118" s="32">
        <v>44021</v>
      </c>
      <c r="C118" s="272">
        <v>45114.594317129631</v>
      </c>
      <c r="D118" s="272">
        <v>45114.594872685186</v>
      </c>
      <c r="E118" s="34">
        <v>5.5555555555555556E-4</v>
      </c>
      <c r="F118" s="274">
        <v>8888358740</v>
      </c>
      <c r="G118" s="34">
        <v>5.5555555555555556E-4</v>
      </c>
    </row>
    <row r="119" spans="1:7" x14ac:dyDescent="0.25">
      <c r="A119" s="68"/>
      <c r="B119" s="68"/>
      <c r="C119" s="68"/>
      <c r="D119" s="68"/>
      <c r="E119" s="68"/>
      <c r="F119" s="275"/>
      <c r="G119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AF04-5815-4874-BFB3-382BE6916C60}">
  <sheetPr>
    <tabColor theme="4" tint="-0.499984740745262"/>
  </sheetPr>
  <dimension ref="A2:L386"/>
  <sheetViews>
    <sheetView workbookViewId="0">
      <selection activeCell="B32" sqref="B32"/>
    </sheetView>
  </sheetViews>
  <sheetFormatPr defaultRowHeight="15" x14ac:dyDescent="0.25"/>
  <cols>
    <col min="1" max="1" width="16.42578125" bestFit="1" customWidth="1"/>
    <col min="2" max="2" width="23.42578125" customWidth="1"/>
    <col min="4" max="4" width="5.5703125" bestFit="1" customWidth="1"/>
    <col min="5" max="5" width="14.140625" bestFit="1" customWidth="1"/>
    <col min="6" max="6" width="14.42578125" bestFit="1" customWidth="1"/>
    <col min="7" max="7" width="15.140625" bestFit="1" customWidth="1"/>
    <col min="8" max="8" width="5.5703125" bestFit="1" customWidth="1"/>
    <col min="9" max="9" width="13.85546875" bestFit="1" customWidth="1"/>
    <col min="10" max="10" width="14.28515625" bestFit="1" customWidth="1"/>
    <col min="11" max="11" width="10.7109375" bestFit="1" customWidth="1"/>
    <col min="12" max="12" width="12.140625" bestFit="1" customWidth="1"/>
  </cols>
  <sheetData>
    <row r="2" spans="1:12" x14ac:dyDescent="0.25">
      <c r="A2" s="17"/>
      <c r="B2" s="18" t="s">
        <v>19</v>
      </c>
      <c r="C2" s="18"/>
      <c r="D2" s="19">
        <v>5754</v>
      </c>
      <c r="E2" s="19"/>
      <c r="F2" s="19"/>
      <c r="G2" s="19"/>
      <c r="H2" s="19">
        <v>1983</v>
      </c>
      <c r="I2" s="19"/>
      <c r="J2" s="19"/>
      <c r="K2" s="19">
        <v>56</v>
      </c>
      <c r="L2" s="19">
        <v>1554</v>
      </c>
    </row>
    <row r="3" spans="1:12" x14ac:dyDescent="0.25">
      <c r="A3" s="20" t="s">
        <v>20</v>
      </c>
      <c r="B3" s="17"/>
      <c r="C3" s="21"/>
      <c r="D3" s="22"/>
      <c r="E3" s="22"/>
      <c r="F3" s="17"/>
      <c r="G3" s="17"/>
      <c r="H3" s="22"/>
      <c r="I3" s="22"/>
      <c r="J3" s="17"/>
      <c r="K3" s="17"/>
      <c r="L3" s="17"/>
    </row>
    <row r="4" spans="1:12" x14ac:dyDescent="0.25">
      <c r="A4" s="23"/>
      <c r="B4" s="23"/>
      <c r="C4" s="24"/>
      <c r="D4" s="25" t="s">
        <v>21</v>
      </c>
      <c r="E4" s="25"/>
      <c r="F4" s="25"/>
      <c r="G4" s="25"/>
      <c r="H4" s="26" t="s">
        <v>22</v>
      </c>
      <c r="I4" s="26"/>
      <c r="J4" s="26"/>
      <c r="K4" s="25" t="s">
        <v>23</v>
      </c>
      <c r="L4" s="25"/>
    </row>
    <row r="5" spans="1:12" x14ac:dyDescent="0.25">
      <c r="A5" s="27" t="s">
        <v>24</v>
      </c>
      <c r="B5" s="27" t="s">
        <v>25</v>
      </c>
      <c r="C5" s="27" t="s">
        <v>26</v>
      </c>
      <c r="D5" s="28" t="s">
        <v>27</v>
      </c>
      <c r="E5" s="28" t="s">
        <v>28</v>
      </c>
      <c r="F5" s="28" t="s">
        <v>29</v>
      </c>
      <c r="G5" s="28" t="s">
        <v>30</v>
      </c>
      <c r="H5" s="29" t="s">
        <v>27</v>
      </c>
      <c r="I5" s="29" t="s">
        <v>31</v>
      </c>
      <c r="J5" s="29" t="s">
        <v>32</v>
      </c>
      <c r="K5" s="28" t="s">
        <v>33</v>
      </c>
      <c r="L5" s="28" t="s">
        <v>34</v>
      </c>
    </row>
    <row r="6" spans="1:12" x14ac:dyDescent="0.25">
      <c r="A6" s="30" t="s">
        <v>35</v>
      </c>
      <c r="B6" s="31" t="s">
        <v>36</v>
      </c>
      <c r="C6" s="32">
        <v>44135</v>
      </c>
      <c r="D6" s="33">
        <v>73</v>
      </c>
      <c r="E6" s="34">
        <v>1.6435185185185183E-3</v>
      </c>
      <c r="F6" s="34">
        <v>4.1666666666666669E-4</v>
      </c>
      <c r="G6" s="34">
        <v>1.0069444444444444E-3</v>
      </c>
      <c r="H6" s="32">
        <v>24</v>
      </c>
      <c r="I6" s="34">
        <v>9.2592592592592588E-5</v>
      </c>
      <c r="J6" s="34">
        <v>7.407407407407407E-4</v>
      </c>
      <c r="K6" s="32">
        <v>0</v>
      </c>
      <c r="L6" s="32">
        <v>21</v>
      </c>
    </row>
    <row r="7" spans="1:12" x14ac:dyDescent="0.25">
      <c r="A7" s="35" t="s">
        <v>37</v>
      </c>
      <c r="B7" s="31" t="s">
        <v>38</v>
      </c>
      <c r="C7" s="32">
        <v>44266</v>
      </c>
      <c r="D7" s="33">
        <v>51</v>
      </c>
      <c r="E7" s="34">
        <v>1.8402777777777777E-3</v>
      </c>
      <c r="F7" s="34">
        <v>2.3148148148148146E-4</v>
      </c>
      <c r="G7" s="34">
        <v>1.4699074074074074E-3</v>
      </c>
      <c r="H7" s="32">
        <v>2</v>
      </c>
      <c r="I7" s="34">
        <v>1.4467592592592594E-3</v>
      </c>
      <c r="J7" s="34">
        <v>1.8287037037037037E-3</v>
      </c>
      <c r="K7" s="32">
        <v>0</v>
      </c>
      <c r="L7" s="32">
        <v>16</v>
      </c>
    </row>
    <row r="8" spans="1:12" x14ac:dyDescent="0.25">
      <c r="A8" s="17"/>
      <c r="B8" s="31" t="s">
        <v>39</v>
      </c>
      <c r="C8" s="32">
        <v>44233</v>
      </c>
      <c r="D8" s="33">
        <v>38</v>
      </c>
      <c r="E8" s="34">
        <v>3.0671296296296297E-3</v>
      </c>
      <c r="F8" s="34">
        <v>9.4907407407407408E-4</v>
      </c>
      <c r="G8" s="34">
        <v>1.0416666666666667E-3</v>
      </c>
      <c r="H8" s="32">
        <v>21</v>
      </c>
      <c r="I8" s="34">
        <v>1.5046296296296297E-4</v>
      </c>
      <c r="J8" s="34">
        <v>1.2384259259259258E-3</v>
      </c>
      <c r="K8" s="32">
        <v>1</v>
      </c>
      <c r="L8" s="32">
        <v>18</v>
      </c>
    </row>
    <row r="9" spans="1:12" x14ac:dyDescent="0.25">
      <c r="A9" s="17"/>
      <c r="B9" s="31" t="s">
        <v>40</v>
      </c>
      <c r="C9" s="32">
        <v>44284</v>
      </c>
      <c r="D9" s="33">
        <v>42</v>
      </c>
      <c r="E9" s="34">
        <v>2.0370370370370373E-3</v>
      </c>
      <c r="F9" s="34">
        <v>5.0925925925925921E-4</v>
      </c>
      <c r="G9" s="34">
        <v>1.3425925925925925E-3</v>
      </c>
      <c r="H9" s="32">
        <v>6</v>
      </c>
      <c r="I9" s="34">
        <v>3.7037037037037035E-4</v>
      </c>
      <c r="J9" s="34">
        <v>1.1689814814814816E-3</v>
      </c>
      <c r="K9" s="32">
        <v>0</v>
      </c>
      <c r="L9" s="32">
        <v>12</v>
      </c>
    </row>
    <row r="10" spans="1:12" x14ac:dyDescent="0.25">
      <c r="A10" s="17"/>
      <c r="B10" s="31" t="s">
        <v>41</v>
      </c>
      <c r="C10" s="32">
        <v>44298</v>
      </c>
      <c r="D10" s="33">
        <v>49</v>
      </c>
      <c r="E10" s="34">
        <v>2.1759259259259258E-3</v>
      </c>
      <c r="F10" s="34">
        <v>4.0509259259259258E-4</v>
      </c>
      <c r="G10" s="34">
        <v>1.6087962962962963E-3</v>
      </c>
      <c r="H10" s="32">
        <v>29</v>
      </c>
      <c r="I10" s="34">
        <v>6.134259259259259E-4</v>
      </c>
      <c r="J10" s="34">
        <v>3.7962962962962963E-3</v>
      </c>
      <c r="K10" s="32">
        <v>0</v>
      </c>
      <c r="L10" s="32">
        <v>13</v>
      </c>
    </row>
    <row r="11" spans="1:12" x14ac:dyDescent="0.25">
      <c r="A11" s="17"/>
      <c r="B11" s="31" t="s">
        <v>42</v>
      </c>
      <c r="C11" s="32">
        <v>44323</v>
      </c>
      <c r="D11" s="33">
        <v>35</v>
      </c>
      <c r="E11" s="34">
        <v>1.3657407407407409E-3</v>
      </c>
      <c r="F11" s="34">
        <v>2.3148148148148146E-4</v>
      </c>
      <c r="G11" s="34">
        <v>1.2268518518518518E-3</v>
      </c>
      <c r="H11" s="32">
        <v>23</v>
      </c>
      <c r="I11" s="34">
        <v>2.199074074074074E-4</v>
      </c>
      <c r="J11" s="34">
        <v>2.2453703703703702E-3</v>
      </c>
      <c r="K11" s="32">
        <v>1</v>
      </c>
      <c r="L11" s="32">
        <v>18</v>
      </c>
    </row>
    <row r="12" spans="1:12" x14ac:dyDescent="0.25">
      <c r="A12" s="17"/>
      <c r="B12" s="31" t="s">
        <v>43</v>
      </c>
      <c r="C12" s="32">
        <v>44212</v>
      </c>
      <c r="D12" s="33">
        <v>41</v>
      </c>
      <c r="E12" s="34">
        <v>3.5185185185185185E-3</v>
      </c>
      <c r="F12" s="34">
        <v>1.0879629629629629E-3</v>
      </c>
      <c r="G12" s="34">
        <v>1.6319444444444445E-3</v>
      </c>
      <c r="H12" s="32">
        <v>19</v>
      </c>
      <c r="I12" s="34">
        <v>1.273148148148148E-4</v>
      </c>
      <c r="J12" s="34">
        <v>3.7037037037037035E-4</v>
      </c>
      <c r="K12" s="32">
        <v>0</v>
      </c>
      <c r="L12" s="32">
        <v>17</v>
      </c>
    </row>
    <row r="13" spans="1:12" x14ac:dyDescent="0.25">
      <c r="A13" s="17"/>
      <c r="B13" s="31" t="s">
        <v>44</v>
      </c>
      <c r="C13" s="32">
        <v>44127</v>
      </c>
      <c r="D13" s="33">
        <v>57</v>
      </c>
      <c r="E13" s="34">
        <v>2.627314814814815E-3</v>
      </c>
      <c r="F13" s="34">
        <v>2.4305555555555552E-4</v>
      </c>
      <c r="G13" s="34">
        <v>1.1111111111111111E-3</v>
      </c>
      <c r="H13" s="32">
        <v>21</v>
      </c>
      <c r="I13" s="34">
        <v>6.134259259259259E-4</v>
      </c>
      <c r="J13" s="34">
        <v>2.685185185185185E-3</v>
      </c>
      <c r="K13" s="32">
        <v>0</v>
      </c>
      <c r="L13" s="32">
        <v>10</v>
      </c>
    </row>
    <row r="14" spans="1:12" x14ac:dyDescent="0.25">
      <c r="A14" s="17"/>
      <c r="B14" s="31" t="s">
        <v>45</v>
      </c>
      <c r="C14" s="32">
        <v>44211</v>
      </c>
      <c r="D14" s="33">
        <v>54</v>
      </c>
      <c r="E14" s="34">
        <v>1.712962962962963E-3</v>
      </c>
      <c r="F14" s="34">
        <v>1.0300925925925926E-3</v>
      </c>
      <c r="G14" s="34">
        <v>1.0532407407407407E-3</v>
      </c>
      <c r="H14" s="32">
        <v>2</v>
      </c>
      <c r="I14" s="34">
        <v>6.9444444444444444E-5</v>
      </c>
      <c r="J14" s="34">
        <v>1.273148148148148E-4</v>
      </c>
      <c r="K14" s="32">
        <v>0</v>
      </c>
      <c r="L14" s="32">
        <v>21</v>
      </c>
    </row>
    <row r="15" spans="1:12" x14ac:dyDescent="0.25">
      <c r="A15" s="17"/>
      <c r="B15" s="36"/>
      <c r="C15" s="32"/>
      <c r="D15" s="37"/>
      <c r="E15" s="32"/>
      <c r="F15" s="32"/>
      <c r="G15" s="32"/>
      <c r="H15" s="32"/>
      <c r="I15" s="32"/>
      <c r="J15" s="32"/>
      <c r="K15" s="32"/>
      <c r="L15" s="32"/>
    </row>
    <row r="16" spans="1:12" x14ac:dyDescent="0.25">
      <c r="A16" s="17"/>
      <c r="B16" s="36"/>
      <c r="C16" s="32"/>
      <c r="D16" s="37"/>
      <c r="E16" s="32"/>
      <c r="F16" s="32"/>
      <c r="G16" s="32"/>
      <c r="H16" s="32"/>
      <c r="I16" s="32"/>
      <c r="J16" s="32"/>
      <c r="K16" s="32"/>
      <c r="L16" s="32"/>
    </row>
    <row r="17" spans="1:12" x14ac:dyDescent="0.25">
      <c r="A17" s="17"/>
      <c r="B17" s="38"/>
      <c r="C17" s="38"/>
      <c r="D17" s="39"/>
      <c r="E17" s="39"/>
      <c r="F17" s="38"/>
      <c r="G17" s="38"/>
      <c r="H17" s="39"/>
      <c r="I17" s="39"/>
      <c r="J17" s="38"/>
      <c r="K17" s="38"/>
      <c r="L17" s="38"/>
    </row>
    <row r="18" spans="1:12" x14ac:dyDescent="0.25">
      <c r="A18" s="17"/>
      <c r="B18" s="17"/>
      <c r="C18" s="21"/>
      <c r="D18" s="40">
        <v>440</v>
      </c>
      <c r="E18" s="41">
        <v>2.2222222222222222E-3</v>
      </c>
      <c r="F18" s="41">
        <v>5.6712962962962956E-4</v>
      </c>
      <c r="G18" s="41">
        <v>1.2731481481481483E-3</v>
      </c>
      <c r="H18" s="40">
        <v>147</v>
      </c>
      <c r="I18" s="41">
        <v>4.1666666666666669E-4</v>
      </c>
      <c r="J18" s="41">
        <v>1.5740740740740741E-3</v>
      </c>
      <c r="K18" s="40">
        <v>2</v>
      </c>
      <c r="L18" s="40">
        <v>146</v>
      </c>
    </row>
    <row r="19" spans="1:12" x14ac:dyDescent="0.25">
      <c r="A19" s="17"/>
      <c r="B19" s="17"/>
      <c r="C19" s="21"/>
      <c r="D19" s="22"/>
      <c r="E19" s="22"/>
      <c r="F19" s="17"/>
      <c r="G19" s="17"/>
      <c r="H19" s="22"/>
      <c r="I19" s="22"/>
      <c r="J19" s="17"/>
      <c r="K19" s="17"/>
      <c r="L19" s="17"/>
    </row>
    <row r="20" spans="1:12" x14ac:dyDescent="0.25">
      <c r="A20" s="30" t="s">
        <v>46</v>
      </c>
      <c r="B20" s="31" t="s">
        <v>47</v>
      </c>
      <c r="C20" s="32">
        <v>44097</v>
      </c>
      <c r="D20" s="33">
        <v>43</v>
      </c>
      <c r="E20" s="34">
        <v>2.0601851851851853E-3</v>
      </c>
      <c r="F20" s="34">
        <v>1.4583333333333334E-3</v>
      </c>
      <c r="G20" s="34">
        <v>1.5277777777777779E-3</v>
      </c>
      <c r="H20" s="32">
        <v>16</v>
      </c>
      <c r="I20" s="34">
        <v>1.0416666666666667E-4</v>
      </c>
      <c r="J20" s="34">
        <v>3.5879629629629635E-4</v>
      </c>
      <c r="K20" s="32">
        <v>0</v>
      </c>
      <c r="L20" s="32">
        <v>15</v>
      </c>
    </row>
    <row r="21" spans="1:12" x14ac:dyDescent="0.25">
      <c r="A21" s="35" t="s">
        <v>48</v>
      </c>
      <c r="B21" s="31" t="s">
        <v>49</v>
      </c>
      <c r="C21" s="32">
        <v>44043</v>
      </c>
      <c r="D21" s="33">
        <v>60</v>
      </c>
      <c r="E21" s="34">
        <v>1.7708333333333332E-3</v>
      </c>
      <c r="F21" s="34">
        <v>3.8194444444444446E-4</v>
      </c>
      <c r="G21" s="34">
        <v>1.4930555555555556E-3</v>
      </c>
      <c r="H21" s="32">
        <v>27</v>
      </c>
      <c r="I21" s="34">
        <v>6.4814814814814813E-4</v>
      </c>
      <c r="J21" s="34">
        <v>2.9976851851851848E-3</v>
      </c>
      <c r="K21" s="32">
        <v>0</v>
      </c>
      <c r="L21" s="32">
        <v>11</v>
      </c>
    </row>
    <row r="22" spans="1:12" x14ac:dyDescent="0.25">
      <c r="A22" s="17"/>
      <c r="B22" s="31" t="s">
        <v>50</v>
      </c>
      <c r="C22" s="32">
        <v>44209</v>
      </c>
      <c r="D22" s="33">
        <v>43</v>
      </c>
      <c r="E22" s="34">
        <v>2.2569444444444447E-3</v>
      </c>
      <c r="F22" s="34">
        <v>1.0879629629629629E-3</v>
      </c>
      <c r="G22" s="34">
        <v>1.4583333333333334E-3</v>
      </c>
      <c r="H22" s="32">
        <v>16</v>
      </c>
      <c r="I22" s="34">
        <v>3.1250000000000001E-4</v>
      </c>
      <c r="J22" s="34">
        <v>1.5624999999999999E-3</v>
      </c>
      <c r="K22" s="32">
        <v>0</v>
      </c>
      <c r="L22" s="32">
        <v>2</v>
      </c>
    </row>
    <row r="23" spans="1:12" x14ac:dyDescent="0.25">
      <c r="A23" s="17"/>
      <c r="B23" s="31" t="s">
        <v>51</v>
      </c>
      <c r="C23" s="32">
        <v>44012</v>
      </c>
      <c r="D23" s="33">
        <v>47</v>
      </c>
      <c r="E23" s="34">
        <v>2.1064814814814813E-3</v>
      </c>
      <c r="F23" s="34">
        <v>7.5231481481481471E-4</v>
      </c>
      <c r="G23" s="34">
        <v>1.4930555555555556E-3</v>
      </c>
      <c r="H23" s="32">
        <v>9</v>
      </c>
      <c r="I23" s="34">
        <v>1.3773148148148147E-3</v>
      </c>
      <c r="J23" s="34">
        <v>6.5972222222222222E-3</v>
      </c>
      <c r="K23" s="32">
        <v>0</v>
      </c>
      <c r="L23" s="32">
        <v>15</v>
      </c>
    </row>
    <row r="24" spans="1:12" x14ac:dyDescent="0.25">
      <c r="A24" s="17"/>
      <c r="B24" s="31" t="s">
        <v>52</v>
      </c>
      <c r="C24" s="32">
        <v>44206</v>
      </c>
      <c r="D24" s="33">
        <v>50</v>
      </c>
      <c r="E24" s="34">
        <v>1.712962962962963E-3</v>
      </c>
      <c r="F24" s="34">
        <v>3.0092592592592595E-4</v>
      </c>
      <c r="G24" s="34">
        <v>1.4467592592592594E-3</v>
      </c>
      <c r="H24" s="32">
        <v>25</v>
      </c>
      <c r="I24" s="34">
        <v>9.2592592592592588E-5</v>
      </c>
      <c r="J24" s="34">
        <v>2.8935185185185189E-4</v>
      </c>
      <c r="K24" s="32">
        <v>0</v>
      </c>
      <c r="L24" s="32">
        <v>24</v>
      </c>
    </row>
    <row r="25" spans="1:12" x14ac:dyDescent="0.25">
      <c r="A25" s="17"/>
      <c r="B25" s="31" t="s">
        <v>53</v>
      </c>
      <c r="C25" s="32">
        <v>44297</v>
      </c>
      <c r="D25" s="33">
        <v>44</v>
      </c>
      <c r="E25" s="34">
        <v>2.5925925925925925E-3</v>
      </c>
      <c r="F25" s="34">
        <v>5.2083333333333333E-4</v>
      </c>
      <c r="G25" s="34">
        <v>1.0648148148148147E-3</v>
      </c>
      <c r="H25" s="32">
        <v>7</v>
      </c>
      <c r="I25" s="34">
        <v>1.1921296296296296E-3</v>
      </c>
      <c r="J25" s="34">
        <v>4.2361111111111106E-3</v>
      </c>
      <c r="K25" s="32">
        <v>0</v>
      </c>
      <c r="L25" s="32">
        <v>9</v>
      </c>
    </row>
    <row r="26" spans="1:12" x14ac:dyDescent="0.25">
      <c r="A26" s="17"/>
      <c r="B26" s="31" t="s">
        <v>54</v>
      </c>
      <c r="C26" s="32">
        <v>44287</v>
      </c>
      <c r="D26" s="33">
        <v>60</v>
      </c>
      <c r="E26" s="34">
        <v>2.6041666666666665E-3</v>
      </c>
      <c r="F26" s="34">
        <v>5.0925925925925921E-4</v>
      </c>
      <c r="G26" s="34">
        <v>8.7962962962962962E-4</v>
      </c>
      <c r="H26" s="32">
        <v>8</v>
      </c>
      <c r="I26" s="34">
        <v>1.1921296296296296E-3</v>
      </c>
      <c r="J26" s="34">
        <v>3.3912037037037036E-3</v>
      </c>
      <c r="K26" s="32">
        <v>0</v>
      </c>
      <c r="L26" s="32">
        <v>21</v>
      </c>
    </row>
    <row r="27" spans="1:12" x14ac:dyDescent="0.25">
      <c r="A27" s="17"/>
      <c r="B27" s="36"/>
      <c r="C27" s="32"/>
      <c r="D27" s="37"/>
      <c r="E27" s="32"/>
      <c r="F27" s="32"/>
      <c r="G27" s="32"/>
      <c r="H27" s="32"/>
      <c r="I27" s="32"/>
      <c r="J27" s="32"/>
      <c r="K27" s="32"/>
      <c r="L27" s="32"/>
    </row>
    <row r="28" spans="1:12" x14ac:dyDescent="0.25">
      <c r="A28" s="17"/>
      <c r="B28" s="36"/>
      <c r="C28" s="32"/>
      <c r="D28" s="37"/>
      <c r="E28" s="32"/>
      <c r="F28" s="32"/>
      <c r="G28" s="32"/>
      <c r="H28" s="32"/>
      <c r="I28" s="32"/>
      <c r="J28" s="32"/>
      <c r="K28" s="32"/>
      <c r="L28" s="32"/>
    </row>
    <row r="29" spans="1:12" x14ac:dyDescent="0.25">
      <c r="A29" s="17"/>
      <c r="B29" s="17"/>
      <c r="C29" s="17"/>
      <c r="D29" s="22"/>
      <c r="E29" s="22"/>
      <c r="F29" s="17"/>
      <c r="G29" s="17"/>
      <c r="H29" s="22"/>
      <c r="I29" s="22"/>
      <c r="J29" s="17"/>
      <c r="K29" s="17"/>
      <c r="L29" s="17"/>
    </row>
    <row r="30" spans="1:12" x14ac:dyDescent="0.25">
      <c r="A30" s="17"/>
      <c r="B30" s="17"/>
      <c r="C30" s="17"/>
      <c r="D30" s="22"/>
      <c r="E30" s="22"/>
      <c r="F30" s="17"/>
      <c r="G30" s="17"/>
      <c r="H30" s="22"/>
      <c r="I30" s="22"/>
      <c r="J30" s="17"/>
      <c r="K30" s="17"/>
      <c r="L30" s="17"/>
    </row>
    <row r="31" spans="1:12" x14ac:dyDescent="0.25">
      <c r="A31" s="17"/>
      <c r="B31" s="38"/>
      <c r="C31" s="38"/>
      <c r="D31" s="39"/>
      <c r="E31" s="39"/>
      <c r="F31" s="38"/>
      <c r="G31" s="38"/>
      <c r="H31" s="39"/>
      <c r="I31" s="39"/>
      <c r="J31" s="38"/>
      <c r="K31" s="38"/>
      <c r="L31" s="38"/>
    </row>
    <row r="32" spans="1:12" x14ac:dyDescent="0.25">
      <c r="A32" s="17"/>
      <c r="B32" s="17"/>
      <c r="C32" s="21"/>
      <c r="D32" s="40">
        <v>347</v>
      </c>
      <c r="E32" s="41">
        <v>2.1527777777777778E-3</v>
      </c>
      <c r="F32" s="41">
        <v>7.175925925925927E-4</v>
      </c>
      <c r="G32" s="41">
        <v>1.3425925925925925E-3</v>
      </c>
      <c r="H32" s="40">
        <v>108</v>
      </c>
      <c r="I32" s="41">
        <v>7.0601851851851847E-4</v>
      </c>
      <c r="J32" s="41">
        <v>2.7777777777777779E-3</v>
      </c>
      <c r="K32" s="40">
        <v>0</v>
      </c>
      <c r="L32" s="40">
        <v>97</v>
      </c>
    </row>
    <row r="33" spans="1:12" x14ac:dyDescent="0.25">
      <c r="A33" s="17"/>
      <c r="B33" s="17"/>
      <c r="C33" s="21"/>
      <c r="D33" s="22"/>
      <c r="E33" s="22"/>
      <c r="F33" s="17"/>
      <c r="G33" s="17"/>
      <c r="H33" s="22"/>
      <c r="I33" s="22"/>
      <c r="J33" s="17"/>
      <c r="K33" s="17"/>
      <c r="L33" s="17"/>
    </row>
    <row r="34" spans="1:12" x14ac:dyDescent="0.25">
      <c r="A34" s="30" t="s">
        <v>55</v>
      </c>
      <c r="B34" s="31" t="s">
        <v>56</v>
      </c>
      <c r="C34" s="32">
        <v>44412</v>
      </c>
      <c r="D34" s="33">
        <v>34</v>
      </c>
      <c r="E34" s="34">
        <v>2.7314814814814819E-3</v>
      </c>
      <c r="F34" s="34">
        <v>6.7129629629629625E-4</v>
      </c>
      <c r="G34" s="34">
        <v>1.0648148148148147E-3</v>
      </c>
      <c r="H34" s="32">
        <v>10</v>
      </c>
      <c r="I34" s="34">
        <v>1.423611111111111E-3</v>
      </c>
      <c r="J34" s="34">
        <v>6.6782407407407415E-3</v>
      </c>
      <c r="K34" s="32">
        <v>0</v>
      </c>
      <c r="L34" s="32">
        <v>11</v>
      </c>
    </row>
    <row r="35" spans="1:12" x14ac:dyDescent="0.25">
      <c r="A35" s="35" t="s">
        <v>57</v>
      </c>
      <c r="B35" s="31" t="s">
        <v>58</v>
      </c>
      <c r="C35" s="32">
        <v>44183</v>
      </c>
      <c r="D35" s="33">
        <v>47</v>
      </c>
      <c r="E35" s="34">
        <v>1.8750000000000001E-3</v>
      </c>
      <c r="F35" s="34">
        <v>6.7129629629629625E-4</v>
      </c>
      <c r="G35" s="34">
        <v>1.2268518518518518E-3</v>
      </c>
      <c r="H35" s="32">
        <v>23</v>
      </c>
      <c r="I35" s="34">
        <v>8.1018518518518516E-4</v>
      </c>
      <c r="J35" s="34">
        <v>4.1203703703703706E-3</v>
      </c>
      <c r="K35" s="32">
        <v>0</v>
      </c>
      <c r="L35" s="32">
        <v>8</v>
      </c>
    </row>
    <row r="36" spans="1:12" x14ac:dyDescent="0.25">
      <c r="A36" s="17"/>
      <c r="B36" s="31" t="s">
        <v>59</v>
      </c>
      <c r="C36" s="32">
        <v>44125</v>
      </c>
      <c r="D36" s="33">
        <v>47</v>
      </c>
      <c r="E36" s="34">
        <v>2.1990740740740742E-3</v>
      </c>
      <c r="F36" s="34">
        <v>7.175925925925927E-4</v>
      </c>
      <c r="G36" s="34">
        <v>1.6087962962962963E-3</v>
      </c>
      <c r="H36" s="32">
        <v>18</v>
      </c>
      <c r="I36" s="34">
        <v>3.4722222222222224E-4</v>
      </c>
      <c r="J36" s="34">
        <v>1.3888888888888889E-3</v>
      </c>
      <c r="K36" s="32">
        <v>0</v>
      </c>
      <c r="L36" s="32">
        <v>11</v>
      </c>
    </row>
    <row r="37" spans="1:12" x14ac:dyDescent="0.25">
      <c r="A37" s="17"/>
      <c r="B37" s="31" t="s">
        <v>60</v>
      </c>
      <c r="C37" s="32">
        <v>44123</v>
      </c>
      <c r="D37" s="33">
        <v>43</v>
      </c>
      <c r="E37" s="34">
        <v>2.3148148148148151E-3</v>
      </c>
      <c r="F37" s="34">
        <v>9.1435185185185185E-4</v>
      </c>
      <c r="G37" s="34">
        <v>1.5972222222222221E-3</v>
      </c>
      <c r="H37" s="32">
        <v>18</v>
      </c>
      <c r="I37" s="34">
        <v>5.5555555555555556E-4</v>
      </c>
      <c r="J37" s="34">
        <v>3.9236111111111112E-3</v>
      </c>
      <c r="K37" s="32">
        <v>0</v>
      </c>
      <c r="L37" s="32">
        <v>14</v>
      </c>
    </row>
    <row r="38" spans="1:12" x14ac:dyDescent="0.25">
      <c r="A38" s="17"/>
      <c r="B38" s="31" t="s">
        <v>61</v>
      </c>
      <c r="C38" s="32">
        <v>44404</v>
      </c>
      <c r="D38" s="33">
        <v>38</v>
      </c>
      <c r="E38" s="34">
        <v>3.8194444444444443E-3</v>
      </c>
      <c r="F38" s="34">
        <v>1.0532407407407407E-3</v>
      </c>
      <c r="G38" s="34">
        <v>1.4467592592592594E-3</v>
      </c>
      <c r="H38" s="32">
        <v>17</v>
      </c>
      <c r="I38" s="34">
        <v>7.291666666666667E-4</v>
      </c>
      <c r="J38" s="34">
        <v>6.8055555555555569E-3</v>
      </c>
      <c r="K38" s="32">
        <v>0</v>
      </c>
      <c r="L38" s="32">
        <v>15</v>
      </c>
    </row>
    <row r="39" spans="1:12" x14ac:dyDescent="0.25">
      <c r="A39" s="17"/>
      <c r="B39" s="31" t="s">
        <v>62</v>
      </c>
      <c r="C39" s="32">
        <v>44014</v>
      </c>
      <c r="D39" s="33">
        <v>48</v>
      </c>
      <c r="E39" s="34">
        <v>1.712962962962963E-3</v>
      </c>
      <c r="F39" s="34">
        <v>4.5138888888888892E-4</v>
      </c>
      <c r="G39" s="34">
        <v>1.6319444444444445E-3</v>
      </c>
      <c r="H39" s="32">
        <v>2</v>
      </c>
      <c r="I39" s="34">
        <v>8.7962962962962962E-4</v>
      </c>
      <c r="J39" s="34">
        <v>1.3888888888888889E-3</v>
      </c>
      <c r="K39" s="32">
        <v>0</v>
      </c>
      <c r="L39" s="32">
        <v>15</v>
      </c>
    </row>
    <row r="40" spans="1:12" x14ac:dyDescent="0.25">
      <c r="A40" s="17"/>
      <c r="B40" s="31" t="s">
        <v>63</v>
      </c>
      <c r="C40" s="32">
        <v>44110</v>
      </c>
      <c r="D40" s="33">
        <v>24</v>
      </c>
      <c r="E40" s="34">
        <v>1.6782407407407406E-3</v>
      </c>
      <c r="F40" s="34">
        <v>1.5046296296296297E-4</v>
      </c>
      <c r="G40" s="34">
        <v>1.6319444444444445E-3</v>
      </c>
      <c r="H40" s="32">
        <v>1</v>
      </c>
      <c r="I40" s="34">
        <v>5.37037037037037E-3</v>
      </c>
      <c r="J40" s="34">
        <v>5.37037037037037E-3</v>
      </c>
      <c r="K40" s="32">
        <v>0</v>
      </c>
      <c r="L40" s="32">
        <v>9</v>
      </c>
    </row>
    <row r="41" spans="1:12" x14ac:dyDescent="0.25">
      <c r="A41" s="17"/>
      <c r="B41" s="31" t="s">
        <v>64</v>
      </c>
      <c r="C41" s="32">
        <v>44147</v>
      </c>
      <c r="D41" s="33">
        <v>14</v>
      </c>
      <c r="E41" s="34">
        <v>2.5925925925925925E-3</v>
      </c>
      <c r="F41" s="34">
        <v>4.5138888888888892E-4</v>
      </c>
      <c r="G41" s="34">
        <v>1.0300925925925926E-3</v>
      </c>
      <c r="H41" s="32">
        <v>6</v>
      </c>
      <c r="I41" s="34">
        <v>1.2037037037037038E-3</v>
      </c>
      <c r="J41" s="34">
        <v>3.3449074074074071E-3</v>
      </c>
      <c r="K41" s="32">
        <v>0</v>
      </c>
      <c r="L41" s="32">
        <v>1</v>
      </c>
    </row>
    <row r="42" spans="1:12" x14ac:dyDescent="0.25">
      <c r="A42" s="17"/>
      <c r="B42" s="36"/>
      <c r="C42" s="32"/>
      <c r="D42" s="37"/>
      <c r="E42" s="32"/>
      <c r="F42" s="32"/>
      <c r="G42" s="32"/>
      <c r="H42" s="32"/>
      <c r="I42" s="32"/>
      <c r="J42" s="32"/>
      <c r="K42" s="32"/>
      <c r="L42" s="32"/>
    </row>
    <row r="43" spans="1:12" x14ac:dyDescent="0.25">
      <c r="A43" s="17"/>
      <c r="B43" s="36"/>
      <c r="C43" s="32"/>
      <c r="D43" s="37"/>
      <c r="E43" s="32"/>
      <c r="F43" s="32"/>
      <c r="G43" s="32"/>
      <c r="H43" s="32"/>
      <c r="I43" s="32"/>
      <c r="J43" s="32"/>
      <c r="K43" s="32"/>
      <c r="L43" s="32"/>
    </row>
    <row r="44" spans="1:12" x14ac:dyDescent="0.25">
      <c r="A44" s="17"/>
      <c r="B44" s="17"/>
      <c r="C44" s="17"/>
      <c r="D44" s="22"/>
      <c r="E44" s="22"/>
      <c r="F44" s="17"/>
      <c r="G44" s="17"/>
      <c r="H44" s="22"/>
      <c r="I44" s="22"/>
      <c r="J44" s="17"/>
      <c r="K44" s="17"/>
      <c r="L44" s="17"/>
    </row>
    <row r="45" spans="1:12" x14ac:dyDescent="0.25">
      <c r="A45" s="17"/>
      <c r="B45" s="38"/>
      <c r="C45" s="38"/>
      <c r="D45" s="39"/>
      <c r="E45" s="39"/>
      <c r="F45" s="38"/>
      <c r="G45" s="38"/>
      <c r="H45" s="39"/>
      <c r="I45" s="39"/>
      <c r="J45" s="38"/>
      <c r="K45" s="38"/>
      <c r="L45" s="38"/>
    </row>
    <row r="46" spans="1:12" x14ac:dyDescent="0.25">
      <c r="A46" s="17"/>
      <c r="B46" s="17"/>
      <c r="C46" s="21"/>
      <c r="D46" s="40">
        <v>295</v>
      </c>
      <c r="E46" s="41">
        <v>2.3611111111111111E-3</v>
      </c>
      <c r="F46" s="41">
        <v>6.3657407407407402E-4</v>
      </c>
      <c r="G46" s="41">
        <v>1.4004629629629629E-3</v>
      </c>
      <c r="H46" s="40">
        <v>95</v>
      </c>
      <c r="I46" s="41">
        <v>1.4120370370370369E-3</v>
      </c>
      <c r="J46" s="41">
        <v>4.1319444444444442E-3</v>
      </c>
      <c r="K46" s="40">
        <v>0</v>
      </c>
      <c r="L46" s="40">
        <v>84</v>
      </c>
    </row>
    <row r="47" spans="1:12" x14ac:dyDescent="0.25">
      <c r="A47" s="17"/>
      <c r="B47" s="17"/>
      <c r="C47" s="21"/>
      <c r="D47" s="22"/>
      <c r="E47" s="22"/>
      <c r="F47" s="17"/>
      <c r="G47" s="17"/>
      <c r="H47" s="22"/>
      <c r="I47" s="22"/>
      <c r="J47" s="17"/>
      <c r="K47" s="17"/>
      <c r="L47" s="17"/>
    </row>
    <row r="48" spans="1:12" x14ac:dyDescent="0.25">
      <c r="A48" s="30" t="s">
        <v>65</v>
      </c>
      <c r="B48" s="31" t="s">
        <v>66</v>
      </c>
      <c r="C48" s="32">
        <v>44049</v>
      </c>
      <c r="D48" s="33">
        <v>52</v>
      </c>
      <c r="E48" s="34">
        <v>2.6967592592592594E-3</v>
      </c>
      <c r="F48" s="34">
        <v>6.3657407407407402E-4</v>
      </c>
      <c r="G48" s="34">
        <v>9.2592592592592585E-4</v>
      </c>
      <c r="H48" s="32">
        <v>16</v>
      </c>
      <c r="I48" s="34">
        <v>3.8194444444444446E-4</v>
      </c>
      <c r="J48" s="34">
        <v>2.5462962962962961E-3</v>
      </c>
      <c r="K48" s="32">
        <v>0</v>
      </c>
      <c r="L48" s="32">
        <v>12</v>
      </c>
    </row>
    <row r="49" spans="1:12" x14ac:dyDescent="0.25">
      <c r="A49" s="35" t="s">
        <v>67</v>
      </c>
      <c r="B49" s="31" t="s">
        <v>68</v>
      </c>
      <c r="C49" s="32">
        <v>44422</v>
      </c>
      <c r="D49" s="33">
        <v>26</v>
      </c>
      <c r="E49" s="34">
        <v>2.0949074074074073E-3</v>
      </c>
      <c r="F49" s="34">
        <v>5.6712962962962956E-4</v>
      </c>
      <c r="G49" s="34">
        <v>1.2037037037037038E-3</v>
      </c>
      <c r="H49" s="32">
        <v>2</v>
      </c>
      <c r="I49" s="34">
        <v>9.6064814814814808E-4</v>
      </c>
      <c r="J49" s="34">
        <v>1.9097222222222222E-3</v>
      </c>
      <c r="K49" s="32">
        <v>0</v>
      </c>
      <c r="L49" s="32">
        <v>4</v>
      </c>
    </row>
    <row r="50" spans="1:12" x14ac:dyDescent="0.25">
      <c r="A50" s="17"/>
      <c r="B50" s="31" t="s">
        <v>69</v>
      </c>
      <c r="C50" s="32">
        <v>44201</v>
      </c>
      <c r="D50" s="33">
        <v>51</v>
      </c>
      <c r="E50" s="34">
        <v>1.7708333333333332E-3</v>
      </c>
      <c r="F50" s="34">
        <v>1.1574074074074073E-4</v>
      </c>
      <c r="G50" s="34">
        <v>8.9120370370370362E-4</v>
      </c>
      <c r="H50" s="32">
        <v>14</v>
      </c>
      <c r="I50" s="34">
        <v>1.3888888888888889E-4</v>
      </c>
      <c r="J50" s="34">
        <v>1.0879629629629629E-3</v>
      </c>
      <c r="K50" s="32">
        <v>2</v>
      </c>
      <c r="L50" s="32">
        <v>12</v>
      </c>
    </row>
    <row r="51" spans="1:12" x14ac:dyDescent="0.25">
      <c r="A51" s="17"/>
      <c r="B51" s="31" t="s">
        <v>70</v>
      </c>
      <c r="C51" s="32">
        <v>44175</v>
      </c>
      <c r="D51" s="33">
        <v>44</v>
      </c>
      <c r="E51" s="34">
        <v>2.6504629629629625E-3</v>
      </c>
      <c r="F51" s="34">
        <v>1.4120370370370369E-3</v>
      </c>
      <c r="G51" s="34">
        <v>9.7222222222222209E-4</v>
      </c>
      <c r="H51" s="32">
        <v>21</v>
      </c>
      <c r="I51" s="34">
        <v>6.018518518518519E-4</v>
      </c>
      <c r="J51" s="34">
        <v>2.6504629629629625E-3</v>
      </c>
      <c r="K51" s="32">
        <v>0</v>
      </c>
      <c r="L51" s="32">
        <v>12</v>
      </c>
    </row>
    <row r="52" spans="1:12" x14ac:dyDescent="0.25">
      <c r="A52" s="17"/>
      <c r="B52" s="31" t="s">
        <v>71</v>
      </c>
      <c r="C52" s="32">
        <v>44236</v>
      </c>
      <c r="D52" s="33">
        <v>43</v>
      </c>
      <c r="E52" s="34">
        <v>2.8587962962962963E-3</v>
      </c>
      <c r="F52" s="34">
        <v>1.2037037037037038E-3</v>
      </c>
      <c r="G52" s="34">
        <v>1.0185185185185186E-3</v>
      </c>
      <c r="H52" s="32">
        <v>19</v>
      </c>
      <c r="I52" s="34">
        <v>4.2824074074074075E-4</v>
      </c>
      <c r="J52" s="34">
        <v>4.0277777777777777E-3</v>
      </c>
      <c r="K52" s="32">
        <v>0</v>
      </c>
      <c r="L52" s="32">
        <v>16</v>
      </c>
    </row>
    <row r="53" spans="1:12" x14ac:dyDescent="0.25">
      <c r="A53" s="17"/>
      <c r="B53" s="31" t="s">
        <v>72</v>
      </c>
      <c r="C53" s="32">
        <v>44265</v>
      </c>
      <c r="D53" s="33">
        <v>29</v>
      </c>
      <c r="E53" s="34">
        <v>2.0023148148148148E-3</v>
      </c>
      <c r="F53" s="34">
        <v>7.291666666666667E-4</v>
      </c>
      <c r="G53" s="34">
        <v>1.5046296296296294E-3</v>
      </c>
      <c r="H53" s="32">
        <v>27</v>
      </c>
      <c r="I53" s="34">
        <v>5.2083333333333333E-4</v>
      </c>
      <c r="J53" s="34">
        <v>4.363425925925926E-3</v>
      </c>
      <c r="K53" s="32">
        <v>0</v>
      </c>
      <c r="L53" s="32">
        <v>15</v>
      </c>
    </row>
    <row r="54" spans="1:12" x14ac:dyDescent="0.25">
      <c r="A54" s="17"/>
      <c r="B54" s="31" t="s">
        <v>73</v>
      </c>
      <c r="C54" s="32">
        <v>44062</v>
      </c>
      <c r="D54" s="33">
        <v>31</v>
      </c>
      <c r="E54" s="34">
        <v>1.6435185185185183E-3</v>
      </c>
      <c r="F54" s="34">
        <v>3.1250000000000001E-4</v>
      </c>
      <c r="G54" s="34">
        <v>9.4907407407407408E-4</v>
      </c>
      <c r="H54" s="32">
        <v>1</v>
      </c>
      <c r="I54" s="34">
        <v>2.5694444444444445E-3</v>
      </c>
      <c r="J54" s="34">
        <v>2.5694444444444445E-3</v>
      </c>
      <c r="K54" s="32">
        <v>0</v>
      </c>
      <c r="L54" s="32">
        <v>9</v>
      </c>
    </row>
    <row r="55" spans="1:12" x14ac:dyDescent="0.25">
      <c r="A55" s="17"/>
      <c r="B55" s="36"/>
      <c r="C55" s="32"/>
      <c r="D55" s="37"/>
      <c r="E55" s="32"/>
      <c r="F55" s="32"/>
      <c r="G55" s="32"/>
      <c r="H55" s="32"/>
      <c r="I55" s="32"/>
      <c r="J55" s="32"/>
      <c r="K55" s="32"/>
      <c r="L55" s="32"/>
    </row>
    <row r="56" spans="1:12" x14ac:dyDescent="0.25">
      <c r="A56" s="17"/>
      <c r="B56" s="17"/>
      <c r="C56" s="17"/>
      <c r="D56" s="22"/>
      <c r="E56" s="22"/>
      <c r="F56" s="17"/>
      <c r="G56" s="17"/>
      <c r="H56" s="22"/>
      <c r="I56" s="22"/>
      <c r="J56" s="17"/>
      <c r="K56" s="17"/>
      <c r="L56" s="17"/>
    </row>
    <row r="57" spans="1:12" x14ac:dyDescent="0.25">
      <c r="A57" s="17"/>
      <c r="B57" s="17"/>
      <c r="C57" s="17"/>
      <c r="D57" s="22"/>
      <c r="E57" s="22"/>
      <c r="F57" s="17"/>
      <c r="G57" s="17"/>
      <c r="H57" s="22"/>
      <c r="I57" s="22"/>
      <c r="J57" s="17"/>
      <c r="K57" s="17"/>
      <c r="L57" s="17"/>
    </row>
    <row r="58" spans="1:12" x14ac:dyDescent="0.25">
      <c r="A58" s="17"/>
      <c r="B58" s="17"/>
      <c r="C58" s="17"/>
      <c r="D58" s="22"/>
      <c r="E58" s="22"/>
      <c r="F58" s="17"/>
      <c r="G58" s="17"/>
      <c r="H58" s="22"/>
      <c r="I58" s="22"/>
      <c r="J58" s="17"/>
      <c r="K58" s="17"/>
      <c r="L58" s="17"/>
    </row>
    <row r="59" spans="1:12" x14ac:dyDescent="0.25">
      <c r="A59" s="17"/>
      <c r="B59" s="38"/>
      <c r="C59" s="38"/>
      <c r="D59" s="39"/>
      <c r="E59" s="39"/>
      <c r="F59" s="38"/>
      <c r="G59" s="38"/>
      <c r="H59" s="39"/>
      <c r="I59" s="39"/>
      <c r="J59" s="38"/>
      <c r="K59" s="38"/>
      <c r="L59" s="38"/>
    </row>
    <row r="60" spans="1:12" x14ac:dyDescent="0.25">
      <c r="A60" s="17"/>
      <c r="B60" s="17"/>
      <c r="C60" s="21"/>
      <c r="D60" s="40">
        <v>276</v>
      </c>
      <c r="E60" s="41">
        <v>2.2453703703703702E-3</v>
      </c>
      <c r="F60" s="41">
        <v>7.0601851851851847E-4</v>
      </c>
      <c r="G60" s="41">
        <v>1.0648148148148147E-3</v>
      </c>
      <c r="H60" s="40">
        <v>100</v>
      </c>
      <c r="I60" s="41">
        <v>7.9861111111111105E-4</v>
      </c>
      <c r="J60" s="41">
        <v>2.7314814814814819E-3</v>
      </c>
      <c r="K60" s="40">
        <v>2</v>
      </c>
      <c r="L60" s="40">
        <v>80</v>
      </c>
    </row>
    <row r="61" spans="1:12" x14ac:dyDescent="0.25">
      <c r="A61" s="17"/>
      <c r="B61" s="17"/>
      <c r="C61" s="21"/>
      <c r="D61" s="22"/>
      <c r="E61" s="22"/>
      <c r="F61" s="17"/>
      <c r="G61" s="17"/>
      <c r="H61" s="22"/>
      <c r="I61" s="22"/>
      <c r="J61" s="17"/>
      <c r="K61" s="17"/>
      <c r="L61" s="17"/>
    </row>
    <row r="62" spans="1:12" x14ac:dyDescent="0.25">
      <c r="A62" s="42" t="s">
        <v>74</v>
      </c>
      <c r="B62" s="31" t="s">
        <v>75</v>
      </c>
      <c r="C62" s="32">
        <v>44262</v>
      </c>
      <c r="D62" s="33">
        <v>72</v>
      </c>
      <c r="E62" s="34">
        <v>1.8750000000000001E-3</v>
      </c>
      <c r="F62" s="34">
        <v>2.0833333333333335E-4</v>
      </c>
      <c r="G62" s="34">
        <v>7.175925925925927E-4</v>
      </c>
      <c r="H62" s="32">
        <v>40</v>
      </c>
      <c r="I62" s="34">
        <v>3.2407407407407406E-4</v>
      </c>
      <c r="J62" s="34">
        <v>6.1921296296296299E-3</v>
      </c>
      <c r="K62" s="32">
        <v>1</v>
      </c>
      <c r="L62" s="32">
        <v>28</v>
      </c>
    </row>
    <row r="63" spans="1:12" x14ac:dyDescent="0.25">
      <c r="A63" s="43" t="s">
        <v>76</v>
      </c>
      <c r="B63" s="31" t="s">
        <v>77</v>
      </c>
      <c r="C63" s="32">
        <v>44366</v>
      </c>
      <c r="D63" s="33">
        <v>50</v>
      </c>
      <c r="E63" s="34">
        <v>3.5995370370370369E-3</v>
      </c>
      <c r="F63" s="34">
        <v>7.7546296296296304E-4</v>
      </c>
      <c r="G63" s="34">
        <v>1.6203703703703703E-4</v>
      </c>
      <c r="H63" s="32">
        <v>27</v>
      </c>
      <c r="I63" s="34">
        <v>7.5231481481481471E-4</v>
      </c>
      <c r="J63" s="34">
        <v>2.3495370370370371E-3</v>
      </c>
      <c r="K63" s="32">
        <v>0</v>
      </c>
      <c r="L63" s="32">
        <v>12</v>
      </c>
    </row>
    <row r="64" spans="1:12" x14ac:dyDescent="0.25">
      <c r="A64" s="35"/>
      <c r="B64" s="31" t="s">
        <v>78</v>
      </c>
      <c r="C64" s="32">
        <v>44118</v>
      </c>
      <c r="D64" s="33">
        <v>38</v>
      </c>
      <c r="E64" s="34">
        <v>2.6504629629629625E-3</v>
      </c>
      <c r="F64" s="34">
        <v>1.3425925925925925E-3</v>
      </c>
      <c r="G64" s="34">
        <v>1.6435185185185183E-3</v>
      </c>
      <c r="H64" s="32">
        <v>15</v>
      </c>
      <c r="I64" s="34">
        <v>1.2847222222222223E-3</v>
      </c>
      <c r="J64" s="34">
        <v>5.4282407407407404E-3</v>
      </c>
      <c r="K64" s="32">
        <v>0</v>
      </c>
      <c r="L64" s="32">
        <v>10</v>
      </c>
    </row>
    <row r="65" spans="1:12" x14ac:dyDescent="0.25">
      <c r="A65" s="17"/>
      <c r="B65" s="31" t="s">
        <v>79</v>
      </c>
      <c r="C65" s="32">
        <v>44398</v>
      </c>
      <c r="D65" s="33">
        <v>68</v>
      </c>
      <c r="E65" s="34">
        <v>1.9907407407407408E-3</v>
      </c>
      <c r="F65" s="34">
        <v>4.7453703703703704E-4</v>
      </c>
      <c r="G65" s="34">
        <v>7.407407407407407E-4</v>
      </c>
      <c r="H65" s="32">
        <v>30</v>
      </c>
      <c r="I65" s="34">
        <v>3.0092592592592595E-4</v>
      </c>
      <c r="J65" s="34">
        <v>3.5648148148148154E-3</v>
      </c>
      <c r="K65" s="32">
        <v>0</v>
      </c>
      <c r="L65" s="32">
        <v>24</v>
      </c>
    </row>
    <row r="66" spans="1:12" x14ac:dyDescent="0.25">
      <c r="A66" s="17"/>
      <c r="B66" s="31" t="s">
        <v>80</v>
      </c>
      <c r="C66" s="32">
        <v>44391</v>
      </c>
      <c r="D66" s="33">
        <v>55</v>
      </c>
      <c r="E66" s="34">
        <v>1.5393518518518519E-3</v>
      </c>
      <c r="F66" s="34">
        <v>2.4305555555555552E-4</v>
      </c>
      <c r="G66" s="34">
        <v>1.5509259259259261E-3</v>
      </c>
      <c r="H66" s="32">
        <v>13</v>
      </c>
      <c r="I66" s="34">
        <v>7.9861111111111105E-4</v>
      </c>
      <c r="J66" s="34">
        <v>6.1111111111111114E-3</v>
      </c>
      <c r="K66" s="32">
        <v>0</v>
      </c>
      <c r="L66" s="32">
        <v>13</v>
      </c>
    </row>
    <row r="67" spans="1:12" x14ac:dyDescent="0.25">
      <c r="A67" s="17"/>
      <c r="B67" s="31" t="s">
        <v>81</v>
      </c>
      <c r="C67" s="32">
        <v>44208</v>
      </c>
      <c r="D67" s="33">
        <v>40</v>
      </c>
      <c r="E67" s="34">
        <v>2.1990740740740742E-3</v>
      </c>
      <c r="F67" s="34">
        <v>1.4930555555555556E-3</v>
      </c>
      <c r="G67" s="34">
        <v>1.6435185185185183E-3</v>
      </c>
      <c r="H67" s="32">
        <v>18</v>
      </c>
      <c r="I67" s="34">
        <v>1.6203703703703703E-4</v>
      </c>
      <c r="J67" s="34">
        <v>7.0601851851851847E-4</v>
      </c>
      <c r="K67" s="32">
        <v>1</v>
      </c>
      <c r="L67" s="32">
        <v>11</v>
      </c>
    </row>
    <row r="68" spans="1:12" x14ac:dyDescent="0.25">
      <c r="A68" s="17"/>
      <c r="B68" s="31" t="s">
        <v>82</v>
      </c>
      <c r="C68" s="32">
        <v>44196</v>
      </c>
      <c r="D68" s="33">
        <v>32</v>
      </c>
      <c r="E68" s="34">
        <v>4.3287037037037035E-3</v>
      </c>
      <c r="F68" s="34">
        <v>4.6296296296296293E-4</v>
      </c>
      <c r="G68" s="34">
        <v>1.5856481481481479E-3</v>
      </c>
      <c r="H68" s="32">
        <v>17</v>
      </c>
      <c r="I68" s="34">
        <v>8.2175925925925917E-4</v>
      </c>
      <c r="J68" s="34">
        <v>7.4189814814814813E-3</v>
      </c>
      <c r="K68" s="32">
        <v>1</v>
      </c>
      <c r="L68" s="32">
        <v>11</v>
      </c>
    </row>
    <row r="69" spans="1:12" x14ac:dyDescent="0.25">
      <c r="A69" s="17"/>
      <c r="B69" s="31" t="s">
        <v>83</v>
      </c>
      <c r="C69" s="32">
        <v>44002</v>
      </c>
      <c r="D69" s="33">
        <v>49</v>
      </c>
      <c r="E69" s="34">
        <v>2.5578703703703705E-3</v>
      </c>
      <c r="F69" s="34">
        <v>7.291666666666667E-4</v>
      </c>
      <c r="G69" s="34">
        <v>7.291666666666667E-4</v>
      </c>
      <c r="H69" s="32">
        <v>21</v>
      </c>
      <c r="I69" s="34">
        <v>7.6388888888888893E-4</v>
      </c>
      <c r="J69" s="34">
        <v>4.8263888888888887E-3</v>
      </c>
      <c r="K69" s="32">
        <v>0</v>
      </c>
      <c r="L69" s="32">
        <v>14</v>
      </c>
    </row>
    <row r="70" spans="1:12" x14ac:dyDescent="0.25">
      <c r="A70" s="17"/>
      <c r="B70" s="31" t="s">
        <v>84</v>
      </c>
      <c r="C70" s="32">
        <v>44136</v>
      </c>
      <c r="D70" s="33">
        <v>52</v>
      </c>
      <c r="E70" s="34">
        <v>1.6319444444444445E-3</v>
      </c>
      <c r="F70" s="34">
        <v>5.7870370370370378E-4</v>
      </c>
      <c r="G70" s="34">
        <v>1.0879629629629629E-3</v>
      </c>
      <c r="H70" s="32">
        <v>29</v>
      </c>
      <c r="I70" s="34">
        <v>3.3564814814814812E-4</v>
      </c>
      <c r="J70" s="34">
        <v>5.1041666666666666E-3</v>
      </c>
      <c r="K70" s="32">
        <v>1</v>
      </c>
      <c r="L70" s="32">
        <v>21</v>
      </c>
    </row>
    <row r="71" spans="1:12" x14ac:dyDescent="0.25">
      <c r="A71" s="17"/>
      <c r="B71" s="36"/>
      <c r="C71" s="32"/>
      <c r="D71" s="37"/>
      <c r="E71" s="32"/>
      <c r="F71" s="32"/>
      <c r="G71" s="32"/>
      <c r="H71" s="32"/>
      <c r="I71" s="32"/>
      <c r="J71" s="32"/>
      <c r="K71" s="32"/>
      <c r="L71" s="32"/>
    </row>
    <row r="72" spans="1:12" x14ac:dyDescent="0.25">
      <c r="A72" s="17"/>
      <c r="B72" s="36"/>
      <c r="C72" s="32"/>
      <c r="D72" s="37"/>
      <c r="E72" s="32"/>
      <c r="F72" s="32"/>
      <c r="G72" s="32"/>
      <c r="H72" s="32"/>
      <c r="I72" s="32"/>
      <c r="J72" s="32"/>
      <c r="K72" s="32"/>
      <c r="L72" s="32"/>
    </row>
    <row r="73" spans="1:12" x14ac:dyDescent="0.25">
      <c r="A73" s="17"/>
      <c r="B73" s="17"/>
      <c r="C73" s="17"/>
      <c r="D73" s="22"/>
      <c r="E73" s="22"/>
      <c r="F73" s="17"/>
      <c r="G73" s="17"/>
      <c r="H73" s="22"/>
      <c r="I73" s="22"/>
      <c r="J73" s="17"/>
      <c r="K73" s="17"/>
      <c r="L73" s="17"/>
    </row>
    <row r="74" spans="1:12" x14ac:dyDescent="0.25">
      <c r="A74" s="17"/>
      <c r="B74" s="38"/>
      <c r="C74" s="38"/>
      <c r="D74" s="39"/>
      <c r="E74" s="39"/>
      <c r="F74" s="38"/>
      <c r="G74" s="38"/>
      <c r="H74" s="39"/>
      <c r="I74" s="39"/>
      <c r="J74" s="38"/>
      <c r="K74" s="38"/>
      <c r="L74" s="38"/>
    </row>
    <row r="75" spans="1:12" x14ac:dyDescent="0.25">
      <c r="A75" s="17"/>
      <c r="B75" s="17"/>
      <c r="C75" s="21"/>
      <c r="D75" s="40">
        <v>456</v>
      </c>
      <c r="E75" s="41">
        <v>2.488425925925926E-3</v>
      </c>
      <c r="F75" s="41">
        <v>7.0601851851851847E-4</v>
      </c>
      <c r="G75" s="41">
        <v>1.0995370370370371E-3</v>
      </c>
      <c r="H75" s="40">
        <v>210</v>
      </c>
      <c r="I75" s="41">
        <v>6.134259259259259E-4</v>
      </c>
      <c r="J75" s="41">
        <v>4.6296296296296302E-3</v>
      </c>
      <c r="K75" s="40">
        <v>3</v>
      </c>
      <c r="L75" s="40">
        <v>116</v>
      </c>
    </row>
    <row r="76" spans="1:12" x14ac:dyDescent="0.25">
      <c r="A76" s="17"/>
      <c r="B76" s="17"/>
      <c r="C76" s="21"/>
      <c r="D76" s="22"/>
      <c r="E76" s="22"/>
      <c r="F76" s="17"/>
      <c r="G76" s="17"/>
      <c r="H76" s="22"/>
      <c r="I76" s="22"/>
      <c r="J76" s="17"/>
      <c r="K76" s="17"/>
      <c r="L76" s="17"/>
    </row>
    <row r="77" spans="1:12" x14ac:dyDescent="0.25">
      <c r="A77" s="44" t="s">
        <v>85</v>
      </c>
      <c r="B77" s="31" t="s">
        <v>86</v>
      </c>
      <c r="C77" s="32">
        <v>44114</v>
      </c>
      <c r="D77" s="33">
        <v>49</v>
      </c>
      <c r="E77" s="34">
        <v>2.3611111111111111E-3</v>
      </c>
      <c r="F77" s="34">
        <v>7.6388888888888893E-4</v>
      </c>
      <c r="G77" s="34">
        <v>1.3541666666666667E-3</v>
      </c>
      <c r="H77" s="32">
        <v>17</v>
      </c>
      <c r="I77" s="34">
        <v>8.449074074074075E-4</v>
      </c>
      <c r="J77" s="34">
        <v>5.8680555555555543E-3</v>
      </c>
      <c r="K77" s="32">
        <v>0</v>
      </c>
      <c r="L77" s="32">
        <v>11</v>
      </c>
    </row>
    <row r="78" spans="1:12" x14ac:dyDescent="0.25">
      <c r="A78" s="35" t="s">
        <v>87</v>
      </c>
      <c r="B78" s="31" t="s">
        <v>88</v>
      </c>
      <c r="C78" s="32">
        <v>44243</v>
      </c>
      <c r="D78" s="33">
        <v>54</v>
      </c>
      <c r="E78" s="34">
        <v>1.4699074074074074E-3</v>
      </c>
      <c r="F78" s="34">
        <v>9.4907407407407408E-4</v>
      </c>
      <c r="G78" s="34">
        <v>1.0995370370370371E-3</v>
      </c>
      <c r="H78" s="32">
        <v>30</v>
      </c>
      <c r="I78" s="34">
        <v>3.7037037037037035E-4</v>
      </c>
      <c r="J78" s="34">
        <v>1.2731481481481483E-3</v>
      </c>
      <c r="K78" s="32">
        <v>0</v>
      </c>
      <c r="L78" s="32">
        <v>20</v>
      </c>
    </row>
    <row r="79" spans="1:12" x14ac:dyDescent="0.25">
      <c r="A79" s="35"/>
      <c r="B79" s="31" t="s">
        <v>89</v>
      </c>
      <c r="C79" s="32">
        <v>44271</v>
      </c>
      <c r="D79" s="33">
        <v>57</v>
      </c>
      <c r="E79" s="34">
        <v>2.488425925925926E-3</v>
      </c>
      <c r="F79" s="34">
        <v>1.0995370370370371E-3</v>
      </c>
      <c r="G79" s="34">
        <v>7.175925925925927E-4</v>
      </c>
      <c r="H79" s="32">
        <v>25</v>
      </c>
      <c r="I79" s="34">
        <v>4.2824074074074075E-4</v>
      </c>
      <c r="J79" s="34">
        <v>2.9513888888888888E-3</v>
      </c>
      <c r="K79" s="32">
        <v>0</v>
      </c>
      <c r="L79" s="32">
        <v>21</v>
      </c>
    </row>
    <row r="80" spans="1:12" x14ac:dyDescent="0.25">
      <c r="A80" s="17"/>
      <c r="B80" s="31" t="s">
        <v>90</v>
      </c>
      <c r="C80" s="32">
        <v>44331</v>
      </c>
      <c r="D80" s="33">
        <v>50</v>
      </c>
      <c r="E80" s="34">
        <v>1.7592592592592592E-3</v>
      </c>
      <c r="F80" s="34">
        <v>4.7453703703703704E-4</v>
      </c>
      <c r="G80" s="34">
        <v>1.6666666666666668E-3</v>
      </c>
      <c r="H80" s="32">
        <v>27</v>
      </c>
      <c r="I80" s="34">
        <v>2.6620370370370372E-4</v>
      </c>
      <c r="J80" s="34">
        <v>3.9120370370370368E-3</v>
      </c>
      <c r="K80" s="32">
        <v>0</v>
      </c>
      <c r="L80" s="32">
        <v>24</v>
      </c>
    </row>
    <row r="81" spans="1:12" x14ac:dyDescent="0.25">
      <c r="A81" s="17"/>
      <c r="B81" s="31" t="s">
        <v>91</v>
      </c>
      <c r="C81" s="32">
        <v>44294</v>
      </c>
      <c r="D81" s="33">
        <v>37</v>
      </c>
      <c r="E81" s="34">
        <v>2.8356481481481479E-3</v>
      </c>
      <c r="F81" s="34">
        <v>3.1250000000000001E-4</v>
      </c>
      <c r="G81" s="34">
        <v>1.2268518518518518E-3</v>
      </c>
      <c r="H81" s="32">
        <v>3</v>
      </c>
      <c r="I81" s="34">
        <v>1.4467592592592594E-3</v>
      </c>
      <c r="J81" s="34">
        <v>3.645833333333333E-3</v>
      </c>
      <c r="K81" s="32">
        <v>0</v>
      </c>
      <c r="L81" s="32">
        <v>10</v>
      </c>
    </row>
    <row r="82" spans="1:12" x14ac:dyDescent="0.25">
      <c r="A82" s="17"/>
      <c r="B82" s="31" t="s">
        <v>92</v>
      </c>
      <c r="C82" s="32">
        <v>44313</v>
      </c>
      <c r="D82" s="33">
        <v>31</v>
      </c>
      <c r="E82" s="34">
        <v>3.3680555555555551E-3</v>
      </c>
      <c r="F82" s="34">
        <v>1.5277777777777779E-3</v>
      </c>
      <c r="G82" s="34">
        <v>1.4120370370370369E-3</v>
      </c>
      <c r="H82" s="32">
        <v>18</v>
      </c>
      <c r="I82" s="34">
        <v>6.134259259259259E-4</v>
      </c>
      <c r="J82" s="34">
        <v>2.685185185185185E-3</v>
      </c>
      <c r="K82" s="32">
        <v>0</v>
      </c>
      <c r="L82" s="32">
        <v>10</v>
      </c>
    </row>
    <row r="83" spans="1:12" x14ac:dyDescent="0.25">
      <c r="A83" s="17"/>
      <c r="B83" s="31" t="s">
        <v>93</v>
      </c>
      <c r="C83" s="32">
        <v>44011</v>
      </c>
      <c r="D83" s="33">
        <v>53</v>
      </c>
      <c r="E83" s="34">
        <v>1.8981481481481482E-3</v>
      </c>
      <c r="F83" s="34">
        <v>6.7129629629629625E-4</v>
      </c>
      <c r="G83" s="34">
        <v>1.6550925925925926E-3</v>
      </c>
      <c r="H83" s="32">
        <v>7</v>
      </c>
      <c r="I83" s="34">
        <v>9.7222222222222209E-4</v>
      </c>
      <c r="J83" s="34">
        <v>1.7592592592592592E-3</v>
      </c>
      <c r="K83" s="32">
        <v>0</v>
      </c>
      <c r="L83" s="32">
        <v>17</v>
      </c>
    </row>
    <row r="84" spans="1:12" x14ac:dyDescent="0.25">
      <c r="A84" s="17"/>
      <c r="B84" s="17"/>
      <c r="C84" s="17"/>
      <c r="D84" s="22"/>
      <c r="E84" s="22"/>
      <c r="F84" s="17"/>
      <c r="G84" s="17"/>
      <c r="H84" s="22"/>
      <c r="I84" s="22"/>
      <c r="J84" s="17"/>
      <c r="K84" s="17"/>
      <c r="L84" s="17"/>
    </row>
    <row r="85" spans="1:12" x14ac:dyDescent="0.25">
      <c r="A85" s="17"/>
      <c r="B85" s="17"/>
      <c r="C85" s="17"/>
      <c r="D85" s="22"/>
      <c r="E85" s="22"/>
      <c r="F85" s="17"/>
      <c r="G85" s="17"/>
      <c r="H85" s="22"/>
      <c r="I85" s="22"/>
      <c r="J85" s="17"/>
      <c r="K85" s="17"/>
      <c r="L85" s="17"/>
    </row>
    <row r="86" spans="1:12" x14ac:dyDescent="0.25">
      <c r="A86" s="17"/>
      <c r="B86" s="17"/>
      <c r="C86" s="17"/>
      <c r="D86" s="22"/>
      <c r="E86" s="22"/>
      <c r="F86" s="17"/>
      <c r="G86" s="17"/>
      <c r="H86" s="22"/>
      <c r="I86" s="22"/>
      <c r="J86" s="17"/>
      <c r="K86" s="17"/>
      <c r="L86" s="17"/>
    </row>
    <row r="87" spans="1:12" x14ac:dyDescent="0.25">
      <c r="A87" s="17"/>
      <c r="B87" s="17"/>
      <c r="C87" s="17"/>
      <c r="D87" s="22"/>
      <c r="E87" s="22"/>
      <c r="F87" s="17"/>
      <c r="G87" s="17"/>
      <c r="H87" s="22"/>
      <c r="I87" s="22"/>
      <c r="J87" s="17"/>
      <c r="K87" s="17"/>
      <c r="L87" s="17"/>
    </row>
    <row r="88" spans="1:12" x14ac:dyDescent="0.25">
      <c r="A88" s="17"/>
      <c r="B88" s="17"/>
      <c r="C88" s="17"/>
      <c r="D88" s="22"/>
      <c r="E88" s="22"/>
      <c r="F88" s="17"/>
      <c r="G88" s="17"/>
      <c r="H88" s="22"/>
      <c r="I88" s="22"/>
      <c r="J88" s="17"/>
      <c r="K88" s="17"/>
      <c r="L88" s="17"/>
    </row>
    <row r="89" spans="1:12" x14ac:dyDescent="0.25">
      <c r="A89" s="17"/>
      <c r="B89" s="38"/>
      <c r="C89" s="38"/>
      <c r="D89" s="39"/>
      <c r="E89" s="39"/>
      <c r="F89" s="38"/>
      <c r="G89" s="38"/>
      <c r="H89" s="39"/>
      <c r="I89" s="39"/>
      <c r="J89" s="38"/>
      <c r="K89" s="38"/>
      <c r="L89" s="38"/>
    </row>
    <row r="90" spans="1:12" x14ac:dyDescent="0.25">
      <c r="A90" s="17"/>
      <c r="B90" s="17"/>
      <c r="C90" s="21"/>
      <c r="D90" s="40">
        <v>282</v>
      </c>
      <c r="E90" s="41">
        <v>2.3032407407407407E-3</v>
      </c>
      <c r="F90" s="41">
        <v>8.3333333333333339E-4</v>
      </c>
      <c r="G90" s="41">
        <v>1.2962962962962963E-3</v>
      </c>
      <c r="H90" s="40">
        <v>110</v>
      </c>
      <c r="I90" s="41">
        <v>6.8287037037037025E-4</v>
      </c>
      <c r="J90" s="41">
        <v>2.7083333333333334E-3</v>
      </c>
      <c r="K90" s="40">
        <v>0</v>
      </c>
      <c r="L90" s="40">
        <v>102</v>
      </c>
    </row>
    <row r="91" spans="1:12" x14ac:dyDescent="0.25">
      <c r="A91" s="17"/>
      <c r="B91" s="17"/>
      <c r="C91" s="21"/>
      <c r="D91" s="22"/>
      <c r="E91" s="22"/>
      <c r="F91" s="17"/>
      <c r="G91" s="17"/>
      <c r="H91" s="22"/>
      <c r="I91" s="22"/>
      <c r="J91" s="17"/>
      <c r="K91" s="17"/>
      <c r="L91" s="17"/>
    </row>
    <row r="92" spans="1:12" x14ac:dyDescent="0.25">
      <c r="A92" s="44" t="s">
        <v>94</v>
      </c>
      <c r="B92" s="31" t="s">
        <v>95</v>
      </c>
      <c r="C92" s="32">
        <v>44170</v>
      </c>
      <c r="D92" s="33">
        <v>60</v>
      </c>
      <c r="E92" s="34">
        <v>1.3310185185185185E-3</v>
      </c>
      <c r="F92" s="34">
        <v>7.9861111111111105E-4</v>
      </c>
      <c r="G92" s="34">
        <v>1.3773148148148147E-3</v>
      </c>
      <c r="H92" s="32">
        <v>10</v>
      </c>
      <c r="I92" s="34">
        <v>5.7870370370370378E-4</v>
      </c>
      <c r="J92" s="34">
        <v>2.0486111111111113E-3</v>
      </c>
      <c r="K92" s="32">
        <v>0</v>
      </c>
      <c r="L92" s="32">
        <v>23</v>
      </c>
    </row>
    <row r="93" spans="1:12" x14ac:dyDescent="0.25">
      <c r="A93" s="35" t="s">
        <v>96</v>
      </c>
      <c r="B93" s="31" t="s">
        <v>97</v>
      </c>
      <c r="C93" s="32">
        <v>44154</v>
      </c>
      <c r="D93" s="33">
        <v>39</v>
      </c>
      <c r="E93" s="34">
        <v>1.2384259259259258E-3</v>
      </c>
      <c r="F93" s="34">
        <v>1.5046296296296297E-4</v>
      </c>
      <c r="G93" s="34">
        <v>1.6550925925925926E-3</v>
      </c>
      <c r="H93" s="32">
        <v>8</v>
      </c>
      <c r="I93" s="34">
        <v>2.6620370370370372E-4</v>
      </c>
      <c r="J93" s="34">
        <v>1.3773148148148147E-3</v>
      </c>
      <c r="K93" s="32">
        <v>0</v>
      </c>
      <c r="L93" s="32">
        <v>10</v>
      </c>
    </row>
    <row r="94" spans="1:12" x14ac:dyDescent="0.25">
      <c r="A94" s="17"/>
      <c r="B94" s="31" t="s">
        <v>98</v>
      </c>
      <c r="C94" s="32">
        <v>44044</v>
      </c>
      <c r="D94" s="33">
        <v>48</v>
      </c>
      <c r="E94" s="34">
        <v>2.1296296296296298E-3</v>
      </c>
      <c r="F94" s="34">
        <v>7.7546296296296304E-4</v>
      </c>
      <c r="G94" s="34">
        <v>1.3541666666666667E-3</v>
      </c>
      <c r="H94" s="32">
        <v>27</v>
      </c>
      <c r="I94" s="34">
        <v>6.4814814814814813E-4</v>
      </c>
      <c r="J94" s="34">
        <v>4.3055555555555555E-3</v>
      </c>
      <c r="K94" s="32">
        <v>0</v>
      </c>
      <c r="L94" s="32">
        <v>7</v>
      </c>
    </row>
    <row r="95" spans="1:12" x14ac:dyDescent="0.25">
      <c r="A95" s="17"/>
      <c r="B95" s="31" t="s">
        <v>99</v>
      </c>
      <c r="C95" s="32">
        <v>44137</v>
      </c>
      <c r="D95" s="33">
        <v>73</v>
      </c>
      <c r="E95" s="34">
        <v>1.8402777777777777E-3</v>
      </c>
      <c r="F95" s="34">
        <v>4.7453703703703704E-4</v>
      </c>
      <c r="G95" s="34">
        <v>6.2500000000000001E-4</v>
      </c>
      <c r="H95" s="32">
        <v>5</v>
      </c>
      <c r="I95" s="34">
        <v>1.9212962962962962E-3</v>
      </c>
      <c r="J95" s="34">
        <v>5.3587962962962964E-3</v>
      </c>
      <c r="K95" s="32">
        <v>0</v>
      </c>
      <c r="L95" s="32">
        <v>30</v>
      </c>
    </row>
    <row r="96" spans="1:12" x14ac:dyDescent="0.25">
      <c r="A96" s="17"/>
      <c r="B96" s="31" t="s">
        <v>100</v>
      </c>
      <c r="C96" s="32">
        <v>44128</v>
      </c>
      <c r="D96" s="33">
        <v>26</v>
      </c>
      <c r="E96" s="34">
        <v>2.7314814814814819E-3</v>
      </c>
      <c r="F96" s="34">
        <v>3.2407407407407406E-4</v>
      </c>
      <c r="G96" s="34">
        <v>2.3148148148148147E-5</v>
      </c>
      <c r="H96" s="32">
        <v>10</v>
      </c>
      <c r="I96" s="34">
        <v>2.8935185185185189E-4</v>
      </c>
      <c r="J96" s="34">
        <v>9.3750000000000007E-4</v>
      </c>
      <c r="K96" s="32">
        <v>0</v>
      </c>
      <c r="L96" s="32">
        <v>4</v>
      </c>
    </row>
    <row r="97" spans="1:12" x14ac:dyDescent="0.25">
      <c r="A97" s="17"/>
      <c r="B97" s="31" t="s">
        <v>101</v>
      </c>
      <c r="C97" s="32">
        <v>44401</v>
      </c>
      <c r="D97" s="33">
        <v>51</v>
      </c>
      <c r="E97" s="34">
        <v>2.0254629629629629E-3</v>
      </c>
      <c r="F97" s="34">
        <v>8.1018518518518516E-4</v>
      </c>
      <c r="G97" s="34">
        <v>7.407407407407407E-4</v>
      </c>
      <c r="H97" s="32">
        <v>23</v>
      </c>
      <c r="I97" s="34">
        <v>1.7361111111111112E-4</v>
      </c>
      <c r="J97" s="34">
        <v>1.4004629629629629E-3</v>
      </c>
      <c r="K97" s="32">
        <v>0</v>
      </c>
      <c r="L97" s="32">
        <v>20</v>
      </c>
    </row>
    <row r="98" spans="1:12" x14ac:dyDescent="0.25">
      <c r="A98" s="17"/>
      <c r="B98" s="31" t="s">
        <v>102</v>
      </c>
      <c r="C98" s="32">
        <v>44155</v>
      </c>
      <c r="D98" s="33">
        <v>80</v>
      </c>
      <c r="E98" s="34">
        <v>1.8634259259259261E-3</v>
      </c>
      <c r="F98" s="34">
        <v>3.3564814814814812E-4</v>
      </c>
      <c r="G98" s="34">
        <v>3.2407407407407406E-4</v>
      </c>
      <c r="H98" s="32">
        <v>41</v>
      </c>
      <c r="I98" s="34">
        <v>3.2407407407407406E-4</v>
      </c>
      <c r="J98" s="34">
        <v>1.9212962962962962E-3</v>
      </c>
      <c r="K98" s="32">
        <v>0</v>
      </c>
      <c r="L98" s="32">
        <v>26</v>
      </c>
    </row>
    <row r="99" spans="1:12" x14ac:dyDescent="0.25">
      <c r="A99" s="17"/>
      <c r="B99" s="31" t="s">
        <v>103</v>
      </c>
      <c r="C99" s="32">
        <v>44238</v>
      </c>
      <c r="D99" s="33">
        <v>62</v>
      </c>
      <c r="E99" s="34">
        <v>2.0370370370370373E-3</v>
      </c>
      <c r="F99" s="34">
        <v>6.7129629629629625E-4</v>
      </c>
      <c r="G99" s="34">
        <v>7.7546296296296304E-4</v>
      </c>
      <c r="H99" s="32">
        <v>27</v>
      </c>
      <c r="I99" s="34">
        <v>3.9351851851851852E-4</v>
      </c>
      <c r="J99" s="34">
        <v>2.2453703703703702E-3</v>
      </c>
      <c r="K99" s="32">
        <v>0</v>
      </c>
      <c r="L99" s="32">
        <v>18</v>
      </c>
    </row>
    <row r="100" spans="1:12" x14ac:dyDescent="0.25">
      <c r="A100" s="17"/>
      <c r="B100" s="31" t="s">
        <v>104</v>
      </c>
      <c r="C100" s="32">
        <v>44358</v>
      </c>
      <c r="D100" s="33">
        <v>21</v>
      </c>
      <c r="E100" s="34">
        <v>2.4652777777777776E-3</v>
      </c>
      <c r="F100" s="34">
        <v>6.018518518518519E-4</v>
      </c>
      <c r="G100" s="34">
        <v>1.3078703703703705E-3</v>
      </c>
      <c r="H100" s="32">
        <v>9</v>
      </c>
      <c r="I100" s="34">
        <v>2.3148148148148146E-4</v>
      </c>
      <c r="J100" s="34">
        <v>1.0532407407407407E-3</v>
      </c>
      <c r="K100" s="32">
        <v>0</v>
      </c>
      <c r="L100" s="32">
        <v>0</v>
      </c>
    </row>
    <row r="101" spans="1:12" x14ac:dyDescent="0.25">
      <c r="A101" s="17"/>
      <c r="B101" s="17"/>
      <c r="C101" s="17"/>
      <c r="D101" s="22"/>
      <c r="E101" s="22"/>
      <c r="F101" s="17"/>
      <c r="G101" s="17"/>
      <c r="H101" s="22"/>
      <c r="I101" s="22"/>
      <c r="J101" s="17"/>
      <c r="K101" s="17"/>
      <c r="L101" s="17"/>
    </row>
    <row r="102" spans="1:12" x14ac:dyDescent="0.25">
      <c r="A102" s="17"/>
      <c r="B102" s="17"/>
      <c r="C102" s="17"/>
      <c r="D102" s="22"/>
      <c r="E102" s="22"/>
      <c r="F102" s="17"/>
      <c r="G102" s="17"/>
      <c r="H102" s="22"/>
      <c r="I102" s="22"/>
      <c r="J102" s="17"/>
      <c r="K102" s="17"/>
      <c r="L102" s="17"/>
    </row>
    <row r="103" spans="1:12" x14ac:dyDescent="0.25">
      <c r="A103" s="17"/>
      <c r="B103" s="38"/>
      <c r="C103" s="38"/>
      <c r="D103" s="39"/>
      <c r="E103" s="39"/>
      <c r="F103" s="38"/>
      <c r="G103" s="38"/>
      <c r="H103" s="39"/>
      <c r="I103" s="39"/>
      <c r="J103" s="38"/>
      <c r="K103" s="38"/>
      <c r="L103" s="38"/>
    </row>
    <row r="104" spans="1:12" x14ac:dyDescent="0.25">
      <c r="A104" s="17"/>
      <c r="B104" s="17"/>
      <c r="C104" s="21"/>
      <c r="D104" s="40">
        <v>460</v>
      </c>
      <c r="E104" s="41">
        <v>1.9675925925925928E-3</v>
      </c>
      <c r="F104" s="41">
        <v>5.4398148148148144E-4</v>
      </c>
      <c r="G104" s="41">
        <v>9.1435185185185185E-4</v>
      </c>
      <c r="H104" s="40">
        <v>160</v>
      </c>
      <c r="I104" s="41">
        <v>5.3240740740740744E-4</v>
      </c>
      <c r="J104" s="41">
        <v>2.2916666666666667E-3</v>
      </c>
      <c r="K104" s="40">
        <v>0</v>
      </c>
      <c r="L104" s="40">
        <v>138</v>
      </c>
    </row>
    <row r="105" spans="1:12" x14ac:dyDescent="0.25">
      <c r="A105" s="17"/>
      <c r="B105" s="17"/>
      <c r="C105" s="21"/>
      <c r="D105" s="22"/>
      <c r="E105" s="22"/>
      <c r="F105" s="17"/>
      <c r="G105" s="17"/>
      <c r="H105" s="22"/>
      <c r="I105" s="22"/>
      <c r="J105" s="17"/>
      <c r="K105" s="17"/>
      <c r="L105" s="17"/>
    </row>
    <row r="106" spans="1:12" x14ac:dyDescent="0.25">
      <c r="A106" s="45" t="s">
        <v>105</v>
      </c>
      <c r="B106" s="31" t="s">
        <v>106</v>
      </c>
      <c r="C106" s="32">
        <v>44161</v>
      </c>
      <c r="D106" s="33">
        <v>46</v>
      </c>
      <c r="E106" s="34">
        <v>2.2685185185185182E-3</v>
      </c>
      <c r="F106" s="34">
        <v>8.3333333333333339E-4</v>
      </c>
      <c r="G106" s="34">
        <v>1.6666666666666668E-3</v>
      </c>
      <c r="H106" s="32">
        <v>16</v>
      </c>
      <c r="I106" s="34">
        <v>3.4722222222222224E-4</v>
      </c>
      <c r="J106" s="34">
        <v>2.8009259259259259E-3</v>
      </c>
      <c r="K106" s="32">
        <v>1</v>
      </c>
      <c r="L106" s="32">
        <v>12</v>
      </c>
    </row>
    <row r="107" spans="1:12" x14ac:dyDescent="0.25">
      <c r="A107" s="35" t="s">
        <v>107</v>
      </c>
      <c r="B107" s="31" t="s">
        <v>108</v>
      </c>
      <c r="C107" s="32">
        <v>44270</v>
      </c>
      <c r="D107" s="33">
        <v>43</v>
      </c>
      <c r="E107" s="34">
        <v>3.3217592592592591E-3</v>
      </c>
      <c r="F107" s="34">
        <v>6.134259259259259E-4</v>
      </c>
      <c r="G107" s="34">
        <v>1.1111111111111111E-3</v>
      </c>
      <c r="H107" s="32">
        <v>18</v>
      </c>
      <c r="I107" s="34">
        <v>2.4305555555555552E-4</v>
      </c>
      <c r="J107" s="34">
        <v>2.1990740740740742E-3</v>
      </c>
      <c r="K107" s="32">
        <v>0</v>
      </c>
      <c r="L107" s="32">
        <v>12</v>
      </c>
    </row>
    <row r="108" spans="1:12" x14ac:dyDescent="0.25">
      <c r="A108" s="17"/>
      <c r="B108" s="31" t="s">
        <v>109</v>
      </c>
      <c r="C108" s="32">
        <v>44010</v>
      </c>
      <c r="D108" s="33">
        <v>34</v>
      </c>
      <c r="E108" s="34">
        <v>2.5347222222222221E-3</v>
      </c>
      <c r="F108" s="34">
        <v>2.4652777777777776E-3</v>
      </c>
      <c r="G108" s="34">
        <v>1.5856481481481479E-3</v>
      </c>
      <c r="H108" s="32">
        <v>14</v>
      </c>
      <c r="I108" s="34">
        <v>1.2152777777777778E-3</v>
      </c>
      <c r="J108" s="34">
        <v>9.0972222222222218E-3</v>
      </c>
      <c r="K108" s="32">
        <v>0</v>
      </c>
      <c r="L108" s="32">
        <v>10</v>
      </c>
    </row>
    <row r="109" spans="1:12" x14ac:dyDescent="0.25">
      <c r="A109" s="17"/>
      <c r="B109" s="31" t="s">
        <v>110</v>
      </c>
      <c r="C109" s="32">
        <v>44397</v>
      </c>
      <c r="D109" s="33">
        <v>30</v>
      </c>
      <c r="E109" s="34">
        <v>2.2222222222222222E-3</v>
      </c>
      <c r="F109" s="34">
        <v>5.7870370370370378E-4</v>
      </c>
      <c r="G109" s="34">
        <v>9.1435185185185185E-4</v>
      </c>
      <c r="H109" s="32">
        <v>16</v>
      </c>
      <c r="I109" s="34">
        <v>5.3240740740740744E-4</v>
      </c>
      <c r="J109" s="34">
        <v>6.5046296296296302E-3</v>
      </c>
      <c r="K109" s="32">
        <v>0</v>
      </c>
      <c r="L109" s="32">
        <v>12</v>
      </c>
    </row>
    <row r="110" spans="1:12" x14ac:dyDescent="0.25">
      <c r="A110" s="17"/>
      <c r="B110" s="31" t="s">
        <v>111</v>
      </c>
      <c r="C110" s="32">
        <v>44310</v>
      </c>
      <c r="D110" s="33">
        <v>45</v>
      </c>
      <c r="E110" s="34">
        <v>3.4606481481481485E-3</v>
      </c>
      <c r="F110" s="34">
        <v>6.5972222222222213E-4</v>
      </c>
      <c r="G110" s="34">
        <v>9.0277777777777784E-4</v>
      </c>
      <c r="H110" s="32">
        <v>18</v>
      </c>
      <c r="I110" s="34">
        <v>5.0925925925925921E-4</v>
      </c>
      <c r="J110" s="34">
        <v>2.3495370370370371E-3</v>
      </c>
      <c r="K110" s="32">
        <v>2</v>
      </c>
      <c r="L110" s="32">
        <v>10</v>
      </c>
    </row>
    <row r="111" spans="1:12" x14ac:dyDescent="0.25">
      <c r="A111" s="17"/>
      <c r="B111" s="31" t="s">
        <v>112</v>
      </c>
      <c r="C111" s="32">
        <v>44275</v>
      </c>
      <c r="D111" s="33">
        <v>51</v>
      </c>
      <c r="E111" s="34">
        <v>2.8124999999999995E-3</v>
      </c>
      <c r="F111" s="34">
        <v>2.5462962962962961E-4</v>
      </c>
      <c r="G111" s="34">
        <v>1.3541666666666667E-3</v>
      </c>
      <c r="H111" s="32">
        <v>6</v>
      </c>
      <c r="I111" s="34">
        <v>9.4907407407407408E-4</v>
      </c>
      <c r="J111" s="34">
        <v>1.3078703703703705E-3</v>
      </c>
      <c r="K111" s="32">
        <v>0</v>
      </c>
      <c r="L111" s="32">
        <v>18</v>
      </c>
    </row>
    <row r="112" spans="1:12" x14ac:dyDescent="0.25">
      <c r="A112" s="17"/>
      <c r="B112" s="31" t="s">
        <v>113</v>
      </c>
      <c r="C112" s="32">
        <v>44115</v>
      </c>
      <c r="D112" s="33">
        <v>49</v>
      </c>
      <c r="E112" s="34">
        <v>2.8472222222222219E-3</v>
      </c>
      <c r="F112" s="34">
        <v>6.4814814814814813E-4</v>
      </c>
      <c r="G112" s="34">
        <v>1.0185185185185186E-3</v>
      </c>
      <c r="H112" s="32">
        <v>39</v>
      </c>
      <c r="I112" s="34">
        <v>6.8287037037037025E-4</v>
      </c>
      <c r="J112" s="34">
        <v>3.0555555555555557E-3</v>
      </c>
      <c r="K112" s="32">
        <v>0</v>
      </c>
      <c r="L112" s="32">
        <v>13</v>
      </c>
    </row>
    <row r="113" spans="1:12" x14ac:dyDescent="0.25">
      <c r="A113" s="17"/>
      <c r="B113" s="36"/>
      <c r="C113" s="32"/>
      <c r="D113" s="37"/>
      <c r="E113" s="32"/>
      <c r="F113" s="32"/>
      <c r="G113" s="32"/>
      <c r="H113" s="32"/>
      <c r="I113" s="32"/>
      <c r="J113" s="32"/>
      <c r="K113" s="32"/>
      <c r="L113" s="32"/>
    </row>
    <row r="114" spans="1:12" x14ac:dyDescent="0.25">
      <c r="A114" s="17"/>
      <c r="B114" s="36"/>
      <c r="C114" s="32"/>
      <c r="D114" s="37"/>
      <c r="E114" s="32"/>
      <c r="F114" s="32"/>
      <c r="G114" s="32"/>
      <c r="H114" s="32"/>
      <c r="I114" s="32"/>
      <c r="J114" s="32"/>
      <c r="K114" s="32"/>
      <c r="L114" s="32"/>
    </row>
    <row r="115" spans="1:12" x14ac:dyDescent="0.25">
      <c r="A115" s="17"/>
      <c r="B115" s="17"/>
      <c r="C115" s="17"/>
      <c r="D115" s="22"/>
      <c r="E115" s="22"/>
      <c r="F115" s="17"/>
      <c r="G115" s="17"/>
      <c r="H115" s="22"/>
      <c r="I115" s="22"/>
      <c r="J115" s="17"/>
      <c r="K115" s="17"/>
      <c r="L115" s="17"/>
    </row>
    <row r="116" spans="1:12" x14ac:dyDescent="0.25">
      <c r="A116" s="17"/>
      <c r="B116" s="17"/>
      <c r="C116" s="17"/>
      <c r="D116" s="22"/>
      <c r="E116" s="22"/>
      <c r="F116" s="17"/>
      <c r="G116" s="17"/>
      <c r="H116" s="22"/>
      <c r="I116" s="22"/>
      <c r="J116" s="17"/>
      <c r="K116" s="17"/>
      <c r="L116" s="17"/>
    </row>
    <row r="117" spans="1:12" x14ac:dyDescent="0.25">
      <c r="A117" s="17"/>
      <c r="B117" s="38"/>
      <c r="C117" s="38"/>
      <c r="D117" s="39"/>
      <c r="E117" s="39"/>
      <c r="F117" s="38"/>
      <c r="G117" s="38"/>
      <c r="H117" s="39"/>
      <c r="I117" s="39"/>
      <c r="J117" s="38"/>
      <c r="K117" s="38"/>
      <c r="L117" s="38"/>
    </row>
    <row r="118" spans="1:12" x14ac:dyDescent="0.25">
      <c r="A118" s="17"/>
      <c r="B118" s="17"/>
      <c r="C118" s="21"/>
      <c r="D118" s="40">
        <v>298</v>
      </c>
      <c r="E118" s="41">
        <v>2.7777777777777779E-3</v>
      </c>
      <c r="F118" s="41">
        <v>8.6805555555555551E-4</v>
      </c>
      <c r="G118" s="41">
        <v>1.2268518518518518E-3</v>
      </c>
      <c r="H118" s="40">
        <v>127</v>
      </c>
      <c r="I118" s="41">
        <v>6.3657407407407402E-4</v>
      </c>
      <c r="J118" s="41">
        <v>3.9004629629629632E-3</v>
      </c>
      <c r="K118" s="40">
        <v>3</v>
      </c>
      <c r="L118" s="40">
        <v>87</v>
      </c>
    </row>
    <row r="119" spans="1:12" x14ac:dyDescent="0.25">
      <c r="A119" s="17"/>
      <c r="B119" s="17"/>
      <c r="C119" s="21"/>
      <c r="D119" s="22"/>
      <c r="E119" s="22"/>
      <c r="F119" s="17"/>
      <c r="G119" s="17"/>
      <c r="H119" s="22"/>
      <c r="I119" s="22"/>
      <c r="J119" s="17"/>
      <c r="K119" s="17"/>
      <c r="L119" s="17"/>
    </row>
    <row r="120" spans="1:12" x14ac:dyDescent="0.25">
      <c r="A120" s="45" t="s">
        <v>114</v>
      </c>
      <c r="B120" s="31" t="s">
        <v>115</v>
      </c>
      <c r="C120" s="32">
        <v>44060</v>
      </c>
      <c r="D120" s="33">
        <v>59</v>
      </c>
      <c r="E120" s="34">
        <v>1.5277777777777779E-3</v>
      </c>
      <c r="F120" s="34">
        <v>2.6620370370370372E-4</v>
      </c>
      <c r="G120" s="34">
        <v>1.3310185185185185E-3</v>
      </c>
      <c r="H120" s="32">
        <v>26</v>
      </c>
      <c r="I120" s="34">
        <v>1.1574074074074073E-4</v>
      </c>
      <c r="J120" s="34">
        <v>1.3773148148148147E-3</v>
      </c>
      <c r="K120" s="32">
        <v>0</v>
      </c>
      <c r="L120" s="32">
        <v>23</v>
      </c>
    </row>
    <row r="121" spans="1:12" x14ac:dyDescent="0.25">
      <c r="A121" s="35" t="s">
        <v>116</v>
      </c>
      <c r="B121" s="31" t="s">
        <v>117</v>
      </c>
      <c r="C121" s="32">
        <v>44051</v>
      </c>
      <c r="D121" s="33">
        <v>60</v>
      </c>
      <c r="E121" s="34">
        <v>2.3958333333333336E-3</v>
      </c>
      <c r="F121" s="34">
        <v>4.0509259259259258E-4</v>
      </c>
      <c r="G121" s="34">
        <v>6.9444444444444447E-4</v>
      </c>
      <c r="H121" s="32">
        <v>27</v>
      </c>
      <c r="I121" s="34">
        <v>3.5879629629629635E-4</v>
      </c>
      <c r="J121" s="34">
        <v>2.2453703703703702E-3</v>
      </c>
      <c r="K121" s="32">
        <v>1</v>
      </c>
      <c r="L121" s="32">
        <v>15</v>
      </c>
    </row>
    <row r="122" spans="1:12" x14ac:dyDescent="0.25">
      <c r="A122" s="17"/>
      <c r="B122" s="31" t="s">
        <v>118</v>
      </c>
      <c r="C122" s="32">
        <v>44061</v>
      </c>
      <c r="D122" s="33">
        <v>62</v>
      </c>
      <c r="E122" s="34">
        <v>2.3263888888888887E-3</v>
      </c>
      <c r="F122" s="34">
        <v>3.1250000000000001E-4</v>
      </c>
      <c r="G122" s="34">
        <v>7.5231481481481471E-4</v>
      </c>
      <c r="H122" s="32">
        <v>38</v>
      </c>
      <c r="I122" s="34">
        <v>6.7129629629629625E-4</v>
      </c>
      <c r="J122" s="34">
        <v>4.9421296296296288E-3</v>
      </c>
      <c r="K122" s="32">
        <v>0</v>
      </c>
      <c r="L122" s="32">
        <v>22</v>
      </c>
    </row>
    <row r="123" spans="1:12" x14ac:dyDescent="0.25">
      <c r="A123" s="17"/>
      <c r="B123" s="31" t="s">
        <v>119</v>
      </c>
      <c r="C123" s="32">
        <v>44325</v>
      </c>
      <c r="D123" s="33">
        <v>62</v>
      </c>
      <c r="E123" s="34">
        <v>1.9791666666666668E-3</v>
      </c>
      <c r="F123" s="34">
        <v>4.7453703703703704E-4</v>
      </c>
      <c r="G123" s="34">
        <v>6.7129629629629625E-4</v>
      </c>
      <c r="H123" s="32">
        <v>34</v>
      </c>
      <c r="I123" s="34">
        <v>4.3981481481481481E-4</v>
      </c>
      <c r="J123" s="34">
        <v>8.2754629629629619E-3</v>
      </c>
      <c r="K123" s="32">
        <v>0</v>
      </c>
      <c r="L123" s="32">
        <v>2</v>
      </c>
    </row>
    <row r="124" spans="1:12" x14ac:dyDescent="0.25">
      <c r="A124" s="17"/>
      <c r="B124" s="31" t="s">
        <v>120</v>
      </c>
      <c r="C124" s="32">
        <v>44005</v>
      </c>
      <c r="D124" s="33">
        <v>50</v>
      </c>
      <c r="E124" s="34">
        <v>3.5069444444444445E-3</v>
      </c>
      <c r="F124" s="34">
        <v>1.2731481481481483E-3</v>
      </c>
      <c r="G124" s="34">
        <v>1.2847222222222223E-3</v>
      </c>
      <c r="H124" s="32">
        <v>23</v>
      </c>
      <c r="I124" s="34">
        <v>5.5555555555555556E-4</v>
      </c>
      <c r="J124" s="34">
        <v>4.4212962962962956E-3</v>
      </c>
      <c r="K124" s="32">
        <v>0</v>
      </c>
      <c r="L124" s="32">
        <v>9</v>
      </c>
    </row>
    <row r="125" spans="1:12" x14ac:dyDescent="0.25">
      <c r="A125" s="17"/>
      <c r="B125" s="31" t="s">
        <v>121</v>
      </c>
      <c r="C125" s="32">
        <v>44032</v>
      </c>
      <c r="D125" s="33">
        <v>49</v>
      </c>
      <c r="E125" s="34">
        <v>2.2685185185185182E-3</v>
      </c>
      <c r="F125" s="34">
        <v>7.9861111111111105E-4</v>
      </c>
      <c r="G125" s="34">
        <v>8.7962962962962962E-4</v>
      </c>
      <c r="H125" s="32">
        <v>25</v>
      </c>
      <c r="I125" s="34">
        <v>1.5972222222222221E-3</v>
      </c>
      <c r="J125" s="34">
        <v>1.8425925925925925E-2</v>
      </c>
      <c r="K125" s="32">
        <v>0</v>
      </c>
      <c r="L125" s="32">
        <v>16</v>
      </c>
    </row>
    <row r="126" spans="1:12" x14ac:dyDescent="0.25">
      <c r="A126" s="17"/>
      <c r="B126" s="31" t="s">
        <v>122</v>
      </c>
      <c r="C126" s="32">
        <v>44017</v>
      </c>
      <c r="D126" s="33">
        <v>44</v>
      </c>
      <c r="E126" s="34">
        <v>2.5925925925925925E-3</v>
      </c>
      <c r="F126" s="34">
        <v>9.2592592592592588E-5</v>
      </c>
      <c r="G126" s="34">
        <v>1.0879629629629629E-3</v>
      </c>
      <c r="H126" s="32">
        <v>21</v>
      </c>
      <c r="I126" s="34">
        <v>6.134259259259259E-4</v>
      </c>
      <c r="J126" s="34">
        <v>4.8611111111111112E-3</v>
      </c>
      <c r="K126" s="32">
        <v>0</v>
      </c>
      <c r="L126" s="32">
        <v>14</v>
      </c>
    </row>
    <row r="127" spans="1:12" x14ac:dyDescent="0.25">
      <c r="A127" s="17"/>
      <c r="B127" s="31" t="s">
        <v>123</v>
      </c>
      <c r="C127" s="32">
        <v>44095</v>
      </c>
      <c r="D127" s="33">
        <v>44</v>
      </c>
      <c r="E127" s="34">
        <v>3.6574074074074074E-3</v>
      </c>
      <c r="F127" s="34">
        <v>4.3981481481481481E-4</v>
      </c>
      <c r="G127" s="34">
        <v>1.0185185185185186E-3</v>
      </c>
      <c r="H127" s="32">
        <v>24</v>
      </c>
      <c r="I127" s="34">
        <v>4.7453703703703704E-4</v>
      </c>
      <c r="J127" s="34">
        <v>2.3263888888888887E-3</v>
      </c>
      <c r="K127" s="32">
        <v>0</v>
      </c>
      <c r="L127" s="32">
        <v>16</v>
      </c>
    </row>
    <row r="128" spans="1:12" x14ac:dyDescent="0.25">
      <c r="A128" s="17"/>
      <c r="B128" s="36"/>
      <c r="C128" s="32"/>
      <c r="D128" s="37"/>
      <c r="E128" s="32"/>
      <c r="F128" s="32"/>
      <c r="G128" s="32"/>
      <c r="H128" s="32"/>
      <c r="I128" s="32"/>
      <c r="J128" s="32"/>
      <c r="K128" s="32"/>
      <c r="L128" s="32"/>
    </row>
    <row r="129" spans="1:12" x14ac:dyDescent="0.25">
      <c r="A129" s="17"/>
      <c r="B129" s="36"/>
      <c r="C129" s="32"/>
      <c r="D129" s="37"/>
      <c r="E129" s="32"/>
      <c r="F129" s="32"/>
      <c r="G129" s="32"/>
      <c r="H129" s="32"/>
      <c r="I129" s="32"/>
      <c r="J129" s="32"/>
      <c r="K129" s="32"/>
      <c r="L129" s="32"/>
    </row>
    <row r="130" spans="1:12" x14ac:dyDescent="0.25">
      <c r="A130" s="17"/>
      <c r="B130" s="17"/>
      <c r="C130" s="17"/>
      <c r="D130" s="22"/>
      <c r="E130" s="22"/>
      <c r="F130" s="17"/>
      <c r="G130" s="17"/>
      <c r="H130" s="22"/>
      <c r="I130" s="22"/>
      <c r="J130" s="17"/>
      <c r="K130" s="17"/>
      <c r="L130" s="17"/>
    </row>
    <row r="131" spans="1:12" x14ac:dyDescent="0.25">
      <c r="A131" s="17"/>
      <c r="B131" s="38"/>
      <c r="C131" s="38"/>
      <c r="D131" s="39"/>
      <c r="E131" s="39"/>
      <c r="F131" s="38"/>
      <c r="G131" s="38"/>
      <c r="H131" s="39"/>
      <c r="I131" s="39"/>
      <c r="J131" s="38"/>
      <c r="K131" s="38"/>
      <c r="L131" s="38"/>
    </row>
    <row r="132" spans="1:12" x14ac:dyDescent="0.25">
      <c r="A132" s="17"/>
      <c r="B132" s="17"/>
      <c r="C132" s="21"/>
      <c r="D132" s="40">
        <v>430</v>
      </c>
      <c r="E132" s="41">
        <v>2.5347222222222221E-3</v>
      </c>
      <c r="F132" s="41">
        <v>5.0925925925925921E-4</v>
      </c>
      <c r="G132" s="41">
        <v>9.6064814814814808E-4</v>
      </c>
      <c r="H132" s="40">
        <v>218</v>
      </c>
      <c r="I132" s="41">
        <v>6.018518518518519E-4</v>
      </c>
      <c r="J132" s="41">
        <v>5.8564814814814825E-3</v>
      </c>
      <c r="K132" s="40">
        <v>1</v>
      </c>
      <c r="L132" s="40">
        <v>117</v>
      </c>
    </row>
    <row r="133" spans="1:12" x14ac:dyDescent="0.25">
      <c r="A133" s="17"/>
      <c r="B133" s="17"/>
      <c r="C133" s="17"/>
      <c r="D133" s="22"/>
      <c r="E133" s="22"/>
      <c r="F133" s="17"/>
      <c r="G133" s="17"/>
      <c r="H133" s="22"/>
      <c r="I133" s="22"/>
      <c r="J133" s="17"/>
      <c r="K133" s="17"/>
      <c r="L133" s="17"/>
    </row>
    <row r="134" spans="1:12" x14ac:dyDescent="0.25">
      <c r="A134" s="45" t="s">
        <v>124</v>
      </c>
      <c r="B134" s="31" t="s">
        <v>125</v>
      </c>
      <c r="C134" s="32">
        <v>44346</v>
      </c>
      <c r="D134" s="33">
        <v>29</v>
      </c>
      <c r="E134" s="34">
        <v>2.3148148148148151E-3</v>
      </c>
      <c r="F134" s="34">
        <v>1.3310185185185185E-3</v>
      </c>
      <c r="G134" s="34">
        <v>8.3333333333333339E-4</v>
      </c>
      <c r="H134" s="32">
        <v>4</v>
      </c>
      <c r="I134" s="34">
        <v>1.4583333333333334E-3</v>
      </c>
      <c r="J134" s="34">
        <v>3.7384259259259263E-3</v>
      </c>
      <c r="K134" s="32">
        <v>0</v>
      </c>
      <c r="L134" s="32">
        <v>8</v>
      </c>
    </row>
    <row r="135" spans="1:12" x14ac:dyDescent="0.25">
      <c r="A135" s="35" t="s">
        <v>126</v>
      </c>
      <c r="B135" s="31" t="s">
        <v>127</v>
      </c>
      <c r="C135" s="32">
        <v>44369</v>
      </c>
      <c r="D135" s="33">
        <v>25</v>
      </c>
      <c r="E135" s="34">
        <v>3.7731481481481483E-3</v>
      </c>
      <c r="F135" s="34">
        <v>8.7962962962962962E-4</v>
      </c>
      <c r="G135" s="34">
        <v>1.6087962962962963E-3</v>
      </c>
      <c r="H135" s="32">
        <v>9</v>
      </c>
      <c r="I135" s="34">
        <v>3.0092592592592595E-4</v>
      </c>
      <c r="J135" s="34">
        <v>2.1180555555555553E-3</v>
      </c>
      <c r="K135" s="32">
        <v>0</v>
      </c>
      <c r="L135" s="32">
        <v>6</v>
      </c>
    </row>
    <row r="136" spans="1:12" ht="30" x14ac:dyDescent="0.25">
      <c r="A136" s="17"/>
      <c r="B136" s="31" t="s">
        <v>128</v>
      </c>
      <c r="C136" s="32">
        <v>44176</v>
      </c>
      <c r="D136" s="33">
        <v>42</v>
      </c>
      <c r="E136" s="34">
        <v>2.5000000000000001E-3</v>
      </c>
      <c r="F136" s="34">
        <v>7.175925925925927E-4</v>
      </c>
      <c r="G136" s="34">
        <v>1.4120370370370369E-3</v>
      </c>
      <c r="H136" s="32">
        <v>20</v>
      </c>
      <c r="I136" s="34">
        <v>3.0092592592592595E-4</v>
      </c>
      <c r="J136" s="34">
        <v>3.0092592592592588E-3</v>
      </c>
      <c r="K136" s="32">
        <v>0</v>
      </c>
      <c r="L136" s="32">
        <v>16</v>
      </c>
    </row>
    <row r="137" spans="1:12" x14ac:dyDescent="0.25">
      <c r="A137" s="17"/>
      <c r="B137" s="31" t="s">
        <v>129</v>
      </c>
      <c r="C137" s="32">
        <v>44324</v>
      </c>
      <c r="D137" s="33">
        <v>49</v>
      </c>
      <c r="E137" s="34">
        <v>1.9212962962962962E-3</v>
      </c>
      <c r="F137" s="34">
        <v>5.6712962962962956E-4</v>
      </c>
      <c r="G137" s="34">
        <v>1.5509259259259261E-3</v>
      </c>
      <c r="H137" s="32">
        <v>18</v>
      </c>
      <c r="I137" s="34">
        <v>1.7361111111111112E-4</v>
      </c>
      <c r="J137" s="34">
        <v>1.6666666666666668E-3</v>
      </c>
      <c r="K137" s="32">
        <v>0</v>
      </c>
      <c r="L137" s="32">
        <v>14</v>
      </c>
    </row>
    <row r="138" spans="1:12" x14ac:dyDescent="0.25">
      <c r="A138" s="17"/>
      <c r="B138" s="31" t="s">
        <v>130</v>
      </c>
      <c r="C138" s="32">
        <v>44053</v>
      </c>
      <c r="D138" s="33">
        <v>48</v>
      </c>
      <c r="E138" s="34">
        <v>2.1180555555555553E-3</v>
      </c>
      <c r="F138" s="34">
        <v>1.2847222222222223E-3</v>
      </c>
      <c r="G138" s="34">
        <v>1.0185185185185186E-3</v>
      </c>
      <c r="H138" s="32">
        <v>20</v>
      </c>
      <c r="I138" s="34">
        <v>8.449074074074075E-4</v>
      </c>
      <c r="J138" s="34">
        <v>3.0092592592592588E-3</v>
      </c>
      <c r="K138" s="32">
        <v>1</v>
      </c>
      <c r="L138" s="32">
        <v>11</v>
      </c>
    </row>
    <row r="139" spans="1:12" x14ac:dyDescent="0.25">
      <c r="A139" s="17"/>
      <c r="B139" s="31" t="s">
        <v>131</v>
      </c>
      <c r="C139" s="32">
        <v>44129</v>
      </c>
      <c r="D139" s="33">
        <v>42</v>
      </c>
      <c r="E139" s="34">
        <v>2.6041666666666665E-3</v>
      </c>
      <c r="F139" s="34">
        <v>1.25E-3</v>
      </c>
      <c r="G139" s="34">
        <v>1.3773148148148147E-3</v>
      </c>
      <c r="H139" s="32">
        <v>1</v>
      </c>
      <c r="I139" s="34">
        <v>7.5231481481481471E-4</v>
      </c>
      <c r="J139" s="34">
        <v>7.5231481481481471E-4</v>
      </c>
      <c r="K139" s="32">
        <v>0</v>
      </c>
      <c r="L139" s="32">
        <v>15</v>
      </c>
    </row>
    <row r="140" spans="1:12" x14ac:dyDescent="0.25">
      <c r="A140" s="17"/>
      <c r="B140" s="31" t="s">
        <v>132</v>
      </c>
      <c r="C140" s="32">
        <v>44113</v>
      </c>
      <c r="D140" s="33">
        <v>33</v>
      </c>
      <c r="E140" s="34">
        <v>2.0138888888888888E-3</v>
      </c>
      <c r="F140" s="34">
        <v>1.4120370370370369E-3</v>
      </c>
      <c r="G140" s="34">
        <v>1.3541666666666667E-3</v>
      </c>
      <c r="H140" s="32">
        <v>9</v>
      </c>
      <c r="I140" s="34">
        <v>2.0833333333333335E-4</v>
      </c>
      <c r="J140" s="34">
        <v>1.1458333333333333E-3</v>
      </c>
      <c r="K140" s="32">
        <v>0</v>
      </c>
      <c r="L140" s="32">
        <v>7</v>
      </c>
    </row>
    <row r="141" spans="1:12" x14ac:dyDescent="0.25">
      <c r="A141" s="17"/>
      <c r="B141" s="31" t="s">
        <v>133</v>
      </c>
      <c r="C141" s="32">
        <v>44228</v>
      </c>
      <c r="D141" s="33">
        <v>37</v>
      </c>
      <c r="E141" s="34">
        <v>1.8865740740740742E-3</v>
      </c>
      <c r="F141" s="34">
        <v>6.8287037037037025E-4</v>
      </c>
      <c r="G141" s="34">
        <v>1.3078703703703705E-3</v>
      </c>
      <c r="H141" s="32">
        <v>5</v>
      </c>
      <c r="I141" s="34">
        <v>8.7962962962962962E-4</v>
      </c>
      <c r="J141" s="34">
        <v>1.9212962962962962E-3</v>
      </c>
      <c r="K141" s="32">
        <v>0</v>
      </c>
      <c r="L141" s="32">
        <v>10</v>
      </c>
    </row>
    <row r="142" spans="1:12" x14ac:dyDescent="0.25">
      <c r="A142" s="17"/>
      <c r="B142" s="36"/>
      <c r="C142" s="32"/>
      <c r="D142" s="37"/>
      <c r="E142" s="32"/>
      <c r="F142" s="32"/>
      <c r="G142" s="32"/>
      <c r="H142" s="32"/>
      <c r="I142" s="32"/>
      <c r="J142" s="32"/>
      <c r="K142" s="32"/>
      <c r="L142" s="32"/>
    </row>
    <row r="143" spans="1:12" x14ac:dyDescent="0.25">
      <c r="A143" s="17"/>
      <c r="B143" s="36"/>
      <c r="C143" s="32"/>
      <c r="D143" s="37"/>
      <c r="E143" s="32"/>
      <c r="F143" s="32"/>
      <c r="G143" s="32"/>
      <c r="H143" s="32"/>
      <c r="I143" s="32"/>
      <c r="J143" s="32"/>
      <c r="K143" s="32"/>
      <c r="L143" s="32"/>
    </row>
    <row r="144" spans="1:12" x14ac:dyDescent="0.25">
      <c r="A144" s="17"/>
      <c r="B144" s="17"/>
      <c r="C144" s="17"/>
      <c r="D144" s="22"/>
      <c r="E144" s="22"/>
      <c r="F144" s="17"/>
      <c r="G144" s="17"/>
      <c r="H144" s="22"/>
      <c r="I144" s="22"/>
      <c r="J144" s="17"/>
      <c r="K144" s="17"/>
      <c r="L144" s="17"/>
    </row>
    <row r="145" spans="1:12" x14ac:dyDescent="0.25">
      <c r="A145" s="17"/>
      <c r="B145" s="38"/>
      <c r="C145" s="38"/>
      <c r="D145" s="39"/>
      <c r="E145" s="39"/>
      <c r="F145" s="38"/>
      <c r="G145" s="38"/>
      <c r="H145" s="39"/>
      <c r="I145" s="39"/>
      <c r="J145" s="38"/>
      <c r="K145" s="38"/>
      <c r="L145" s="38"/>
    </row>
    <row r="146" spans="1:12" x14ac:dyDescent="0.25">
      <c r="A146" s="17"/>
      <c r="B146" s="17"/>
      <c r="C146" s="21"/>
      <c r="D146" s="40">
        <v>305</v>
      </c>
      <c r="E146" s="41">
        <v>2.3958333333333336E-3</v>
      </c>
      <c r="F146" s="41">
        <v>1.0185185185185186E-3</v>
      </c>
      <c r="G146" s="41">
        <v>1.3078703703703705E-3</v>
      </c>
      <c r="H146" s="40">
        <v>86</v>
      </c>
      <c r="I146" s="41">
        <v>6.134259259259259E-4</v>
      </c>
      <c r="J146" s="41">
        <v>2.1759259259259258E-3</v>
      </c>
      <c r="K146" s="40">
        <v>1</v>
      </c>
      <c r="L146" s="40">
        <v>87</v>
      </c>
    </row>
    <row r="147" spans="1:12" x14ac:dyDescent="0.25">
      <c r="A147" s="17"/>
      <c r="B147" s="17"/>
      <c r="C147" s="17"/>
      <c r="D147" s="22"/>
      <c r="E147" s="22"/>
      <c r="F147" s="17"/>
      <c r="G147" s="17"/>
      <c r="H147" s="22"/>
      <c r="I147" s="22"/>
      <c r="J147" s="17"/>
      <c r="K147" s="17"/>
      <c r="L147" s="17"/>
    </row>
    <row r="148" spans="1:12" x14ac:dyDescent="0.25">
      <c r="A148" s="45" t="s">
        <v>134</v>
      </c>
      <c r="B148" s="31" t="s">
        <v>135</v>
      </c>
      <c r="C148" s="32">
        <v>44018</v>
      </c>
      <c r="D148" s="33">
        <v>48</v>
      </c>
      <c r="E148" s="34">
        <v>1.8981481481481482E-3</v>
      </c>
      <c r="F148" s="34">
        <v>5.9027777777777778E-4</v>
      </c>
      <c r="G148" s="34">
        <v>1.3310185185185185E-3</v>
      </c>
      <c r="H148" s="32">
        <v>3</v>
      </c>
      <c r="I148" s="34">
        <v>1.0069444444444444E-3</v>
      </c>
      <c r="J148" s="34">
        <v>1.5162037037037036E-3</v>
      </c>
      <c r="K148" s="32">
        <v>0</v>
      </c>
      <c r="L148" s="32">
        <v>19</v>
      </c>
    </row>
    <row r="149" spans="1:12" x14ac:dyDescent="0.25">
      <c r="A149" s="35" t="s">
        <v>136</v>
      </c>
      <c r="B149" s="31" t="s">
        <v>137</v>
      </c>
      <c r="C149" s="32">
        <v>44103</v>
      </c>
      <c r="D149" s="33">
        <v>54</v>
      </c>
      <c r="E149" s="34">
        <v>2.9050925925925928E-3</v>
      </c>
      <c r="F149" s="34">
        <v>9.2592592592592588E-5</v>
      </c>
      <c r="G149" s="34">
        <v>8.3333333333333339E-4</v>
      </c>
      <c r="H149" s="32">
        <v>13</v>
      </c>
      <c r="I149" s="34">
        <v>1.0300925925925926E-3</v>
      </c>
      <c r="J149" s="34">
        <v>1.6666666666666668E-3</v>
      </c>
      <c r="K149" s="32">
        <v>0</v>
      </c>
      <c r="L149" s="32">
        <v>14</v>
      </c>
    </row>
    <row r="150" spans="1:12" x14ac:dyDescent="0.25">
      <c r="A150" s="17"/>
      <c r="B150" s="31" t="s">
        <v>138</v>
      </c>
      <c r="C150" s="32">
        <v>44041</v>
      </c>
      <c r="D150" s="33">
        <v>56</v>
      </c>
      <c r="E150" s="34">
        <v>1.9791666666666668E-3</v>
      </c>
      <c r="F150" s="34">
        <v>3.9351851851851852E-4</v>
      </c>
      <c r="G150" s="34">
        <v>1.3310185185185185E-3</v>
      </c>
      <c r="H150" s="32">
        <v>25</v>
      </c>
      <c r="I150" s="34">
        <v>5.0925925925925921E-4</v>
      </c>
      <c r="J150" s="34">
        <v>6.6203703703703702E-3</v>
      </c>
      <c r="K150" s="32">
        <v>0</v>
      </c>
      <c r="L150" s="32">
        <v>20</v>
      </c>
    </row>
    <row r="151" spans="1:12" x14ac:dyDescent="0.25">
      <c r="A151" s="17"/>
      <c r="B151" s="31" t="s">
        <v>139</v>
      </c>
      <c r="C151" s="32">
        <v>44091</v>
      </c>
      <c r="D151" s="33">
        <v>29</v>
      </c>
      <c r="E151" s="34">
        <v>3.2175925925925926E-3</v>
      </c>
      <c r="F151" s="34">
        <v>6.4814814814814813E-4</v>
      </c>
      <c r="G151" s="34">
        <v>1.0879629629629629E-3</v>
      </c>
      <c r="H151" s="32">
        <v>6</v>
      </c>
      <c r="I151" s="34">
        <v>1.25E-3</v>
      </c>
      <c r="J151" s="34">
        <v>3.2407407407407406E-3</v>
      </c>
      <c r="K151" s="32">
        <v>0</v>
      </c>
      <c r="L151" s="32">
        <v>3</v>
      </c>
    </row>
    <row r="152" spans="1:12" x14ac:dyDescent="0.25">
      <c r="A152" s="17"/>
      <c r="B152" s="31" t="s">
        <v>140</v>
      </c>
      <c r="C152" s="32">
        <v>44382</v>
      </c>
      <c r="D152" s="33">
        <v>57</v>
      </c>
      <c r="E152" s="34">
        <v>2.5000000000000001E-3</v>
      </c>
      <c r="F152" s="34">
        <v>9.3750000000000007E-4</v>
      </c>
      <c r="G152" s="34">
        <v>5.4398148148148144E-4</v>
      </c>
      <c r="H152" s="32">
        <v>4</v>
      </c>
      <c r="I152" s="34">
        <v>1.1689814814814816E-3</v>
      </c>
      <c r="J152" s="34">
        <v>1.6550925925925926E-3</v>
      </c>
      <c r="K152" s="32">
        <v>1</v>
      </c>
      <c r="L152" s="32">
        <v>28</v>
      </c>
    </row>
    <row r="153" spans="1:12" x14ac:dyDescent="0.25">
      <c r="A153" s="17"/>
      <c r="B153" s="31" t="s">
        <v>141</v>
      </c>
      <c r="C153" s="32">
        <v>44023</v>
      </c>
      <c r="D153" s="33">
        <v>72</v>
      </c>
      <c r="E153" s="34">
        <v>2.2800925925925927E-3</v>
      </c>
      <c r="F153" s="34">
        <v>2.4305555555555552E-4</v>
      </c>
      <c r="G153" s="34">
        <v>5.9027777777777778E-4</v>
      </c>
      <c r="H153" s="32">
        <v>17</v>
      </c>
      <c r="I153" s="34">
        <v>1.0763888888888889E-3</v>
      </c>
      <c r="J153" s="34">
        <v>2.8240740740740739E-3</v>
      </c>
      <c r="K153" s="32">
        <v>0</v>
      </c>
      <c r="L153" s="32">
        <v>13</v>
      </c>
    </row>
    <row r="154" spans="1:12" x14ac:dyDescent="0.25">
      <c r="A154" s="17"/>
      <c r="B154" s="31" t="s">
        <v>142</v>
      </c>
      <c r="C154" s="32">
        <v>44146</v>
      </c>
      <c r="D154" s="33">
        <v>49</v>
      </c>
      <c r="E154" s="34">
        <v>2.5925925925925925E-3</v>
      </c>
      <c r="F154" s="34">
        <v>5.0925925925925921E-4</v>
      </c>
      <c r="G154" s="34">
        <v>1.0648148148148147E-3</v>
      </c>
      <c r="H154" s="32">
        <v>20</v>
      </c>
      <c r="I154" s="34">
        <v>3.9351851851851852E-4</v>
      </c>
      <c r="J154" s="34">
        <v>1.5509259259259261E-3</v>
      </c>
      <c r="K154" s="32">
        <v>1</v>
      </c>
      <c r="L154" s="32">
        <v>1</v>
      </c>
    </row>
    <row r="155" spans="1:12" x14ac:dyDescent="0.25">
      <c r="A155" s="17"/>
      <c r="B155" s="36"/>
      <c r="C155" s="32"/>
      <c r="D155" s="37"/>
      <c r="E155" s="32"/>
      <c r="F155" s="32"/>
      <c r="G155" s="32"/>
      <c r="H155" s="32"/>
      <c r="I155" s="32"/>
      <c r="J155" s="32"/>
      <c r="K155" s="32"/>
      <c r="L155" s="32"/>
    </row>
    <row r="156" spans="1:12" x14ac:dyDescent="0.25">
      <c r="A156" s="17"/>
      <c r="B156" s="36"/>
      <c r="C156" s="32"/>
      <c r="D156" s="37"/>
      <c r="E156" s="32"/>
      <c r="F156" s="32"/>
      <c r="G156" s="32"/>
      <c r="H156" s="32"/>
      <c r="I156" s="32"/>
      <c r="J156" s="32"/>
      <c r="K156" s="32"/>
      <c r="L156" s="32"/>
    </row>
    <row r="157" spans="1:12" x14ac:dyDescent="0.25">
      <c r="A157" s="17"/>
      <c r="B157" s="36"/>
      <c r="C157" s="32"/>
      <c r="D157" s="37"/>
      <c r="E157" s="32"/>
      <c r="F157" s="32"/>
      <c r="G157" s="32"/>
      <c r="H157" s="32"/>
      <c r="I157" s="32"/>
      <c r="J157" s="32"/>
      <c r="K157" s="32"/>
      <c r="L157" s="32"/>
    </row>
    <row r="158" spans="1:12" x14ac:dyDescent="0.25">
      <c r="A158" s="17"/>
      <c r="B158" s="17"/>
      <c r="C158" s="17"/>
      <c r="D158" s="22"/>
      <c r="E158" s="22"/>
      <c r="F158" s="17"/>
      <c r="G158" s="17"/>
      <c r="H158" s="22"/>
      <c r="I158" s="22"/>
      <c r="J158" s="17"/>
      <c r="K158" s="17"/>
      <c r="L158" s="17"/>
    </row>
    <row r="159" spans="1:12" x14ac:dyDescent="0.25">
      <c r="A159" s="17"/>
      <c r="B159" s="38"/>
      <c r="C159" s="38"/>
      <c r="D159" s="39"/>
      <c r="E159" s="39"/>
      <c r="F159" s="38"/>
      <c r="G159" s="38"/>
      <c r="H159" s="39"/>
      <c r="I159" s="39"/>
      <c r="J159" s="38"/>
      <c r="K159" s="38"/>
      <c r="L159" s="38"/>
    </row>
    <row r="160" spans="1:12" x14ac:dyDescent="0.25">
      <c r="A160" s="17"/>
      <c r="B160" s="17"/>
      <c r="C160" s="21"/>
      <c r="D160" s="40">
        <v>365</v>
      </c>
      <c r="E160" s="41">
        <v>2.4768518518518516E-3</v>
      </c>
      <c r="F160" s="41">
        <v>4.8611111111111104E-4</v>
      </c>
      <c r="G160" s="41">
        <v>9.7222222222222209E-4</v>
      </c>
      <c r="H160" s="40">
        <v>88</v>
      </c>
      <c r="I160" s="41">
        <v>9.1435185185185185E-4</v>
      </c>
      <c r="J160" s="41">
        <v>2.7199074074074074E-3</v>
      </c>
      <c r="K160" s="40">
        <v>2</v>
      </c>
      <c r="L160" s="40">
        <v>98</v>
      </c>
    </row>
    <row r="161" spans="1:12" x14ac:dyDescent="0.25">
      <c r="A161" s="17"/>
      <c r="B161" s="17"/>
      <c r="C161" s="21"/>
      <c r="D161" s="40"/>
      <c r="E161" s="40"/>
      <c r="F161" s="40"/>
      <c r="G161" s="40"/>
      <c r="H161" s="40"/>
      <c r="I161" s="40"/>
      <c r="J161" s="40"/>
      <c r="K161" s="40"/>
      <c r="L161" s="40"/>
    </row>
    <row r="162" spans="1:12" x14ac:dyDescent="0.25">
      <c r="A162" s="46" t="s">
        <v>143</v>
      </c>
      <c r="B162" s="31" t="s">
        <v>144</v>
      </c>
      <c r="C162" s="32">
        <v>44065</v>
      </c>
      <c r="D162" s="33">
        <v>46</v>
      </c>
      <c r="E162" s="34">
        <v>2.1527777777777778E-3</v>
      </c>
      <c r="F162" s="34">
        <v>7.5231481481481471E-4</v>
      </c>
      <c r="G162" s="34">
        <v>8.2175925925925917E-4</v>
      </c>
      <c r="H162" s="32">
        <v>14</v>
      </c>
      <c r="I162" s="34">
        <v>4.3981481481481481E-4</v>
      </c>
      <c r="J162" s="34">
        <v>4.7453703703703703E-3</v>
      </c>
      <c r="K162" s="32">
        <v>6</v>
      </c>
      <c r="L162" s="32">
        <v>2</v>
      </c>
    </row>
    <row r="163" spans="1:12" x14ac:dyDescent="0.25">
      <c r="A163" s="47" t="s">
        <v>145</v>
      </c>
      <c r="B163" s="31" t="s">
        <v>146</v>
      </c>
      <c r="C163" s="32">
        <v>44377</v>
      </c>
      <c r="D163" s="33">
        <v>53</v>
      </c>
      <c r="E163" s="34">
        <v>2.3495370370370371E-3</v>
      </c>
      <c r="F163" s="34">
        <v>3.0092592592592595E-4</v>
      </c>
      <c r="G163" s="34">
        <v>7.5231481481481471E-4</v>
      </c>
      <c r="H163" s="32">
        <v>20</v>
      </c>
      <c r="I163" s="34">
        <v>4.2824074074074075E-4</v>
      </c>
      <c r="J163" s="34">
        <v>3.3333333333333335E-3</v>
      </c>
      <c r="K163" s="32">
        <v>6</v>
      </c>
      <c r="L163" s="32">
        <v>15</v>
      </c>
    </row>
    <row r="164" spans="1:12" x14ac:dyDescent="0.25">
      <c r="A164" s="17"/>
      <c r="B164" s="31" t="s">
        <v>147</v>
      </c>
      <c r="C164" s="32">
        <v>44329</v>
      </c>
      <c r="D164" s="33">
        <v>45</v>
      </c>
      <c r="E164" s="34">
        <v>2.7662037037037034E-3</v>
      </c>
      <c r="F164" s="34">
        <v>2.3148148148148147E-5</v>
      </c>
      <c r="G164" s="34">
        <v>1.1574074074074073E-4</v>
      </c>
      <c r="H164" s="32">
        <v>18</v>
      </c>
      <c r="I164" s="34">
        <v>6.9444444444444444E-5</v>
      </c>
      <c r="J164" s="34">
        <v>1.9675925925925926E-4</v>
      </c>
      <c r="K164" s="32">
        <v>5</v>
      </c>
      <c r="L164" s="32">
        <v>27</v>
      </c>
    </row>
    <row r="165" spans="1:12" x14ac:dyDescent="0.25">
      <c r="A165" s="17"/>
      <c r="B165" s="31" t="s">
        <v>148</v>
      </c>
      <c r="C165" s="32">
        <v>44373</v>
      </c>
      <c r="D165" s="33">
        <v>31</v>
      </c>
      <c r="E165" s="34">
        <v>2.3263888888888887E-3</v>
      </c>
      <c r="F165" s="34">
        <v>8.564814814814815E-4</v>
      </c>
      <c r="G165" s="34">
        <v>1.6435185185185183E-3</v>
      </c>
      <c r="H165" s="32">
        <v>10</v>
      </c>
      <c r="I165" s="34">
        <v>1.6203703703703703E-4</v>
      </c>
      <c r="J165" s="34">
        <v>4.9768518518518521E-4</v>
      </c>
      <c r="K165" s="32">
        <v>2</v>
      </c>
      <c r="L165" s="32">
        <v>8</v>
      </c>
    </row>
    <row r="166" spans="1:12" x14ac:dyDescent="0.25">
      <c r="A166" s="17"/>
      <c r="B166" s="31" t="s">
        <v>149</v>
      </c>
      <c r="C166" s="32">
        <v>44063</v>
      </c>
      <c r="D166" s="33">
        <v>48</v>
      </c>
      <c r="E166" s="34">
        <v>2.1874999999999998E-3</v>
      </c>
      <c r="F166" s="34">
        <v>6.8287037037037025E-4</v>
      </c>
      <c r="G166" s="34">
        <v>1.5277777777777779E-3</v>
      </c>
      <c r="H166" s="32">
        <v>14</v>
      </c>
      <c r="I166" s="34">
        <v>4.5138888888888892E-4</v>
      </c>
      <c r="J166" s="34">
        <v>1.8055555555555557E-3</v>
      </c>
      <c r="K166" s="32">
        <v>3</v>
      </c>
      <c r="L166" s="32">
        <v>9</v>
      </c>
    </row>
    <row r="167" spans="1:12" x14ac:dyDescent="0.25">
      <c r="A167" s="17"/>
      <c r="B167" s="31" t="s">
        <v>150</v>
      </c>
      <c r="C167" s="32">
        <v>44090</v>
      </c>
      <c r="D167" s="33">
        <v>28</v>
      </c>
      <c r="E167" s="34">
        <v>3.2638888888888891E-3</v>
      </c>
      <c r="F167" s="34">
        <v>9.7222222222222209E-4</v>
      </c>
      <c r="G167" s="34">
        <v>1.0300925925925926E-3</v>
      </c>
      <c r="H167" s="32">
        <v>18</v>
      </c>
      <c r="I167" s="34">
        <v>6.5972222222222213E-4</v>
      </c>
      <c r="J167" s="34">
        <v>5.5092592592592589E-3</v>
      </c>
      <c r="K167" s="32">
        <v>1</v>
      </c>
      <c r="L167" s="32">
        <v>10</v>
      </c>
    </row>
    <row r="168" spans="1:12" x14ac:dyDescent="0.25">
      <c r="A168" s="17"/>
      <c r="B168" s="31" t="s">
        <v>151</v>
      </c>
      <c r="C168" s="32">
        <v>44021</v>
      </c>
      <c r="D168" s="33">
        <v>23</v>
      </c>
      <c r="E168" s="34">
        <v>2.8587962962962963E-3</v>
      </c>
      <c r="F168" s="34">
        <v>8.9120370370370362E-4</v>
      </c>
      <c r="G168" s="34">
        <v>1.6203703703703703E-3</v>
      </c>
      <c r="H168" s="32">
        <v>2</v>
      </c>
      <c r="I168" s="34">
        <v>9.6064814814814808E-4</v>
      </c>
      <c r="J168" s="34">
        <v>1.3657407407407409E-3</v>
      </c>
      <c r="K168" s="32">
        <v>3</v>
      </c>
      <c r="L168" s="32">
        <v>0</v>
      </c>
    </row>
    <row r="169" spans="1:12" x14ac:dyDescent="0.25">
      <c r="A169" s="17"/>
      <c r="B169" s="31" t="s">
        <v>152</v>
      </c>
      <c r="C169" s="32">
        <v>44022</v>
      </c>
      <c r="D169" s="33">
        <v>42</v>
      </c>
      <c r="E169" s="34">
        <v>2.2569444444444447E-3</v>
      </c>
      <c r="F169" s="34">
        <v>1.5046296296296294E-3</v>
      </c>
      <c r="G169" s="34">
        <v>1.4351851851851854E-3</v>
      </c>
      <c r="H169" s="32">
        <v>14</v>
      </c>
      <c r="I169" s="34">
        <v>4.9768518518518521E-4</v>
      </c>
      <c r="J169" s="34">
        <v>5.1736111111111115E-3</v>
      </c>
      <c r="K169" s="32">
        <v>1</v>
      </c>
      <c r="L169" s="32">
        <v>12</v>
      </c>
    </row>
    <row r="170" spans="1:12" x14ac:dyDescent="0.25">
      <c r="A170" s="17"/>
      <c r="B170" s="31" t="s">
        <v>153</v>
      </c>
      <c r="C170" s="32">
        <v>44035</v>
      </c>
      <c r="D170" s="33">
        <v>32</v>
      </c>
      <c r="E170" s="34">
        <v>3.6574074074074074E-3</v>
      </c>
      <c r="F170" s="34">
        <v>1.0648148148148147E-3</v>
      </c>
      <c r="G170" s="34">
        <v>1.3194444444444443E-3</v>
      </c>
      <c r="H170" s="32">
        <v>14</v>
      </c>
      <c r="I170" s="34">
        <v>4.8611111111111104E-4</v>
      </c>
      <c r="J170" s="34">
        <v>1.5277777777777779E-3</v>
      </c>
      <c r="K170" s="32">
        <v>5</v>
      </c>
      <c r="L170" s="32">
        <v>7</v>
      </c>
    </row>
    <row r="171" spans="1:12" x14ac:dyDescent="0.25">
      <c r="A171" s="17"/>
      <c r="B171" s="31" t="s">
        <v>154</v>
      </c>
      <c r="C171" s="32">
        <v>44139</v>
      </c>
      <c r="D171" s="33">
        <v>40</v>
      </c>
      <c r="E171" s="34">
        <v>2.1296296296296298E-3</v>
      </c>
      <c r="F171" s="34">
        <v>6.018518518518519E-4</v>
      </c>
      <c r="G171" s="34">
        <v>3.1250000000000001E-4</v>
      </c>
      <c r="H171" s="32">
        <v>16</v>
      </c>
      <c r="I171" s="34">
        <v>2.3148148148148146E-4</v>
      </c>
      <c r="J171" s="34">
        <v>2.0370370370370373E-3</v>
      </c>
      <c r="K171" s="32">
        <v>3</v>
      </c>
      <c r="L171" s="32">
        <v>14</v>
      </c>
    </row>
    <row r="172" spans="1:12" x14ac:dyDescent="0.25">
      <c r="A172" s="17"/>
      <c r="B172" s="31" t="s">
        <v>155</v>
      </c>
      <c r="C172" s="32">
        <v>44288</v>
      </c>
      <c r="D172" s="33">
        <v>35</v>
      </c>
      <c r="E172" s="34">
        <v>2.1527777777777778E-3</v>
      </c>
      <c r="F172" s="34">
        <v>5.2083333333333333E-4</v>
      </c>
      <c r="G172" s="34">
        <v>1.5740740740740741E-3</v>
      </c>
      <c r="H172" s="32">
        <v>14</v>
      </c>
      <c r="I172" s="34">
        <v>2.0833333333333335E-4</v>
      </c>
      <c r="J172" s="34">
        <v>5.5555555555555556E-4</v>
      </c>
      <c r="K172" s="32">
        <v>4</v>
      </c>
      <c r="L172" s="32">
        <v>11</v>
      </c>
    </row>
    <row r="173" spans="1:12" x14ac:dyDescent="0.25">
      <c r="A173" s="17"/>
      <c r="B173" s="38"/>
      <c r="C173" s="38"/>
      <c r="D173" s="39"/>
      <c r="E173" s="39"/>
      <c r="F173" s="38"/>
      <c r="G173" s="38"/>
      <c r="H173" s="39"/>
      <c r="I173" s="39"/>
      <c r="J173" s="38"/>
      <c r="K173" s="38"/>
      <c r="L173" s="38"/>
    </row>
    <row r="174" spans="1:12" x14ac:dyDescent="0.25">
      <c r="A174" s="17"/>
      <c r="B174" s="17"/>
      <c r="C174" s="21"/>
      <c r="D174" s="40">
        <v>423</v>
      </c>
      <c r="E174" s="41">
        <v>2.5578703703703705E-3</v>
      </c>
      <c r="F174" s="41">
        <v>7.407407407407407E-4</v>
      </c>
      <c r="G174" s="41">
        <v>1.0995370370370371E-3</v>
      </c>
      <c r="H174" s="40">
        <v>154</v>
      </c>
      <c r="I174" s="41">
        <v>4.1666666666666669E-4</v>
      </c>
      <c r="J174" s="41">
        <v>2.4305555555555556E-3</v>
      </c>
      <c r="K174" s="40">
        <v>39</v>
      </c>
      <c r="L174" s="40">
        <v>115</v>
      </c>
    </row>
    <row r="175" spans="1:12" x14ac:dyDescent="0.25">
      <c r="A175" s="17"/>
      <c r="B175" s="17"/>
      <c r="C175" s="17"/>
      <c r="D175" s="22"/>
      <c r="E175" s="22"/>
      <c r="F175" s="17"/>
      <c r="G175" s="17"/>
      <c r="H175" s="22"/>
      <c r="I175" s="22"/>
      <c r="J175" s="17"/>
      <c r="K175" s="17"/>
      <c r="L175" s="17"/>
    </row>
    <row r="176" spans="1:12" x14ac:dyDescent="0.25">
      <c r="A176" s="46" t="s">
        <v>156</v>
      </c>
      <c r="B176" s="31" t="s">
        <v>157</v>
      </c>
      <c r="C176" s="32">
        <v>44039</v>
      </c>
      <c r="D176" s="33">
        <v>58</v>
      </c>
      <c r="E176" s="34">
        <v>1.1111111111111111E-3</v>
      </c>
      <c r="F176" s="34">
        <v>2.6620370370370372E-4</v>
      </c>
      <c r="G176" s="34">
        <v>1.5972222222222221E-3</v>
      </c>
      <c r="H176" s="32">
        <v>4</v>
      </c>
      <c r="I176" s="34">
        <v>1.0416666666666667E-4</v>
      </c>
      <c r="J176" s="34">
        <v>3.3564814814814812E-4</v>
      </c>
      <c r="K176" s="32">
        <v>0</v>
      </c>
      <c r="L176" s="32">
        <v>2</v>
      </c>
    </row>
    <row r="177" spans="1:12" x14ac:dyDescent="0.25">
      <c r="A177" s="35" t="s">
        <v>158</v>
      </c>
      <c r="B177" s="31" t="s">
        <v>159</v>
      </c>
      <c r="C177" s="32">
        <v>44420</v>
      </c>
      <c r="D177" s="33">
        <v>58</v>
      </c>
      <c r="E177" s="34">
        <v>1.9444444444444442E-3</v>
      </c>
      <c r="F177" s="34">
        <v>3.7037037037037035E-4</v>
      </c>
      <c r="G177" s="34">
        <v>1.1226851851851851E-3</v>
      </c>
      <c r="H177" s="32">
        <v>31</v>
      </c>
      <c r="I177" s="34">
        <v>2.0833333333333335E-4</v>
      </c>
      <c r="J177" s="34">
        <v>1.1111111111111111E-3</v>
      </c>
      <c r="K177" s="32">
        <v>0</v>
      </c>
      <c r="L177" s="32">
        <v>26</v>
      </c>
    </row>
    <row r="178" spans="1:12" x14ac:dyDescent="0.25">
      <c r="A178" s="17"/>
      <c r="B178" s="31" t="s">
        <v>160</v>
      </c>
      <c r="C178" s="32">
        <v>44295</v>
      </c>
      <c r="D178" s="33">
        <v>53</v>
      </c>
      <c r="E178" s="34">
        <v>1.6666666666666668E-3</v>
      </c>
      <c r="F178" s="34">
        <v>1.423611111111111E-3</v>
      </c>
      <c r="G178" s="34">
        <v>7.7546296296296304E-4</v>
      </c>
      <c r="H178" s="32">
        <v>37</v>
      </c>
      <c r="I178" s="34">
        <v>2.0833333333333335E-4</v>
      </c>
      <c r="J178" s="34">
        <v>3.6574074074074074E-3</v>
      </c>
      <c r="K178" s="32">
        <v>0</v>
      </c>
      <c r="L178" s="32">
        <v>24</v>
      </c>
    </row>
    <row r="179" spans="1:12" x14ac:dyDescent="0.25">
      <c r="A179" s="17"/>
      <c r="B179" s="31" t="s">
        <v>161</v>
      </c>
      <c r="C179" s="32">
        <v>43133</v>
      </c>
      <c r="D179" s="33">
        <v>50</v>
      </c>
      <c r="E179" s="34">
        <v>1.9791666666666668E-3</v>
      </c>
      <c r="F179" s="34">
        <v>8.9120370370370362E-4</v>
      </c>
      <c r="G179" s="34">
        <v>1.6087962962962963E-3</v>
      </c>
      <c r="H179" s="32">
        <v>24</v>
      </c>
      <c r="I179" s="34">
        <v>4.0509259259259258E-4</v>
      </c>
      <c r="J179" s="34">
        <v>2.9629629629629628E-3</v>
      </c>
      <c r="K179" s="32">
        <v>0</v>
      </c>
      <c r="L179" s="32">
        <v>18</v>
      </c>
    </row>
    <row r="180" spans="1:12" x14ac:dyDescent="0.25">
      <c r="A180" s="17"/>
      <c r="B180" s="31" t="s">
        <v>162</v>
      </c>
      <c r="C180" s="32">
        <v>44415</v>
      </c>
      <c r="D180" s="33">
        <v>32</v>
      </c>
      <c r="E180" s="34">
        <v>2.2569444444444447E-3</v>
      </c>
      <c r="F180" s="34">
        <v>8.6805555555555551E-4</v>
      </c>
      <c r="G180" s="34">
        <v>7.175925925925927E-4</v>
      </c>
      <c r="H180" s="32">
        <v>17</v>
      </c>
      <c r="I180" s="34">
        <v>2.7777777777777778E-4</v>
      </c>
      <c r="J180" s="34">
        <v>2.3842592592592591E-3</v>
      </c>
      <c r="K180" s="32">
        <v>0</v>
      </c>
      <c r="L180" s="32">
        <v>14</v>
      </c>
    </row>
    <row r="181" spans="1:12" x14ac:dyDescent="0.25">
      <c r="A181" s="17"/>
      <c r="B181" s="31" t="s">
        <v>163</v>
      </c>
      <c r="C181" s="32">
        <v>44071</v>
      </c>
      <c r="D181" s="33">
        <v>21</v>
      </c>
      <c r="E181" s="34">
        <v>4.0393518518518521E-3</v>
      </c>
      <c r="F181" s="34">
        <v>1.3657407407407409E-3</v>
      </c>
      <c r="G181" s="34">
        <v>8.6805555555555551E-4</v>
      </c>
      <c r="H181" s="32">
        <v>14</v>
      </c>
      <c r="I181" s="34">
        <v>1.6203703703703703E-3</v>
      </c>
      <c r="J181" s="34">
        <v>1.6261574074074074E-2</v>
      </c>
      <c r="K181" s="32">
        <v>0</v>
      </c>
      <c r="L181" s="32">
        <v>4</v>
      </c>
    </row>
    <row r="182" spans="1:12" x14ac:dyDescent="0.25">
      <c r="A182" s="17"/>
      <c r="B182" s="36"/>
      <c r="C182" s="32"/>
      <c r="D182" s="37"/>
      <c r="E182" s="32"/>
      <c r="F182" s="32"/>
      <c r="G182" s="32"/>
      <c r="H182" s="32"/>
      <c r="I182" s="32"/>
      <c r="J182" s="32"/>
      <c r="K182" s="32"/>
      <c r="L182" s="32"/>
    </row>
    <row r="183" spans="1:12" x14ac:dyDescent="0.25">
      <c r="A183" s="17"/>
      <c r="B183" s="36"/>
      <c r="C183" s="32"/>
      <c r="D183" s="37"/>
      <c r="E183" s="32"/>
      <c r="F183" s="32"/>
      <c r="G183" s="32"/>
      <c r="H183" s="32"/>
      <c r="I183" s="32"/>
      <c r="J183" s="32"/>
      <c r="K183" s="32"/>
      <c r="L183" s="32"/>
    </row>
    <row r="184" spans="1:12" x14ac:dyDescent="0.25">
      <c r="A184" s="17"/>
      <c r="B184" s="36"/>
      <c r="C184" s="32"/>
      <c r="D184" s="37"/>
      <c r="E184" s="32"/>
      <c r="F184" s="32"/>
      <c r="G184" s="32"/>
      <c r="H184" s="32"/>
      <c r="I184" s="32"/>
      <c r="J184" s="32"/>
      <c r="K184" s="32"/>
      <c r="L184" s="32"/>
    </row>
    <row r="185" spans="1:12" x14ac:dyDescent="0.25">
      <c r="A185" s="17"/>
      <c r="B185" s="36"/>
      <c r="C185" s="32"/>
      <c r="D185" s="37"/>
      <c r="E185" s="32"/>
      <c r="F185" s="32"/>
      <c r="G185" s="32"/>
      <c r="H185" s="32"/>
      <c r="I185" s="32"/>
      <c r="J185" s="32"/>
      <c r="K185" s="32"/>
      <c r="L185" s="32"/>
    </row>
    <row r="186" spans="1:12" x14ac:dyDescent="0.25">
      <c r="A186" s="17"/>
      <c r="B186" s="36"/>
      <c r="C186" s="32"/>
      <c r="D186" s="37"/>
      <c r="E186" s="32"/>
      <c r="F186" s="32"/>
      <c r="G186" s="32"/>
      <c r="H186" s="32"/>
      <c r="I186" s="32"/>
      <c r="J186" s="32"/>
      <c r="K186" s="32"/>
      <c r="L186" s="32"/>
    </row>
    <row r="187" spans="1:12" x14ac:dyDescent="0.25">
      <c r="A187" s="17"/>
      <c r="B187" s="38"/>
      <c r="C187" s="38"/>
      <c r="D187" s="39"/>
      <c r="E187" s="39"/>
      <c r="F187" s="38"/>
      <c r="G187" s="38"/>
      <c r="H187" s="39"/>
      <c r="I187" s="39"/>
      <c r="J187" s="38"/>
      <c r="K187" s="38"/>
      <c r="L187" s="38"/>
    </row>
    <row r="188" spans="1:12" x14ac:dyDescent="0.25">
      <c r="A188" s="17"/>
      <c r="B188" s="17"/>
      <c r="C188" s="21"/>
      <c r="D188" s="40">
        <v>272</v>
      </c>
      <c r="E188" s="41">
        <v>2.1643518518518518E-3</v>
      </c>
      <c r="F188" s="41">
        <v>8.6805555555555551E-4</v>
      </c>
      <c r="G188" s="41">
        <v>1.1111111111111111E-3</v>
      </c>
      <c r="H188" s="40">
        <v>127</v>
      </c>
      <c r="I188" s="41">
        <v>4.7453703703703704E-4</v>
      </c>
      <c r="J188" s="41">
        <v>4.4560185185185189E-3</v>
      </c>
      <c r="K188" s="40">
        <v>0</v>
      </c>
      <c r="L188" s="40">
        <v>88</v>
      </c>
    </row>
    <row r="189" spans="1:12" x14ac:dyDescent="0.25">
      <c r="A189" s="17"/>
      <c r="B189" s="17"/>
      <c r="C189" s="17"/>
      <c r="D189" s="22"/>
      <c r="E189" s="22"/>
      <c r="F189" s="17"/>
      <c r="G189" s="17"/>
      <c r="H189" s="22"/>
      <c r="I189" s="22"/>
      <c r="J189" s="17"/>
      <c r="K189" s="17"/>
      <c r="L189" s="17"/>
    </row>
    <row r="190" spans="1:12" x14ac:dyDescent="0.25">
      <c r="A190" s="46" t="s">
        <v>164</v>
      </c>
      <c r="B190" s="31" t="s">
        <v>165</v>
      </c>
      <c r="C190" s="32">
        <v>44034</v>
      </c>
      <c r="D190" s="33">
        <v>33</v>
      </c>
      <c r="E190" s="34">
        <v>1.7245370370370372E-3</v>
      </c>
      <c r="F190" s="34">
        <v>9.4907407407407408E-4</v>
      </c>
      <c r="G190" s="34">
        <v>1.3194444444444443E-3</v>
      </c>
      <c r="H190" s="32">
        <v>20</v>
      </c>
      <c r="I190" s="34">
        <v>2.7777777777777778E-4</v>
      </c>
      <c r="J190" s="34">
        <v>8.6805555555555551E-4</v>
      </c>
      <c r="K190" s="32">
        <v>0</v>
      </c>
      <c r="L190" s="32">
        <v>11</v>
      </c>
    </row>
    <row r="191" spans="1:12" x14ac:dyDescent="0.25">
      <c r="A191" s="35" t="s">
        <v>166</v>
      </c>
      <c r="B191" s="31" t="s">
        <v>167</v>
      </c>
      <c r="C191" s="32">
        <v>44280</v>
      </c>
      <c r="D191" s="33">
        <v>27</v>
      </c>
      <c r="E191" s="34">
        <v>1.7824074074074072E-3</v>
      </c>
      <c r="F191" s="34">
        <v>4.9768518518518521E-4</v>
      </c>
      <c r="G191" s="34">
        <v>1.1574074074074073E-3</v>
      </c>
      <c r="H191" s="32">
        <v>4</v>
      </c>
      <c r="I191" s="34">
        <v>1.0879629629629629E-3</v>
      </c>
      <c r="J191" s="34">
        <v>1.5856481481481479E-3</v>
      </c>
      <c r="K191" s="32">
        <v>0</v>
      </c>
      <c r="L191" s="32">
        <v>8</v>
      </c>
    </row>
    <row r="192" spans="1:12" x14ac:dyDescent="0.25">
      <c r="A192" s="17"/>
      <c r="B192" s="31" t="s">
        <v>168</v>
      </c>
      <c r="C192" s="32">
        <v>44099</v>
      </c>
      <c r="D192" s="33">
        <v>54</v>
      </c>
      <c r="E192" s="34">
        <v>1.1689814814814816E-3</v>
      </c>
      <c r="F192" s="34">
        <v>7.8703703703703705E-4</v>
      </c>
      <c r="G192" s="34">
        <v>1.6203703703703703E-3</v>
      </c>
      <c r="H192" s="32">
        <v>26</v>
      </c>
      <c r="I192" s="34">
        <v>1.0416666666666667E-4</v>
      </c>
      <c r="J192" s="34">
        <v>4.2824074074074075E-4</v>
      </c>
      <c r="K192" s="32">
        <v>1</v>
      </c>
      <c r="L192" s="32">
        <v>23</v>
      </c>
    </row>
    <row r="193" spans="1:12" x14ac:dyDescent="0.25">
      <c r="A193" s="17"/>
      <c r="B193" s="31" t="s">
        <v>169</v>
      </c>
      <c r="C193" s="32">
        <v>44100</v>
      </c>
      <c r="D193" s="33">
        <v>43</v>
      </c>
      <c r="E193" s="34">
        <v>2.9282407407407412E-3</v>
      </c>
      <c r="F193" s="34">
        <v>1.4120370370370369E-3</v>
      </c>
      <c r="G193" s="34">
        <v>9.8379629629629642E-4</v>
      </c>
      <c r="H193" s="32">
        <v>28</v>
      </c>
      <c r="I193" s="34">
        <v>5.3240740740740744E-4</v>
      </c>
      <c r="J193" s="34">
        <v>4.5833333333333334E-3</v>
      </c>
      <c r="K193" s="32">
        <v>0</v>
      </c>
      <c r="L193" s="32">
        <v>20</v>
      </c>
    </row>
    <row r="194" spans="1:12" x14ac:dyDescent="0.25">
      <c r="A194" s="17"/>
      <c r="B194" s="31" t="s">
        <v>170</v>
      </c>
      <c r="C194" s="32">
        <v>44229</v>
      </c>
      <c r="D194" s="33">
        <v>32</v>
      </c>
      <c r="E194" s="34">
        <v>1.7824074074074072E-3</v>
      </c>
      <c r="F194" s="34">
        <v>1.2384259259259258E-3</v>
      </c>
      <c r="G194" s="34">
        <v>8.2175925925925917E-4</v>
      </c>
      <c r="H194" s="32">
        <v>16</v>
      </c>
      <c r="I194" s="34">
        <v>2.199074074074074E-4</v>
      </c>
      <c r="J194" s="34">
        <v>9.8379629629629642E-4</v>
      </c>
      <c r="K194" s="32">
        <v>1</v>
      </c>
      <c r="L194" s="32">
        <v>11</v>
      </c>
    </row>
    <row r="195" spans="1:12" x14ac:dyDescent="0.25">
      <c r="A195" s="17"/>
      <c r="B195" s="31" t="s">
        <v>171</v>
      </c>
      <c r="C195" s="32">
        <v>44056</v>
      </c>
      <c r="D195" s="33">
        <v>52</v>
      </c>
      <c r="E195" s="34">
        <v>2.3263888888888887E-3</v>
      </c>
      <c r="F195" s="34">
        <v>9.0277777777777784E-4</v>
      </c>
      <c r="G195" s="34">
        <v>1.0763888888888889E-3</v>
      </c>
      <c r="H195" s="32">
        <v>17</v>
      </c>
      <c r="I195" s="34">
        <v>4.2824074074074075E-4</v>
      </c>
      <c r="J195" s="34">
        <v>1.8750000000000001E-3</v>
      </c>
      <c r="K195" s="32">
        <v>1</v>
      </c>
      <c r="L195" s="32">
        <v>0</v>
      </c>
    </row>
    <row r="196" spans="1:12" x14ac:dyDescent="0.25">
      <c r="A196" s="17"/>
      <c r="B196" s="31" t="s">
        <v>172</v>
      </c>
      <c r="C196" s="32">
        <v>44221</v>
      </c>
      <c r="D196" s="33">
        <v>61</v>
      </c>
      <c r="E196" s="34">
        <v>2.1412037037037038E-3</v>
      </c>
      <c r="F196" s="34">
        <v>3.8194444444444446E-4</v>
      </c>
      <c r="G196" s="34">
        <v>5.5555555555555556E-4</v>
      </c>
      <c r="H196" s="32">
        <v>8</v>
      </c>
      <c r="I196" s="34">
        <v>2.1990740740740742E-3</v>
      </c>
      <c r="J196" s="34">
        <v>9.3749999999999997E-3</v>
      </c>
      <c r="K196" s="32">
        <v>0</v>
      </c>
      <c r="L196" s="32">
        <v>25</v>
      </c>
    </row>
    <row r="197" spans="1:12" x14ac:dyDescent="0.25">
      <c r="A197" s="17"/>
      <c r="B197" s="31" t="s">
        <v>173</v>
      </c>
      <c r="C197" s="32">
        <v>44216</v>
      </c>
      <c r="D197" s="33">
        <v>48</v>
      </c>
      <c r="E197" s="34">
        <v>2.1180555555555553E-3</v>
      </c>
      <c r="F197" s="34">
        <v>7.7546296296296304E-4</v>
      </c>
      <c r="G197" s="34">
        <v>1.3310185185185185E-3</v>
      </c>
      <c r="H197" s="32">
        <v>8</v>
      </c>
      <c r="I197" s="34">
        <v>1.3310185185185185E-3</v>
      </c>
      <c r="J197" s="34">
        <v>5.9027777777777776E-3</v>
      </c>
      <c r="K197" s="32">
        <v>0</v>
      </c>
      <c r="L197" s="32">
        <v>14</v>
      </c>
    </row>
    <row r="198" spans="1:12" x14ac:dyDescent="0.25">
      <c r="A198" s="17"/>
      <c r="B198" s="31" t="s">
        <v>174</v>
      </c>
      <c r="C198" s="32">
        <v>44117</v>
      </c>
      <c r="D198" s="33">
        <v>26</v>
      </c>
      <c r="E198" s="34">
        <v>2.0486111111111113E-3</v>
      </c>
      <c r="F198" s="34">
        <v>9.8379629629629642E-4</v>
      </c>
      <c r="G198" s="34">
        <v>1.1111111111111111E-3</v>
      </c>
      <c r="H198" s="32">
        <v>8</v>
      </c>
      <c r="I198" s="34">
        <v>4.6296296296296293E-4</v>
      </c>
      <c r="J198" s="34">
        <v>2.2685185185185182E-3</v>
      </c>
      <c r="K198" s="32">
        <v>0</v>
      </c>
      <c r="L198" s="32">
        <v>5</v>
      </c>
    </row>
    <row r="199" spans="1:12" x14ac:dyDescent="0.25">
      <c r="A199" s="17"/>
      <c r="B199" s="31" t="s">
        <v>175</v>
      </c>
      <c r="C199" s="32">
        <v>44213</v>
      </c>
      <c r="D199" s="33">
        <v>24</v>
      </c>
      <c r="E199" s="34">
        <v>2.3148148148148151E-3</v>
      </c>
      <c r="F199" s="34">
        <v>1.0532407407407407E-3</v>
      </c>
      <c r="G199" s="34">
        <v>9.6064814814814808E-4</v>
      </c>
      <c r="H199" s="32">
        <v>3</v>
      </c>
      <c r="I199" s="34">
        <v>1.423611111111111E-3</v>
      </c>
      <c r="J199" s="34">
        <v>3.0902777777777782E-3</v>
      </c>
      <c r="K199" s="32">
        <v>0</v>
      </c>
      <c r="L199" s="32">
        <v>7</v>
      </c>
    </row>
    <row r="200" spans="1:12" x14ac:dyDescent="0.25">
      <c r="A200" s="17"/>
      <c r="B200" s="17"/>
      <c r="C200" s="17"/>
      <c r="D200" s="22"/>
      <c r="E200" s="22"/>
      <c r="F200" s="17"/>
      <c r="G200" s="17"/>
      <c r="H200" s="22"/>
      <c r="I200" s="22"/>
      <c r="J200" s="17"/>
      <c r="K200" s="17"/>
      <c r="L200" s="17"/>
    </row>
    <row r="201" spans="1:12" x14ac:dyDescent="0.25">
      <c r="A201" s="17"/>
      <c r="B201" s="38"/>
      <c r="C201" s="38"/>
      <c r="D201" s="39"/>
      <c r="E201" s="39"/>
      <c r="F201" s="38"/>
      <c r="G201" s="38"/>
      <c r="H201" s="39"/>
      <c r="I201" s="39"/>
      <c r="J201" s="38"/>
      <c r="K201" s="38"/>
      <c r="L201" s="38"/>
    </row>
    <row r="202" spans="1:12" x14ac:dyDescent="0.25">
      <c r="A202" s="17"/>
      <c r="B202" s="17"/>
      <c r="C202" s="21"/>
      <c r="D202" s="40">
        <v>400</v>
      </c>
      <c r="E202" s="41">
        <v>2.0370370370370373E-3</v>
      </c>
      <c r="F202" s="41">
        <v>9.0277777777777784E-4</v>
      </c>
      <c r="G202" s="41">
        <v>1.0879629629629629E-3</v>
      </c>
      <c r="H202" s="40">
        <v>138</v>
      </c>
      <c r="I202" s="41">
        <v>8.1018518518518516E-4</v>
      </c>
      <c r="J202" s="41">
        <v>3.1018518518518522E-3</v>
      </c>
      <c r="K202" s="40">
        <v>3</v>
      </c>
      <c r="L202" s="40">
        <v>124</v>
      </c>
    </row>
    <row r="203" spans="1:12" x14ac:dyDescent="0.25">
      <c r="A203" s="17"/>
      <c r="B203" s="17"/>
      <c r="C203" s="21"/>
      <c r="D203" s="22"/>
      <c r="E203" s="22"/>
      <c r="F203" s="17"/>
      <c r="G203" s="17"/>
      <c r="H203" s="22"/>
      <c r="I203" s="22"/>
      <c r="J203" s="17"/>
      <c r="K203" s="17"/>
      <c r="L203" s="17"/>
    </row>
    <row r="204" spans="1:12" x14ac:dyDescent="0.25">
      <c r="A204" s="48" t="s">
        <v>176</v>
      </c>
      <c r="B204" s="31" t="s">
        <v>177</v>
      </c>
      <c r="C204" s="32">
        <v>44195</v>
      </c>
      <c r="D204" s="33">
        <v>56</v>
      </c>
      <c r="E204" s="34">
        <v>1.5277777777777779E-3</v>
      </c>
      <c r="F204" s="34">
        <v>3.2407407407407406E-4</v>
      </c>
      <c r="G204" s="34">
        <v>1.5162037037037036E-3</v>
      </c>
      <c r="H204" s="32">
        <v>27</v>
      </c>
      <c r="I204" s="34">
        <v>2.4305555555555552E-4</v>
      </c>
      <c r="J204" s="34">
        <v>1.2037037037037038E-3</v>
      </c>
      <c r="K204" s="32">
        <v>0</v>
      </c>
      <c r="L204" s="32">
        <v>21</v>
      </c>
    </row>
    <row r="205" spans="1:12" x14ac:dyDescent="0.25">
      <c r="A205" s="35" t="s">
        <v>178</v>
      </c>
      <c r="B205" s="31" t="s">
        <v>179</v>
      </c>
      <c r="C205" s="32">
        <v>44038</v>
      </c>
      <c r="D205" s="33">
        <v>61</v>
      </c>
      <c r="E205" s="34">
        <v>2.0601851851851853E-3</v>
      </c>
      <c r="F205" s="34">
        <v>5.2083333333333333E-4</v>
      </c>
      <c r="G205" s="34">
        <v>9.3750000000000007E-4</v>
      </c>
      <c r="H205" s="32">
        <v>26</v>
      </c>
      <c r="I205" s="34">
        <v>3.9351851851851852E-4</v>
      </c>
      <c r="J205" s="34">
        <v>1.2384259259259258E-3</v>
      </c>
      <c r="K205" s="32">
        <v>0</v>
      </c>
      <c r="L205" s="32">
        <v>16</v>
      </c>
    </row>
    <row r="206" spans="1:12" x14ac:dyDescent="0.25">
      <c r="A206" s="17"/>
      <c r="B206" s="31" t="s">
        <v>180</v>
      </c>
      <c r="C206" s="32">
        <v>44263</v>
      </c>
      <c r="D206" s="33">
        <v>57</v>
      </c>
      <c r="E206" s="34">
        <v>2.3263888888888887E-3</v>
      </c>
      <c r="F206" s="34">
        <v>4.0509259259259258E-4</v>
      </c>
      <c r="G206" s="34">
        <v>7.6388888888888893E-4</v>
      </c>
      <c r="H206" s="32">
        <v>26</v>
      </c>
      <c r="I206" s="34">
        <v>6.5972222222222213E-4</v>
      </c>
      <c r="J206" s="34">
        <v>4.4560185185185189E-3</v>
      </c>
      <c r="K206" s="32">
        <v>2</v>
      </c>
      <c r="L206" s="32">
        <v>14</v>
      </c>
    </row>
    <row r="207" spans="1:12" x14ac:dyDescent="0.25">
      <c r="A207" s="17"/>
      <c r="B207" s="31" t="s">
        <v>181</v>
      </c>
      <c r="C207" s="32">
        <v>44293</v>
      </c>
      <c r="D207" s="33">
        <v>62</v>
      </c>
      <c r="E207" s="34">
        <v>2.0601851851851853E-3</v>
      </c>
      <c r="F207" s="34">
        <v>4.1666666666666669E-4</v>
      </c>
      <c r="G207" s="34">
        <v>4.9768518518518521E-4</v>
      </c>
      <c r="H207" s="32">
        <v>13</v>
      </c>
      <c r="I207" s="34">
        <v>3.0092592592592595E-4</v>
      </c>
      <c r="J207" s="34">
        <v>2.4537037037037036E-3</v>
      </c>
      <c r="K207" s="32">
        <v>0</v>
      </c>
      <c r="L207" s="32">
        <v>12</v>
      </c>
    </row>
    <row r="208" spans="1:12" x14ac:dyDescent="0.25">
      <c r="A208" s="17"/>
      <c r="B208" s="31" t="s">
        <v>182</v>
      </c>
      <c r="C208" s="32">
        <v>44416</v>
      </c>
      <c r="D208" s="33">
        <v>52</v>
      </c>
      <c r="E208" s="34">
        <v>1.7013888888888892E-3</v>
      </c>
      <c r="F208" s="34">
        <v>7.6388888888888893E-4</v>
      </c>
      <c r="G208" s="34">
        <v>1.5162037037037036E-3</v>
      </c>
      <c r="H208" s="32">
        <v>26</v>
      </c>
      <c r="I208" s="34">
        <v>9.2592592592592588E-5</v>
      </c>
      <c r="J208" s="34">
        <v>6.3657407407407402E-4</v>
      </c>
      <c r="K208" s="32">
        <v>0</v>
      </c>
      <c r="L208" s="32">
        <v>23</v>
      </c>
    </row>
    <row r="209" spans="1:12" x14ac:dyDescent="0.25">
      <c r="A209" s="17"/>
      <c r="B209" s="31" t="s">
        <v>183</v>
      </c>
      <c r="C209" s="32">
        <v>44133</v>
      </c>
      <c r="D209" s="33">
        <v>55</v>
      </c>
      <c r="E209" s="34">
        <v>2.627314814814815E-3</v>
      </c>
      <c r="F209" s="34">
        <v>5.9027777777777778E-4</v>
      </c>
      <c r="G209" s="34">
        <v>1.0069444444444444E-3</v>
      </c>
      <c r="H209" s="32">
        <v>14</v>
      </c>
      <c r="I209" s="34">
        <v>7.9861111111111105E-4</v>
      </c>
      <c r="J209" s="34">
        <v>2.1759259259259258E-3</v>
      </c>
      <c r="K209" s="32">
        <v>0</v>
      </c>
      <c r="L209" s="32">
        <v>18</v>
      </c>
    </row>
    <row r="210" spans="1:12" x14ac:dyDescent="0.25">
      <c r="A210" s="17"/>
      <c r="B210" s="31" t="s">
        <v>184</v>
      </c>
      <c r="C210" s="32">
        <v>44234</v>
      </c>
      <c r="D210" s="33">
        <v>24</v>
      </c>
      <c r="E210" s="34">
        <v>2.1412037037037038E-3</v>
      </c>
      <c r="F210" s="34">
        <v>3.8194444444444446E-4</v>
      </c>
      <c r="G210" s="34">
        <v>1.0532407407407407E-3</v>
      </c>
      <c r="H210" s="32">
        <v>9</v>
      </c>
      <c r="I210" s="34">
        <v>7.6388888888888893E-4</v>
      </c>
      <c r="J210" s="34">
        <v>2.4305555555555556E-3</v>
      </c>
      <c r="K210" s="32">
        <v>0</v>
      </c>
      <c r="L210" s="32">
        <v>8</v>
      </c>
    </row>
    <row r="211" spans="1:12" x14ac:dyDescent="0.25">
      <c r="A211" s="17"/>
      <c r="B211" s="31" t="s">
        <v>185</v>
      </c>
      <c r="C211" s="32">
        <v>44024</v>
      </c>
      <c r="D211" s="33">
        <v>54</v>
      </c>
      <c r="E211" s="34">
        <v>2.6967592592592594E-3</v>
      </c>
      <c r="F211" s="34">
        <v>3.0092592592592595E-4</v>
      </c>
      <c r="G211" s="34">
        <v>3.2407407407407406E-4</v>
      </c>
      <c r="H211" s="32">
        <v>16</v>
      </c>
      <c r="I211" s="34">
        <v>1.0416666666666667E-3</v>
      </c>
      <c r="J211" s="34">
        <v>4.4212962962962956E-3</v>
      </c>
      <c r="K211" s="32">
        <v>0</v>
      </c>
      <c r="L211" s="32">
        <v>15</v>
      </c>
    </row>
    <row r="212" spans="1:12" x14ac:dyDescent="0.25">
      <c r="A212" s="17"/>
      <c r="B212" s="31" t="s">
        <v>186</v>
      </c>
      <c r="C212" s="32">
        <v>44374</v>
      </c>
      <c r="D212" s="33">
        <v>35</v>
      </c>
      <c r="E212" s="34">
        <v>3.0671296296296297E-3</v>
      </c>
      <c r="F212" s="34">
        <v>7.7546296296296304E-4</v>
      </c>
      <c r="G212" s="34">
        <v>1.2152777777777778E-3</v>
      </c>
      <c r="H212" s="32">
        <v>0</v>
      </c>
      <c r="I212" s="34">
        <v>0</v>
      </c>
      <c r="J212" s="34">
        <v>0</v>
      </c>
      <c r="K212" s="32">
        <v>0</v>
      </c>
      <c r="L212" s="32">
        <v>14</v>
      </c>
    </row>
    <row r="213" spans="1:12" x14ac:dyDescent="0.25">
      <c r="A213" s="17"/>
      <c r="B213" s="36"/>
      <c r="C213" s="32"/>
      <c r="D213" s="37"/>
      <c r="E213" s="32"/>
      <c r="F213" s="32"/>
      <c r="G213" s="32"/>
      <c r="H213" s="32"/>
      <c r="I213" s="32"/>
      <c r="J213" s="32"/>
      <c r="K213" s="32"/>
      <c r="L213" s="32"/>
    </row>
    <row r="214" spans="1:12" x14ac:dyDescent="0.25">
      <c r="A214" s="17"/>
      <c r="B214" s="17"/>
      <c r="C214" s="17"/>
      <c r="D214" s="22"/>
      <c r="E214" s="22"/>
      <c r="F214" s="17"/>
      <c r="G214" s="17"/>
      <c r="H214" s="22"/>
      <c r="I214" s="22"/>
      <c r="J214" s="17"/>
      <c r="K214" s="17"/>
      <c r="L214" s="17"/>
    </row>
    <row r="215" spans="1:12" x14ac:dyDescent="0.25">
      <c r="A215" s="17"/>
      <c r="B215" s="38"/>
      <c r="C215" s="38"/>
      <c r="D215" s="39"/>
      <c r="E215" s="39"/>
      <c r="F215" s="38"/>
      <c r="G215" s="38"/>
      <c r="H215" s="39"/>
      <c r="I215" s="39"/>
      <c r="J215" s="38"/>
      <c r="K215" s="38"/>
      <c r="L215" s="38"/>
    </row>
    <row r="216" spans="1:12" x14ac:dyDescent="0.25">
      <c r="A216" s="17"/>
      <c r="B216" s="17"/>
      <c r="C216" s="21"/>
      <c r="D216" s="40">
        <v>456</v>
      </c>
      <c r="E216" s="41">
        <v>2.2453703703703702E-3</v>
      </c>
      <c r="F216" s="41">
        <v>4.9768518518518521E-4</v>
      </c>
      <c r="G216" s="41">
        <v>9.8379629629629642E-4</v>
      </c>
      <c r="H216" s="40">
        <v>157</v>
      </c>
      <c r="I216" s="41">
        <v>4.7453703703703704E-4</v>
      </c>
      <c r="J216" s="41">
        <v>2.1180555555555553E-3</v>
      </c>
      <c r="K216" s="40">
        <v>2</v>
      </c>
      <c r="L216" s="40">
        <v>141</v>
      </c>
    </row>
    <row r="217" spans="1:12" x14ac:dyDescent="0.25">
      <c r="A217" s="17"/>
      <c r="B217" s="17"/>
      <c r="C217" s="17"/>
      <c r="D217" s="22"/>
      <c r="E217" s="22"/>
      <c r="F217" s="17"/>
      <c r="G217" s="17"/>
      <c r="H217" s="22"/>
      <c r="I217" s="22"/>
      <c r="J217" s="17"/>
      <c r="K217" s="17"/>
      <c r="L217" s="17"/>
    </row>
    <row r="218" spans="1:12" x14ac:dyDescent="0.25">
      <c r="A218" s="48" t="s">
        <v>187</v>
      </c>
      <c r="B218" s="31" t="s">
        <v>188</v>
      </c>
      <c r="C218" s="32">
        <v>44242</v>
      </c>
      <c r="D218" s="33">
        <v>46</v>
      </c>
      <c r="E218" s="34">
        <v>1.7824074074074072E-3</v>
      </c>
      <c r="F218" s="34">
        <v>1.2384259259259258E-3</v>
      </c>
      <c r="G218" s="34">
        <v>1.6782407407407406E-3</v>
      </c>
      <c r="H218" s="32">
        <v>31</v>
      </c>
      <c r="I218" s="34">
        <v>2.199074074074074E-4</v>
      </c>
      <c r="J218" s="34">
        <v>1.5972222222222221E-3</v>
      </c>
      <c r="K218" s="32">
        <v>0</v>
      </c>
      <c r="L218" s="32">
        <v>0</v>
      </c>
    </row>
    <row r="219" spans="1:12" x14ac:dyDescent="0.25">
      <c r="A219" s="35" t="s">
        <v>189</v>
      </c>
      <c r="B219" s="31" t="s">
        <v>190</v>
      </c>
      <c r="C219" s="32">
        <v>44168</v>
      </c>
      <c r="D219" s="33">
        <v>62</v>
      </c>
      <c r="E219" s="34">
        <v>2.2800925925925927E-3</v>
      </c>
      <c r="F219" s="34">
        <v>1.3888888888888889E-4</v>
      </c>
      <c r="G219" s="34">
        <v>1.0995370370370371E-3</v>
      </c>
      <c r="H219" s="32">
        <v>28</v>
      </c>
      <c r="I219" s="34">
        <v>2.5462962962962961E-4</v>
      </c>
      <c r="J219" s="34">
        <v>2.0833333333333333E-3</v>
      </c>
      <c r="K219" s="32">
        <v>0</v>
      </c>
      <c r="L219" s="32">
        <v>24</v>
      </c>
    </row>
    <row r="220" spans="1:12" x14ac:dyDescent="0.25">
      <c r="A220" s="35"/>
      <c r="B220" s="31" t="s">
        <v>191</v>
      </c>
      <c r="C220" s="32">
        <v>44259</v>
      </c>
      <c r="D220" s="33">
        <v>27</v>
      </c>
      <c r="E220" s="34">
        <v>1.6319444444444445E-3</v>
      </c>
      <c r="F220" s="34">
        <v>4.6296296296296293E-4</v>
      </c>
      <c r="G220" s="34">
        <v>9.8379629629629642E-4</v>
      </c>
      <c r="H220" s="32">
        <v>10</v>
      </c>
      <c r="I220" s="34">
        <v>2.0833333333333335E-4</v>
      </c>
      <c r="J220" s="34">
        <v>7.6388888888888893E-4</v>
      </c>
      <c r="K220" s="32">
        <v>0</v>
      </c>
      <c r="L220" s="32">
        <v>7</v>
      </c>
    </row>
    <row r="221" spans="1:12" x14ac:dyDescent="0.25">
      <c r="A221" s="35"/>
      <c r="B221" s="31" t="s">
        <v>192</v>
      </c>
      <c r="C221" s="32">
        <v>44341</v>
      </c>
      <c r="D221" s="33">
        <v>51</v>
      </c>
      <c r="E221" s="34">
        <v>2.0254629629629629E-3</v>
      </c>
      <c r="F221" s="34">
        <v>9.7222222222222209E-4</v>
      </c>
      <c r="G221" s="34">
        <v>1.2037037037037038E-3</v>
      </c>
      <c r="H221" s="32">
        <v>20</v>
      </c>
      <c r="I221" s="34">
        <v>1.0416666666666667E-4</v>
      </c>
      <c r="J221" s="34">
        <v>6.4814814814814813E-4</v>
      </c>
      <c r="K221" s="32">
        <v>0</v>
      </c>
      <c r="L221" s="32">
        <v>5</v>
      </c>
    </row>
    <row r="222" spans="1:12" x14ac:dyDescent="0.25">
      <c r="A222" s="35"/>
      <c r="B222" s="31" t="s">
        <v>193</v>
      </c>
      <c r="C222" s="32">
        <v>44092</v>
      </c>
      <c r="D222" s="33">
        <v>47</v>
      </c>
      <c r="E222" s="34">
        <v>1.8981481481481482E-3</v>
      </c>
      <c r="F222" s="34">
        <v>6.134259259259259E-4</v>
      </c>
      <c r="G222" s="34">
        <v>1.1226851851851851E-3</v>
      </c>
      <c r="H222" s="32">
        <v>18</v>
      </c>
      <c r="I222" s="34">
        <v>1.2731481481481483E-3</v>
      </c>
      <c r="J222" s="34">
        <v>6.1574074074074074E-3</v>
      </c>
      <c r="K222" s="32">
        <v>0</v>
      </c>
      <c r="L222" s="32">
        <v>17</v>
      </c>
    </row>
    <row r="223" spans="1:12" x14ac:dyDescent="0.25">
      <c r="A223" s="35"/>
      <c r="B223" s="31" t="s">
        <v>194</v>
      </c>
      <c r="C223" s="32">
        <v>44107</v>
      </c>
      <c r="D223" s="33">
        <v>71</v>
      </c>
      <c r="E223" s="34">
        <v>2.1180555555555553E-3</v>
      </c>
      <c r="F223" s="34">
        <v>3.0092592592592595E-4</v>
      </c>
      <c r="G223" s="34">
        <v>7.0601851851851847E-4</v>
      </c>
      <c r="H223" s="32">
        <v>19</v>
      </c>
      <c r="I223" s="34">
        <v>8.2175925925925917E-4</v>
      </c>
      <c r="J223" s="34">
        <v>1.6666666666666668E-3</v>
      </c>
      <c r="K223" s="32">
        <v>0</v>
      </c>
      <c r="L223" s="32">
        <v>24</v>
      </c>
    </row>
    <row r="224" spans="1:12" x14ac:dyDescent="0.25">
      <c r="A224" s="35"/>
      <c r="B224" s="31" t="s">
        <v>195</v>
      </c>
      <c r="C224" s="32">
        <v>44414</v>
      </c>
      <c r="D224" s="33">
        <v>61</v>
      </c>
      <c r="E224" s="34">
        <v>2.5462962962962961E-3</v>
      </c>
      <c r="F224" s="34">
        <v>2.3148148148148146E-4</v>
      </c>
      <c r="G224" s="34">
        <v>6.134259259259259E-4</v>
      </c>
      <c r="H224" s="32">
        <v>7</v>
      </c>
      <c r="I224" s="34">
        <v>8.449074074074075E-4</v>
      </c>
      <c r="J224" s="34">
        <v>2.0833333333333333E-3</v>
      </c>
      <c r="K224" s="32">
        <v>0</v>
      </c>
      <c r="L224" s="32">
        <v>13</v>
      </c>
    </row>
    <row r="225" spans="1:12" x14ac:dyDescent="0.25">
      <c r="A225" s="35"/>
      <c r="B225" s="31" t="s">
        <v>196</v>
      </c>
      <c r="C225" s="32">
        <v>44385</v>
      </c>
      <c r="D225" s="33">
        <v>52</v>
      </c>
      <c r="E225" s="34">
        <v>1.3310185185185185E-3</v>
      </c>
      <c r="F225" s="34">
        <v>1.1921296296296296E-3</v>
      </c>
      <c r="G225" s="34">
        <v>1.6782407407407406E-3</v>
      </c>
      <c r="H225" s="32">
        <v>21</v>
      </c>
      <c r="I225" s="34">
        <v>3.8194444444444446E-4</v>
      </c>
      <c r="J225" s="34">
        <v>4.2939814814814811E-3</v>
      </c>
      <c r="K225" s="32">
        <v>0</v>
      </c>
      <c r="L225" s="32">
        <v>15</v>
      </c>
    </row>
    <row r="226" spans="1:12" x14ac:dyDescent="0.25">
      <c r="A226" s="35"/>
      <c r="B226" s="31" t="s">
        <v>197</v>
      </c>
      <c r="C226" s="32">
        <v>44142</v>
      </c>
      <c r="D226" s="33">
        <v>48</v>
      </c>
      <c r="E226" s="34">
        <v>1.8287037037037037E-3</v>
      </c>
      <c r="F226" s="34">
        <v>4.8611111111111104E-4</v>
      </c>
      <c r="G226" s="34">
        <v>1.5162037037037036E-3</v>
      </c>
      <c r="H226" s="32">
        <v>19</v>
      </c>
      <c r="I226" s="34">
        <v>1.3888888888888889E-4</v>
      </c>
      <c r="J226" s="34">
        <v>6.134259259259259E-4</v>
      </c>
      <c r="K226" s="32">
        <v>0</v>
      </c>
      <c r="L226" s="32">
        <v>15</v>
      </c>
    </row>
    <row r="227" spans="1:12" x14ac:dyDescent="0.25">
      <c r="A227" s="35"/>
      <c r="B227" s="36"/>
      <c r="C227" s="32"/>
      <c r="D227" s="37"/>
      <c r="E227" s="32"/>
      <c r="F227" s="32"/>
      <c r="G227" s="32"/>
      <c r="H227" s="32"/>
      <c r="I227" s="32"/>
      <c r="J227" s="32"/>
      <c r="K227" s="32"/>
      <c r="L227" s="32"/>
    </row>
    <row r="228" spans="1:12" x14ac:dyDescent="0.25">
      <c r="A228" s="35"/>
      <c r="B228" s="36"/>
      <c r="C228" s="32"/>
      <c r="D228" s="37"/>
      <c r="E228" s="32"/>
      <c r="F228" s="32"/>
      <c r="G228" s="32"/>
      <c r="H228" s="32"/>
      <c r="I228" s="32"/>
      <c r="J228" s="32"/>
      <c r="K228" s="32"/>
      <c r="L228" s="32"/>
    </row>
    <row r="229" spans="1:12" x14ac:dyDescent="0.25">
      <c r="A229" s="17"/>
      <c r="B229" s="38"/>
      <c r="C229" s="38"/>
      <c r="D229" s="39"/>
      <c r="E229" s="39"/>
      <c r="F229" s="38"/>
      <c r="G229" s="38"/>
      <c r="H229" s="39"/>
      <c r="I229" s="39"/>
      <c r="J229" s="38"/>
      <c r="K229" s="38"/>
      <c r="L229" s="38"/>
    </row>
    <row r="230" spans="1:12" x14ac:dyDescent="0.25">
      <c r="A230" s="17"/>
      <c r="B230" s="17"/>
      <c r="C230" s="21"/>
      <c r="D230" s="40">
        <v>465</v>
      </c>
      <c r="E230" s="41">
        <v>1.9328703703703704E-3</v>
      </c>
      <c r="F230" s="41">
        <v>6.2500000000000001E-4</v>
      </c>
      <c r="G230" s="41">
        <v>1.1805555555555556E-3</v>
      </c>
      <c r="H230" s="40">
        <v>173</v>
      </c>
      <c r="I230" s="41">
        <v>4.7453703703703704E-4</v>
      </c>
      <c r="J230" s="41">
        <v>2.2106481481481478E-3</v>
      </c>
      <c r="K230" s="40">
        <v>0</v>
      </c>
      <c r="L230" s="40">
        <v>120</v>
      </c>
    </row>
    <row r="231" spans="1:12" x14ac:dyDescent="0.25">
      <c r="A231" s="17"/>
      <c r="B231" s="17"/>
      <c r="C231" s="17"/>
      <c r="D231" s="22"/>
      <c r="E231" s="22"/>
      <c r="F231" s="17"/>
      <c r="G231" s="17"/>
      <c r="H231" s="22"/>
      <c r="I231" s="22"/>
      <c r="J231" s="17"/>
      <c r="K231" s="17"/>
      <c r="L231" s="17"/>
    </row>
    <row r="232" spans="1:12" x14ac:dyDescent="0.25">
      <c r="A232" s="48" t="s">
        <v>198</v>
      </c>
      <c r="B232" s="31" t="s">
        <v>199</v>
      </c>
      <c r="C232" s="32">
        <v>44200</v>
      </c>
      <c r="D232" s="33">
        <v>60</v>
      </c>
      <c r="E232" s="34">
        <v>2.0138888888888888E-3</v>
      </c>
      <c r="F232" s="34">
        <v>5.7870370370370366E-5</v>
      </c>
      <c r="G232" s="34">
        <v>1.6087962962962963E-3</v>
      </c>
      <c r="H232" s="32">
        <v>25</v>
      </c>
      <c r="I232" s="34">
        <v>1.6203703703703703E-4</v>
      </c>
      <c r="J232" s="34">
        <v>1.5740740740740741E-3</v>
      </c>
      <c r="K232" s="32">
        <v>0</v>
      </c>
      <c r="L232" s="32">
        <v>21</v>
      </c>
    </row>
    <row r="233" spans="1:12" x14ac:dyDescent="0.25">
      <c r="A233" s="35" t="s">
        <v>200</v>
      </c>
      <c r="B233" s="31" t="s">
        <v>201</v>
      </c>
      <c r="C233" s="32">
        <v>44104</v>
      </c>
      <c r="D233" s="33">
        <v>56</v>
      </c>
      <c r="E233" s="34">
        <v>1.736111111111111E-3</v>
      </c>
      <c r="F233" s="34">
        <v>3.9351851851851852E-4</v>
      </c>
      <c r="G233" s="34">
        <v>9.3750000000000007E-4</v>
      </c>
      <c r="H233" s="32">
        <v>2</v>
      </c>
      <c r="I233" s="34">
        <v>6.8287037037037025E-4</v>
      </c>
      <c r="J233" s="34">
        <v>1.3078703703703705E-3</v>
      </c>
      <c r="K233" s="32">
        <v>0</v>
      </c>
      <c r="L233" s="32">
        <v>18</v>
      </c>
    </row>
    <row r="234" spans="1:12" x14ac:dyDescent="0.25">
      <c r="A234" s="35"/>
      <c r="B234" s="31" t="s">
        <v>202</v>
      </c>
      <c r="C234" s="32">
        <v>44134</v>
      </c>
      <c r="D234" s="33">
        <v>53</v>
      </c>
      <c r="E234" s="34">
        <v>2.3379629629629631E-3</v>
      </c>
      <c r="F234" s="34">
        <v>8.9120370370370362E-4</v>
      </c>
      <c r="G234" s="34">
        <v>1.1689814814814816E-3</v>
      </c>
      <c r="H234" s="32">
        <v>23</v>
      </c>
      <c r="I234" s="34">
        <v>2.7777777777777778E-4</v>
      </c>
      <c r="J234" s="34">
        <v>8.3333333333333339E-4</v>
      </c>
      <c r="K234" s="32">
        <v>1</v>
      </c>
      <c r="L234" s="32">
        <v>10</v>
      </c>
    </row>
    <row r="235" spans="1:12" x14ac:dyDescent="0.25">
      <c r="A235" s="35"/>
      <c r="B235" s="31" t="s">
        <v>203</v>
      </c>
      <c r="C235" s="32">
        <v>44069</v>
      </c>
      <c r="D235" s="33">
        <v>56</v>
      </c>
      <c r="E235" s="34">
        <v>2.1064814814814813E-3</v>
      </c>
      <c r="F235" s="34">
        <v>1.1921296296296296E-3</v>
      </c>
      <c r="G235" s="34">
        <v>8.6805555555555551E-4</v>
      </c>
      <c r="H235" s="32">
        <v>32</v>
      </c>
      <c r="I235" s="34">
        <v>2.3148148148148146E-4</v>
      </c>
      <c r="J235" s="34">
        <v>7.291666666666667E-4</v>
      </c>
      <c r="K235" s="32">
        <v>0</v>
      </c>
      <c r="L235" s="32">
        <v>21</v>
      </c>
    </row>
    <row r="236" spans="1:12" x14ac:dyDescent="0.25">
      <c r="A236" s="35"/>
      <c r="B236" s="31" t="s">
        <v>204</v>
      </c>
      <c r="C236" s="32">
        <v>44375</v>
      </c>
      <c r="D236" s="33">
        <v>59</v>
      </c>
      <c r="E236" s="34">
        <v>1.3773148148148147E-3</v>
      </c>
      <c r="F236" s="34">
        <v>9.1435185185185185E-4</v>
      </c>
      <c r="G236" s="34">
        <v>1.2037037037037038E-3</v>
      </c>
      <c r="H236" s="32">
        <v>33</v>
      </c>
      <c r="I236" s="34">
        <v>4.3981481481481481E-4</v>
      </c>
      <c r="J236" s="34">
        <v>2.4652777777777776E-3</v>
      </c>
      <c r="K236" s="32">
        <v>0</v>
      </c>
      <c r="L236" s="32">
        <v>18</v>
      </c>
    </row>
    <row r="237" spans="1:12" x14ac:dyDescent="0.25">
      <c r="A237" s="35"/>
      <c r="B237" s="31" t="s">
        <v>205</v>
      </c>
      <c r="C237" s="32">
        <v>44046</v>
      </c>
      <c r="D237" s="33">
        <v>59</v>
      </c>
      <c r="E237" s="34">
        <v>1.5277777777777779E-3</v>
      </c>
      <c r="F237" s="34">
        <v>3.4722222222222224E-4</v>
      </c>
      <c r="G237" s="34">
        <v>1.1689814814814816E-3</v>
      </c>
      <c r="H237" s="32">
        <v>29</v>
      </c>
      <c r="I237" s="34">
        <v>3.1250000000000001E-4</v>
      </c>
      <c r="J237" s="34">
        <v>2.3148148148148151E-3</v>
      </c>
      <c r="K237" s="32">
        <v>0</v>
      </c>
      <c r="L237" s="32">
        <v>23</v>
      </c>
    </row>
    <row r="238" spans="1:12" x14ac:dyDescent="0.25">
      <c r="A238" s="35"/>
      <c r="B238" s="31" t="s">
        <v>206</v>
      </c>
      <c r="C238" s="32">
        <v>44315</v>
      </c>
      <c r="D238" s="33">
        <v>53</v>
      </c>
      <c r="E238" s="34">
        <v>2.2222222222222222E-3</v>
      </c>
      <c r="F238" s="34">
        <v>1.25E-3</v>
      </c>
      <c r="G238" s="34">
        <v>7.9861111111111105E-4</v>
      </c>
      <c r="H238" s="32">
        <v>7</v>
      </c>
      <c r="I238" s="34">
        <v>1.6203703703703703E-3</v>
      </c>
      <c r="J238" s="34">
        <v>7.743055555555556E-3</v>
      </c>
      <c r="K238" s="32">
        <v>0</v>
      </c>
      <c r="L238" s="32">
        <v>14</v>
      </c>
    </row>
    <row r="239" spans="1:12" x14ac:dyDescent="0.25">
      <c r="A239" s="35"/>
      <c r="B239" s="31" t="s">
        <v>207</v>
      </c>
      <c r="C239" s="32">
        <v>44178</v>
      </c>
      <c r="D239" s="33">
        <v>25</v>
      </c>
      <c r="E239" s="34">
        <v>1.7708333333333332E-3</v>
      </c>
      <c r="F239" s="34">
        <v>1.9675925925925926E-4</v>
      </c>
      <c r="G239" s="34">
        <v>9.7222222222222209E-4</v>
      </c>
      <c r="H239" s="32">
        <v>7</v>
      </c>
      <c r="I239" s="34">
        <v>1.273148148148148E-4</v>
      </c>
      <c r="J239" s="34">
        <v>3.5879629629629635E-4</v>
      </c>
      <c r="K239" s="32">
        <v>0</v>
      </c>
      <c r="L239" s="32">
        <v>1</v>
      </c>
    </row>
    <row r="240" spans="1:12" x14ac:dyDescent="0.25">
      <c r="A240" s="35"/>
      <c r="B240" s="36"/>
      <c r="C240" s="32"/>
      <c r="D240" s="37"/>
      <c r="E240" s="32"/>
      <c r="F240" s="32"/>
      <c r="G240" s="32"/>
      <c r="H240" s="32"/>
      <c r="I240" s="32"/>
      <c r="J240" s="32"/>
      <c r="K240" s="32"/>
      <c r="L240" s="32"/>
    </row>
    <row r="241" spans="1:12" x14ac:dyDescent="0.25">
      <c r="A241" s="35"/>
      <c r="B241" s="36"/>
      <c r="C241" s="32"/>
      <c r="D241" s="37"/>
      <c r="E241" s="32"/>
      <c r="F241" s="32"/>
      <c r="G241" s="32"/>
      <c r="H241" s="32"/>
      <c r="I241" s="32"/>
      <c r="J241" s="32"/>
      <c r="K241" s="32"/>
      <c r="L241" s="32"/>
    </row>
    <row r="242" spans="1:12" x14ac:dyDescent="0.25">
      <c r="A242" s="35"/>
      <c r="B242" s="36"/>
      <c r="C242" s="32"/>
      <c r="D242" s="37"/>
      <c r="E242" s="32"/>
      <c r="F242" s="32"/>
      <c r="G242" s="32"/>
      <c r="H242" s="32"/>
      <c r="I242" s="32"/>
      <c r="J242" s="32"/>
      <c r="K242" s="32"/>
      <c r="L242" s="32"/>
    </row>
    <row r="243" spans="1:12" x14ac:dyDescent="0.25">
      <c r="A243" s="17"/>
      <c r="B243" s="38"/>
      <c r="C243" s="38"/>
      <c r="D243" s="39"/>
      <c r="E243" s="39"/>
      <c r="F243" s="38"/>
      <c r="G243" s="38"/>
      <c r="H243" s="39"/>
      <c r="I243" s="39"/>
      <c r="J243" s="38"/>
      <c r="K243" s="38"/>
      <c r="L243" s="38"/>
    </row>
    <row r="244" spans="1:12" x14ac:dyDescent="0.25">
      <c r="A244" s="17"/>
      <c r="B244" s="17"/>
      <c r="C244" s="21"/>
      <c r="D244" s="40">
        <v>421</v>
      </c>
      <c r="E244" s="41">
        <v>1.8865740740740742E-3</v>
      </c>
      <c r="F244" s="41">
        <v>6.5972222222222213E-4</v>
      </c>
      <c r="G244" s="41">
        <v>1.0879629629629629E-3</v>
      </c>
      <c r="H244" s="40">
        <v>158</v>
      </c>
      <c r="I244" s="41">
        <v>4.8611111111111104E-4</v>
      </c>
      <c r="J244" s="41">
        <v>2.1643518518518518E-3</v>
      </c>
      <c r="K244" s="40">
        <v>1</v>
      </c>
      <c r="L244" s="40">
        <v>126</v>
      </c>
    </row>
    <row r="245" spans="1:12" x14ac:dyDescent="0.25">
      <c r="A245" s="17"/>
      <c r="B245" s="17"/>
      <c r="C245" s="21"/>
      <c r="D245" s="40"/>
      <c r="E245" s="40"/>
      <c r="F245" s="40"/>
      <c r="G245" s="40"/>
      <c r="H245" s="40"/>
      <c r="I245" s="40"/>
      <c r="J245" s="40"/>
      <c r="K245" s="40"/>
      <c r="L245" s="40"/>
    </row>
    <row r="246" spans="1:12" x14ac:dyDescent="0.25">
      <c r="A246" s="49" t="s">
        <v>208</v>
      </c>
      <c r="B246" s="50"/>
      <c r="C246" s="51"/>
      <c r="D246" s="52"/>
      <c r="E246" s="52"/>
      <c r="F246" s="52"/>
      <c r="G246" s="52"/>
      <c r="H246" s="52"/>
      <c r="I246" s="52"/>
      <c r="J246" s="52"/>
      <c r="K246" s="52"/>
      <c r="L246" s="52"/>
    </row>
    <row r="247" spans="1:12" x14ac:dyDescent="0.25">
      <c r="A247" s="35" t="s">
        <v>209</v>
      </c>
      <c r="B247" s="36"/>
      <c r="C247" s="32"/>
      <c r="D247" s="37"/>
      <c r="E247" s="32"/>
      <c r="F247" s="32"/>
      <c r="G247" s="32"/>
      <c r="H247" s="32"/>
      <c r="I247" s="32"/>
      <c r="J247" s="32"/>
      <c r="K247" s="32"/>
      <c r="L247" s="32"/>
    </row>
    <row r="248" spans="1:12" x14ac:dyDescent="0.25">
      <c r="A248" s="17"/>
      <c r="B248" s="36"/>
      <c r="C248" s="32"/>
      <c r="D248" s="37"/>
      <c r="E248" s="32"/>
      <c r="F248" s="32"/>
      <c r="G248" s="32"/>
      <c r="H248" s="32"/>
      <c r="I248" s="32"/>
      <c r="J248" s="32"/>
      <c r="K248" s="32"/>
      <c r="L248" s="32"/>
    </row>
    <row r="249" spans="1:12" x14ac:dyDescent="0.25">
      <c r="A249" s="17"/>
      <c r="B249" s="36"/>
      <c r="C249" s="32"/>
      <c r="D249" s="37"/>
      <c r="E249" s="32"/>
      <c r="F249" s="32"/>
      <c r="G249" s="32"/>
      <c r="H249" s="32"/>
      <c r="I249" s="32"/>
      <c r="J249" s="32"/>
      <c r="K249" s="32"/>
      <c r="L249" s="32"/>
    </row>
    <row r="250" spans="1:12" x14ac:dyDescent="0.25">
      <c r="A250" s="17"/>
      <c r="B250" s="36"/>
      <c r="C250" s="32"/>
      <c r="D250" s="37"/>
      <c r="E250" s="32"/>
      <c r="F250" s="32"/>
      <c r="G250" s="32"/>
      <c r="H250" s="32"/>
      <c r="I250" s="32"/>
      <c r="J250" s="32"/>
      <c r="K250" s="32"/>
      <c r="L250" s="32"/>
    </row>
    <row r="251" spans="1:12" x14ac:dyDescent="0.25">
      <c r="A251" s="17"/>
      <c r="B251" s="36"/>
      <c r="C251" s="32"/>
      <c r="D251" s="37"/>
      <c r="E251" s="32"/>
      <c r="F251" s="32"/>
      <c r="G251" s="32"/>
      <c r="H251" s="32"/>
      <c r="I251" s="32"/>
      <c r="J251" s="32"/>
      <c r="K251" s="32"/>
      <c r="L251" s="32"/>
    </row>
    <row r="252" spans="1:12" x14ac:dyDescent="0.25">
      <c r="A252" s="17"/>
      <c r="B252" s="36"/>
      <c r="C252" s="32"/>
      <c r="D252" s="37"/>
      <c r="E252" s="32"/>
      <c r="F252" s="32"/>
      <c r="G252" s="32"/>
      <c r="H252" s="32"/>
      <c r="I252" s="32"/>
      <c r="J252" s="32"/>
      <c r="K252" s="32"/>
      <c r="L252" s="32"/>
    </row>
    <row r="253" spans="1:12" x14ac:dyDescent="0.25">
      <c r="A253" s="17"/>
      <c r="B253" s="36"/>
      <c r="C253" s="32"/>
      <c r="D253" s="37"/>
      <c r="E253" s="32"/>
      <c r="F253" s="32"/>
      <c r="G253" s="32"/>
      <c r="H253" s="32"/>
      <c r="I253" s="32"/>
      <c r="J253" s="32"/>
      <c r="K253" s="32"/>
      <c r="L253" s="32"/>
    </row>
    <row r="254" spans="1:12" x14ac:dyDescent="0.25">
      <c r="A254" s="17"/>
      <c r="B254" s="36"/>
      <c r="C254" s="32"/>
      <c r="D254" s="37"/>
      <c r="E254" s="32"/>
      <c r="F254" s="32"/>
      <c r="G254" s="32"/>
      <c r="H254" s="32"/>
      <c r="I254" s="32"/>
      <c r="J254" s="32"/>
      <c r="K254" s="32"/>
      <c r="L254" s="32"/>
    </row>
    <row r="255" spans="1:12" x14ac:dyDescent="0.25">
      <c r="A255" s="17"/>
      <c r="B255" s="17"/>
      <c r="C255" s="17"/>
      <c r="D255" s="22"/>
      <c r="E255" s="22"/>
      <c r="F255" s="17"/>
      <c r="G255" s="17"/>
      <c r="H255" s="22"/>
      <c r="I255" s="22"/>
      <c r="J255" s="17"/>
      <c r="K255" s="17"/>
      <c r="L255" s="17"/>
    </row>
    <row r="256" spans="1:12" x14ac:dyDescent="0.25">
      <c r="A256" s="17"/>
      <c r="B256" s="17"/>
      <c r="C256" s="17"/>
      <c r="D256" s="22"/>
      <c r="E256" s="22"/>
      <c r="F256" s="17"/>
      <c r="G256" s="17"/>
      <c r="H256" s="22"/>
      <c r="I256" s="22"/>
      <c r="J256" s="17"/>
      <c r="K256" s="17"/>
      <c r="L256" s="17"/>
    </row>
    <row r="257" spans="1:12" x14ac:dyDescent="0.25">
      <c r="A257" s="17"/>
      <c r="B257" s="17"/>
      <c r="C257" s="17"/>
      <c r="D257" s="22"/>
      <c r="E257" s="22"/>
      <c r="F257" s="17"/>
      <c r="G257" s="17"/>
      <c r="H257" s="22"/>
      <c r="I257" s="22"/>
      <c r="J257" s="17"/>
      <c r="K257" s="17"/>
      <c r="L257" s="17"/>
    </row>
    <row r="258" spans="1:12" x14ac:dyDescent="0.25">
      <c r="A258" s="17"/>
      <c r="B258" s="17"/>
      <c r="C258" s="17"/>
      <c r="D258" s="22"/>
      <c r="E258" s="22"/>
      <c r="F258" s="17"/>
      <c r="G258" s="17"/>
      <c r="H258" s="22"/>
      <c r="I258" s="22"/>
      <c r="J258" s="17"/>
      <c r="K258" s="17"/>
      <c r="L258" s="17"/>
    </row>
    <row r="259" spans="1:12" x14ac:dyDescent="0.25">
      <c r="A259" s="17"/>
      <c r="B259" s="17"/>
      <c r="C259" s="17"/>
      <c r="D259" s="22"/>
      <c r="E259" s="22"/>
      <c r="F259" s="17"/>
      <c r="G259" s="17"/>
      <c r="H259" s="22"/>
      <c r="I259" s="22"/>
      <c r="J259" s="17"/>
      <c r="K259" s="17"/>
      <c r="L259" s="17"/>
    </row>
    <row r="260" spans="1:12" x14ac:dyDescent="0.25">
      <c r="A260" s="17"/>
      <c r="B260" s="38"/>
      <c r="C260" s="38"/>
      <c r="D260" s="39"/>
      <c r="E260" s="39"/>
      <c r="F260" s="38"/>
      <c r="G260" s="38"/>
      <c r="H260" s="39"/>
      <c r="I260" s="39"/>
      <c r="J260" s="38"/>
      <c r="K260" s="38"/>
      <c r="L260" s="38"/>
    </row>
    <row r="261" spans="1:12" x14ac:dyDescent="0.25">
      <c r="A261" s="17"/>
      <c r="B261" s="17"/>
      <c r="C261" s="21"/>
      <c r="D261" s="40">
        <v>0</v>
      </c>
      <c r="E261" s="40" t="e">
        <v>#DIV/0!</v>
      </c>
      <c r="F261" s="40" t="e">
        <v>#DIV/0!</v>
      </c>
      <c r="G261" s="40" t="e">
        <v>#DIV/0!</v>
      </c>
      <c r="H261" s="40">
        <v>0</v>
      </c>
      <c r="I261" s="40" t="e">
        <v>#DIV/0!</v>
      </c>
      <c r="J261" s="40" t="e">
        <v>#DIV/0!</v>
      </c>
      <c r="K261" s="40">
        <v>0</v>
      </c>
      <c r="L261" s="40">
        <v>0</v>
      </c>
    </row>
    <row r="262" spans="1:12" x14ac:dyDescent="0.25">
      <c r="A262" s="17"/>
      <c r="B262" s="17"/>
      <c r="C262" s="17"/>
      <c r="D262" s="22"/>
      <c r="E262" s="22"/>
      <c r="F262" s="17"/>
      <c r="G262" s="17"/>
      <c r="H262" s="22"/>
      <c r="I262" s="22"/>
      <c r="J262" s="17"/>
      <c r="K262" s="17"/>
      <c r="L262" s="17"/>
    </row>
    <row r="263" spans="1:12" x14ac:dyDescent="0.25">
      <c r="A263" s="53" t="s">
        <v>210</v>
      </c>
      <c r="B263" s="54"/>
      <c r="C263" s="55"/>
      <c r="D263" s="56"/>
      <c r="E263" s="56"/>
      <c r="F263" s="54"/>
      <c r="G263" s="54"/>
      <c r="H263" s="56"/>
      <c r="I263" s="56"/>
      <c r="J263" s="54"/>
      <c r="K263" s="54"/>
      <c r="L263" s="54"/>
    </row>
    <row r="264" spans="1:12" x14ac:dyDescent="0.25">
      <c r="A264" s="35" t="s">
        <v>211</v>
      </c>
      <c r="B264" s="36"/>
      <c r="C264" s="32"/>
      <c r="D264" s="37"/>
      <c r="E264" s="32"/>
      <c r="F264" s="32"/>
      <c r="G264" s="32"/>
      <c r="H264" s="32"/>
      <c r="I264" s="32"/>
      <c r="J264" s="32"/>
      <c r="K264" s="32"/>
      <c r="L264" s="32"/>
    </row>
    <row r="265" spans="1:12" x14ac:dyDescent="0.25">
      <c r="A265" s="17"/>
      <c r="B265" s="36"/>
      <c r="C265" s="32"/>
      <c r="D265" s="37"/>
      <c r="E265" s="32"/>
      <c r="F265" s="32"/>
      <c r="G265" s="32"/>
      <c r="H265" s="32"/>
      <c r="I265" s="32"/>
      <c r="J265" s="32"/>
      <c r="K265" s="32"/>
      <c r="L265" s="32"/>
    </row>
    <row r="266" spans="1:12" x14ac:dyDescent="0.25">
      <c r="A266" s="17"/>
      <c r="B266" s="36"/>
      <c r="C266" s="32"/>
      <c r="D266" s="37"/>
      <c r="E266" s="32"/>
      <c r="F266" s="32"/>
      <c r="G266" s="32"/>
      <c r="H266" s="32"/>
      <c r="I266" s="32"/>
      <c r="J266" s="32"/>
      <c r="K266" s="32"/>
      <c r="L266" s="32"/>
    </row>
    <row r="267" spans="1:12" x14ac:dyDescent="0.25">
      <c r="A267" s="17"/>
      <c r="B267" s="36"/>
      <c r="C267" s="32"/>
      <c r="D267" s="37"/>
      <c r="E267" s="32"/>
      <c r="F267" s="32"/>
      <c r="G267" s="32"/>
      <c r="H267" s="32"/>
      <c r="I267" s="32"/>
      <c r="J267" s="32"/>
      <c r="K267" s="32"/>
      <c r="L267" s="32"/>
    </row>
    <row r="268" spans="1:12" x14ac:dyDescent="0.25">
      <c r="A268" s="17"/>
      <c r="B268" s="36"/>
      <c r="C268" s="32"/>
      <c r="D268" s="37"/>
      <c r="E268" s="32"/>
      <c r="F268" s="32"/>
      <c r="G268" s="32"/>
      <c r="H268" s="32"/>
      <c r="I268" s="32"/>
      <c r="J268" s="32"/>
      <c r="K268" s="32"/>
      <c r="L268" s="32"/>
    </row>
    <row r="269" spans="1:12" x14ac:dyDescent="0.25">
      <c r="A269" s="17"/>
      <c r="B269" s="17"/>
      <c r="C269" s="17"/>
      <c r="D269" s="22"/>
      <c r="E269" s="22"/>
      <c r="F269" s="17"/>
      <c r="G269" s="17"/>
      <c r="H269" s="22"/>
      <c r="I269" s="22"/>
      <c r="J269" s="17"/>
      <c r="K269" s="17"/>
      <c r="L269" s="17"/>
    </row>
    <row r="270" spans="1:12" x14ac:dyDescent="0.25">
      <c r="A270" s="17"/>
      <c r="B270" s="17"/>
      <c r="C270" s="17"/>
      <c r="D270" s="22"/>
      <c r="E270" s="22"/>
      <c r="F270" s="17"/>
      <c r="G270" s="17"/>
      <c r="H270" s="22"/>
      <c r="I270" s="22"/>
      <c r="J270" s="17"/>
      <c r="K270" s="17"/>
      <c r="L270" s="17"/>
    </row>
    <row r="271" spans="1:12" x14ac:dyDescent="0.25">
      <c r="A271" s="17"/>
      <c r="B271" s="17"/>
      <c r="C271" s="17"/>
      <c r="D271" s="22"/>
      <c r="E271" s="22"/>
      <c r="F271" s="17"/>
      <c r="G271" s="17"/>
      <c r="H271" s="22"/>
      <c r="I271" s="22"/>
      <c r="J271" s="17"/>
      <c r="K271" s="17"/>
      <c r="L271" s="17"/>
    </row>
    <row r="272" spans="1:12" x14ac:dyDescent="0.25">
      <c r="A272" s="17"/>
      <c r="B272" s="17"/>
      <c r="C272" s="17"/>
      <c r="D272" s="22"/>
      <c r="E272" s="22"/>
      <c r="F272" s="17"/>
      <c r="G272" s="17"/>
      <c r="H272" s="22"/>
      <c r="I272" s="22"/>
      <c r="J272" s="17"/>
      <c r="K272" s="17"/>
      <c r="L272" s="17"/>
    </row>
    <row r="273" spans="1:12" x14ac:dyDescent="0.25">
      <c r="A273" s="17"/>
      <c r="B273" s="17"/>
      <c r="C273" s="17"/>
      <c r="D273" s="22"/>
      <c r="E273" s="22"/>
      <c r="F273" s="17"/>
      <c r="G273" s="17"/>
      <c r="H273" s="22"/>
      <c r="I273" s="22"/>
      <c r="J273" s="17"/>
      <c r="K273" s="17"/>
      <c r="L273" s="17"/>
    </row>
    <row r="274" spans="1:12" x14ac:dyDescent="0.25">
      <c r="A274" s="17"/>
      <c r="B274" s="38"/>
      <c r="C274" s="38"/>
      <c r="D274" s="39"/>
      <c r="E274" s="39"/>
      <c r="F274" s="38"/>
      <c r="G274" s="38"/>
      <c r="H274" s="39"/>
      <c r="I274" s="39"/>
      <c r="J274" s="38"/>
      <c r="K274" s="38"/>
      <c r="L274" s="38"/>
    </row>
    <row r="275" spans="1:12" x14ac:dyDescent="0.25">
      <c r="A275" s="17"/>
      <c r="B275" s="17"/>
      <c r="C275" s="21"/>
      <c r="D275" s="40">
        <v>0</v>
      </c>
      <c r="E275" s="40" t="e">
        <v>#DIV/0!</v>
      </c>
      <c r="F275" s="40" t="e">
        <v>#DIV/0!</v>
      </c>
      <c r="G275" s="40" t="e">
        <v>#DIV/0!</v>
      </c>
      <c r="H275" s="40">
        <v>0</v>
      </c>
      <c r="I275" s="40" t="e">
        <v>#DIV/0!</v>
      </c>
      <c r="J275" s="40" t="e">
        <v>#DIV/0!</v>
      </c>
      <c r="K275" s="40">
        <v>0</v>
      </c>
      <c r="L275" s="40">
        <v>0</v>
      </c>
    </row>
    <row r="276" spans="1:12" x14ac:dyDescent="0.25">
      <c r="A276" s="17"/>
      <c r="B276" s="17"/>
      <c r="C276" s="17"/>
      <c r="D276" s="22"/>
      <c r="E276" s="22"/>
      <c r="F276" s="17"/>
      <c r="G276" s="17"/>
      <c r="H276" s="22"/>
      <c r="I276" s="22"/>
      <c r="J276" s="17"/>
      <c r="K276" s="17"/>
      <c r="L276" s="17"/>
    </row>
    <row r="277" spans="1:12" x14ac:dyDescent="0.25">
      <c r="A277" s="17"/>
      <c r="B277" s="17"/>
      <c r="C277" s="21"/>
      <c r="D277" s="40"/>
      <c r="E277" s="40"/>
      <c r="F277" s="40"/>
      <c r="G277" s="40"/>
      <c r="H277" s="40"/>
      <c r="I277" s="40"/>
      <c r="J277" s="40"/>
      <c r="K277" s="40"/>
      <c r="L277" s="40"/>
    </row>
    <row r="278" spans="1:12" x14ac:dyDescent="0.25">
      <c r="A278" s="57" t="s">
        <v>212</v>
      </c>
      <c r="B278" s="58"/>
      <c r="C278" s="59"/>
      <c r="D278" s="60"/>
      <c r="E278" s="60"/>
      <c r="F278" s="58"/>
      <c r="G278" s="58"/>
      <c r="H278" s="60"/>
      <c r="I278" s="60"/>
      <c r="J278" s="58"/>
      <c r="K278" s="58"/>
      <c r="L278" s="58"/>
    </row>
    <row r="279" spans="1:12" x14ac:dyDescent="0.25">
      <c r="A279" s="35"/>
      <c r="B279" s="36"/>
      <c r="C279" s="32"/>
      <c r="D279" s="37"/>
      <c r="E279" s="32"/>
      <c r="F279" s="32"/>
      <c r="G279" s="32"/>
      <c r="H279" s="32"/>
      <c r="I279" s="32"/>
      <c r="J279" s="32"/>
      <c r="K279" s="32"/>
      <c r="L279" s="32"/>
    </row>
    <row r="280" spans="1:12" x14ac:dyDescent="0.25">
      <c r="A280" s="17"/>
      <c r="B280" s="36"/>
      <c r="C280" s="32"/>
      <c r="D280" s="37"/>
      <c r="E280" s="32"/>
      <c r="F280" s="32"/>
      <c r="G280" s="32"/>
      <c r="H280" s="32"/>
      <c r="I280" s="32"/>
      <c r="J280" s="32"/>
      <c r="K280" s="32"/>
      <c r="L280" s="32"/>
    </row>
    <row r="281" spans="1:12" x14ac:dyDescent="0.25">
      <c r="A281" s="17"/>
      <c r="B281" s="36"/>
      <c r="C281" s="32"/>
      <c r="D281" s="37"/>
      <c r="E281" s="32"/>
      <c r="F281" s="32"/>
      <c r="G281" s="32"/>
      <c r="H281" s="32"/>
      <c r="I281" s="32"/>
      <c r="J281" s="32"/>
      <c r="K281" s="32"/>
      <c r="L281" s="32"/>
    </row>
    <row r="282" spans="1:12" x14ac:dyDescent="0.25">
      <c r="A282" s="17"/>
      <c r="B282" s="36"/>
      <c r="C282" s="32"/>
      <c r="D282" s="37"/>
      <c r="E282" s="32"/>
      <c r="F282" s="32"/>
      <c r="G282" s="32"/>
      <c r="H282" s="32"/>
      <c r="I282" s="32"/>
      <c r="J282" s="32"/>
      <c r="K282" s="32"/>
      <c r="L282" s="32"/>
    </row>
    <row r="283" spans="1:12" x14ac:dyDescent="0.25">
      <c r="A283" s="17"/>
      <c r="B283" s="36"/>
      <c r="C283" s="32"/>
      <c r="D283" s="37"/>
      <c r="E283" s="32"/>
      <c r="F283" s="32"/>
      <c r="G283" s="32"/>
      <c r="H283" s="32"/>
      <c r="I283" s="32"/>
      <c r="J283" s="32"/>
      <c r="K283" s="32"/>
      <c r="L283" s="32"/>
    </row>
    <row r="284" spans="1:12" x14ac:dyDescent="0.25">
      <c r="A284" s="17"/>
      <c r="B284" s="17"/>
      <c r="C284" s="17"/>
      <c r="D284" s="22"/>
      <c r="E284" s="22"/>
      <c r="F284" s="17"/>
      <c r="G284" s="17"/>
      <c r="H284" s="22"/>
      <c r="I284" s="22"/>
      <c r="J284" s="17"/>
      <c r="K284" s="17"/>
      <c r="L284" s="17"/>
    </row>
    <row r="285" spans="1:12" x14ac:dyDescent="0.25">
      <c r="A285" s="17"/>
      <c r="B285" s="17"/>
      <c r="C285" s="17"/>
      <c r="D285" s="22"/>
      <c r="E285" s="22"/>
      <c r="F285" s="17"/>
      <c r="G285" s="17"/>
      <c r="H285" s="22"/>
      <c r="I285" s="22"/>
      <c r="J285" s="17"/>
      <c r="K285" s="17"/>
      <c r="L285" s="17"/>
    </row>
    <row r="286" spans="1:12" x14ac:dyDescent="0.25">
      <c r="A286" s="17"/>
      <c r="B286" s="17"/>
      <c r="C286" s="17"/>
      <c r="D286" s="22"/>
      <c r="E286" s="22"/>
      <c r="F286" s="17"/>
      <c r="G286" s="17"/>
      <c r="H286" s="22"/>
      <c r="I286" s="22"/>
      <c r="J286" s="17"/>
      <c r="K286" s="17"/>
      <c r="L286" s="17"/>
    </row>
    <row r="287" spans="1:12" x14ac:dyDescent="0.25">
      <c r="A287" s="17"/>
      <c r="B287" s="17"/>
      <c r="C287" s="17"/>
      <c r="D287" s="22"/>
      <c r="E287" s="22"/>
      <c r="F287" s="17"/>
      <c r="G287" s="17"/>
      <c r="H287" s="22"/>
      <c r="I287" s="22"/>
      <c r="J287" s="17"/>
      <c r="K287" s="17"/>
      <c r="L287" s="17"/>
    </row>
    <row r="288" spans="1:12" x14ac:dyDescent="0.25">
      <c r="A288" s="17"/>
      <c r="B288" s="17"/>
      <c r="C288" s="17"/>
      <c r="D288" s="22"/>
      <c r="E288" s="22"/>
      <c r="F288" s="17"/>
      <c r="G288" s="17"/>
      <c r="H288" s="22"/>
      <c r="I288" s="22"/>
      <c r="J288" s="17"/>
      <c r="K288" s="17"/>
      <c r="L288" s="17"/>
    </row>
    <row r="289" spans="1:12" x14ac:dyDescent="0.25">
      <c r="A289" s="17"/>
      <c r="B289" s="38"/>
      <c r="C289" s="38"/>
      <c r="D289" s="39"/>
      <c r="E289" s="39"/>
      <c r="F289" s="38"/>
      <c r="G289" s="38"/>
      <c r="H289" s="39"/>
      <c r="I289" s="39"/>
      <c r="J289" s="38"/>
      <c r="K289" s="38"/>
      <c r="L289" s="38"/>
    </row>
    <row r="290" spans="1:12" x14ac:dyDescent="0.25">
      <c r="A290" s="17"/>
      <c r="B290" s="17"/>
      <c r="C290" s="21"/>
      <c r="D290" s="40">
        <v>0</v>
      </c>
      <c r="E290" s="40" t="e">
        <v>#DIV/0!</v>
      </c>
      <c r="F290" s="40" t="e">
        <v>#DIV/0!</v>
      </c>
      <c r="G290" s="40" t="e">
        <v>#DIV/0!</v>
      </c>
      <c r="H290" s="40">
        <v>0</v>
      </c>
      <c r="I290" s="40" t="e">
        <v>#DIV/0!</v>
      </c>
      <c r="J290" s="40" t="e">
        <v>#DIV/0!</v>
      </c>
      <c r="K290" s="40">
        <v>0</v>
      </c>
      <c r="L290" s="40">
        <v>0</v>
      </c>
    </row>
    <row r="291" spans="1:12" x14ac:dyDescent="0.25">
      <c r="A291" s="17"/>
      <c r="B291" s="17"/>
      <c r="C291" s="21"/>
      <c r="D291" s="22"/>
      <c r="E291" s="22"/>
      <c r="F291" s="17"/>
      <c r="G291" s="17"/>
      <c r="H291" s="22"/>
      <c r="I291" s="22"/>
      <c r="J291" s="17"/>
      <c r="K291" s="17"/>
      <c r="L291" s="17"/>
    </row>
    <row r="292" spans="1:12" x14ac:dyDescent="0.25">
      <c r="A292" s="57" t="s">
        <v>213</v>
      </c>
      <c r="B292" s="31" t="s">
        <v>214</v>
      </c>
      <c r="C292" s="32">
        <v>3058</v>
      </c>
      <c r="D292" s="33">
        <v>1</v>
      </c>
      <c r="E292" s="34">
        <v>4.0393518518518521E-3</v>
      </c>
      <c r="F292" s="34">
        <v>0</v>
      </c>
      <c r="G292" s="34">
        <v>1.0416666666666667E-3</v>
      </c>
      <c r="H292" s="32">
        <v>20</v>
      </c>
      <c r="I292" s="34">
        <v>1.0532407407407407E-3</v>
      </c>
      <c r="J292" s="34">
        <v>3.3564814814814811E-3</v>
      </c>
      <c r="K292" s="32">
        <v>0</v>
      </c>
      <c r="L292" s="32">
        <v>0</v>
      </c>
    </row>
    <row r="293" spans="1:12" x14ac:dyDescent="0.25">
      <c r="A293" s="35" t="s">
        <v>215</v>
      </c>
      <c r="B293" s="31" t="s">
        <v>216</v>
      </c>
      <c r="C293" s="32">
        <v>44131</v>
      </c>
      <c r="D293" s="33">
        <v>0</v>
      </c>
      <c r="E293" s="34">
        <v>0</v>
      </c>
      <c r="F293" s="34">
        <v>0</v>
      </c>
      <c r="G293" s="34">
        <v>0</v>
      </c>
      <c r="H293" s="32">
        <v>0</v>
      </c>
      <c r="I293" s="34">
        <v>0</v>
      </c>
      <c r="J293" s="34">
        <v>0</v>
      </c>
      <c r="K293" s="32">
        <v>0</v>
      </c>
      <c r="L293" s="32">
        <v>0</v>
      </c>
    </row>
    <row r="294" spans="1:12" x14ac:dyDescent="0.25">
      <c r="A294" s="17"/>
      <c r="B294" s="31" t="s">
        <v>217</v>
      </c>
      <c r="C294" s="32">
        <v>44105</v>
      </c>
      <c r="D294" s="33">
        <v>3</v>
      </c>
      <c r="E294" s="34">
        <v>8.7962962962962962E-4</v>
      </c>
      <c r="F294" s="34">
        <v>2.6620370370370372E-4</v>
      </c>
      <c r="G294" s="34">
        <v>1.0416666666666667E-3</v>
      </c>
      <c r="H294" s="32">
        <v>47</v>
      </c>
      <c r="I294" s="34">
        <v>1.4467592592592594E-3</v>
      </c>
      <c r="J294" s="34">
        <v>9.6527777777777775E-3</v>
      </c>
      <c r="K294" s="32">
        <v>0</v>
      </c>
      <c r="L294" s="32">
        <v>0</v>
      </c>
    </row>
    <row r="295" spans="1:12" x14ac:dyDescent="0.25">
      <c r="A295" s="17"/>
      <c r="B295" s="31" t="s">
        <v>218</v>
      </c>
      <c r="C295" s="32">
        <v>44180</v>
      </c>
      <c r="D295" s="33">
        <v>4</v>
      </c>
      <c r="E295" s="34">
        <v>2.1412037037037038E-3</v>
      </c>
      <c r="F295" s="34">
        <v>2.6620370370370372E-4</v>
      </c>
      <c r="G295" s="34">
        <v>9.7222222222222209E-4</v>
      </c>
      <c r="H295" s="32">
        <v>35</v>
      </c>
      <c r="I295" s="34">
        <v>1.3425925925925925E-3</v>
      </c>
      <c r="J295" s="34">
        <v>5.6828703703703702E-3</v>
      </c>
      <c r="K295" s="32">
        <v>0</v>
      </c>
      <c r="L295" s="32">
        <v>1</v>
      </c>
    </row>
    <row r="296" spans="1:12" x14ac:dyDescent="0.25">
      <c r="A296" s="17"/>
      <c r="B296" s="31" t="s">
        <v>219</v>
      </c>
      <c r="C296" s="32">
        <v>44122</v>
      </c>
      <c r="D296" s="33">
        <v>7</v>
      </c>
      <c r="E296" s="34">
        <v>2.3495370370370371E-3</v>
      </c>
      <c r="F296" s="34">
        <v>1.0185185185185186E-3</v>
      </c>
      <c r="G296" s="34">
        <v>1.0416666666666667E-3</v>
      </c>
      <c r="H296" s="32">
        <v>49</v>
      </c>
      <c r="I296" s="34">
        <v>1.0300925925925926E-3</v>
      </c>
      <c r="J296" s="34">
        <v>5.185185185185185E-3</v>
      </c>
      <c r="K296" s="32">
        <v>0</v>
      </c>
      <c r="L296" s="32">
        <v>1</v>
      </c>
    </row>
    <row r="297" spans="1:12" x14ac:dyDescent="0.25">
      <c r="A297" s="17"/>
      <c r="B297" s="31" t="s">
        <v>220</v>
      </c>
      <c r="C297" s="32">
        <v>44285</v>
      </c>
      <c r="D297" s="33">
        <v>9</v>
      </c>
      <c r="E297" s="34">
        <v>1.5277777777777779E-3</v>
      </c>
      <c r="F297" s="34">
        <v>9.2592592592592588E-5</v>
      </c>
      <c r="G297" s="34">
        <v>1.0416666666666667E-3</v>
      </c>
      <c r="H297" s="32">
        <v>36</v>
      </c>
      <c r="I297" s="34">
        <v>4.0509259259259258E-4</v>
      </c>
      <c r="J297" s="34">
        <v>1.4583333333333334E-3</v>
      </c>
      <c r="K297" s="32">
        <v>0</v>
      </c>
      <c r="L297" s="32">
        <v>0</v>
      </c>
    </row>
    <row r="298" spans="1:12" x14ac:dyDescent="0.25">
      <c r="A298" s="17"/>
      <c r="B298" s="31" t="s">
        <v>221</v>
      </c>
      <c r="C298" s="32">
        <v>44370</v>
      </c>
      <c r="D298" s="33">
        <v>7</v>
      </c>
      <c r="E298" s="34">
        <v>2.2569444444444447E-3</v>
      </c>
      <c r="F298" s="34">
        <v>0</v>
      </c>
      <c r="G298" s="34">
        <v>1.0416666666666667E-3</v>
      </c>
      <c r="H298" s="32">
        <v>37</v>
      </c>
      <c r="I298" s="34">
        <v>1.0416666666666667E-3</v>
      </c>
      <c r="J298" s="34">
        <v>5.4282407407407404E-3</v>
      </c>
      <c r="K298" s="32">
        <v>0</v>
      </c>
      <c r="L298" s="32">
        <v>0</v>
      </c>
    </row>
    <row r="299" spans="1:12" x14ac:dyDescent="0.25">
      <c r="A299" s="17"/>
      <c r="B299" s="31" t="s">
        <v>222</v>
      </c>
      <c r="C299" s="32">
        <v>44108</v>
      </c>
      <c r="D299" s="33">
        <v>6</v>
      </c>
      <c r="E299" s="34">
        <v>4.7685185185185183E-3</v>
      </c>
      <c r="F299" s="34">
        <v>0</v>
      </c>
      <c r="G299" s="34">
        <v>1.0416666666666667E-3</v>
      </c>
      <c r="H299" s="32">
        <v>35</v>
      </c>
      <c r="I299" s="34">
        <v>1.2268518518518518E-3</v>
      </c>
      <c r="J299" s="34">
        <v>4.4444444444444444E-3</v>
      </c>
      <c r="K299" s="32">
        <v>0</v>
      </c>
      <c r="L299" s="32">
        <v>0</v>
      </c>
    </row>
    <row r="300" spans="1:12" x14ac:dyDescent="0.25">
      <c r="A300" s="17"/>
      <c r="B300" s="17"/>
      <c r="C300" s="17"/>
      <c r="D300" s="22"/>
      <c r="E300" s="22"/>
      <c r="F300" s="17"/>
      <c r="G300" s="17"/>
      <c r="H300" s="22"/>
      <c r="I300" s="22"/>
      <c r="J300" s="17"/>
      <c r="K300" s="17"/>
      <c r="L300" s="17"/>
    </row>
    <row r="301" spans="1:12" x14ac:dyDescent="0.25">
      <c r="A301" s="17"/>
      <c r="B301" s="17"/>
      <c r="C301" s="17"/>
      <c r="D301" s="22"/>
      <c r="E301" s="22"/>
      <c r="F301" s="17"/>
      <c r="G301" s="17"/>
      <c r="H301" s="22"/>
      <c r="I301" s="22"/>
      <c r="J301" s="17"/>
      <c r="K301" s="17"/>
      <c r="L301" s="17"/>
    </row>
    <row r="302" spans="1:12" x14ac:dyDescent="0.25">
      <c r="A302" s="17"/>
      <c r="B302" s="17"/>
      <c r="C302" s="17"/>
      <c r="D302" s="22"/>
      <c r="E302" s="22"/>
      <c r="F302" s="17"/>
      <c r="G302" s="17"/>
      <c r="H302" s="22"/>
      <c r="I302" s="22"/>
      <c r="J302" s="17"/>
      <c r="K302" s="17"/>
      <c r="L302" s="17"/>
    </row>
    <row r="303" spans="1:12" x14ac:dyDescent="0.25">
      <c r="A303" s="17"/>
      <c r="B303" s="38"/>
      <c r="C303" s="38"/>
      <c r="D303" s="39"/>
      <c r="E303" s="39"/>
      <c r="F303" s="38"/>
      <c r="G303" s="38"/>
      <c r="H303" s="39"/>
      <c r="I303" s="39"/>
      <c r="J303" s="38"/>
      <c r="K303" s="38"/>
      <c r="L303" s="38"/>
    </row>
    <row r="304" spans="1:12" x14ac:dyDescent="0.25">
      <c r="A304" s="17"/>
      <c r="B304" s="17"/>
      <c r="C304" s="21"/>
      <c r="D304" s="40">
        <v>37</v>
      </c>
      <c r="E304" s="41">
        <v>2.2453703703703702E-3</v>
      </c>
      <c r="F304" s="41">
        <v>2.0833333333333335E-4</v>
      </c>
      <c r="G304" s="41">
        <v>9.0277777777777784E-4</v>
      </c>
      <c r="H304" s="40">
        <v>259</v>
      </c>
      <c r="I304" s="41">
        <v>9.3750000000000007E-4</v>
      </c>
      <c r="J304" s="41">
        <v>4.3981481481481484E-3</v>
      </c>
      <c r="K304" s="40">
        <v>0</v>
      </c>
      <c r="L304" s="40">
        <v>2</v>
      </c>
    </row>
    <row r="305" spans="1:12" x14ac:dyDescent="0.25">
      <c r="A305" s="17"/>
      <c r="B305" s="17"/>
      <c r="C305" s="21"/>
      <c r="D305" s="22"/>
      <c r="E305" s="22"/>
      <c r="F305" s="17"/>
      <c r="G305" s="17"/>
      <c r="H305" s="22"/>
      <c r="I305" s="22"/>
      <c r="J305" s="17"/>
      <c r="K305" s="17"/>
      <c r="L305" s="17"/>
    </row>
    <row r="306" spans="1:12" x14ac:dyDescent="0.25">
      <c r="A306" s="57" t="s">
        <v>223</v>
      </c>
      <c r="B306" s="31" t="s">
        <v>224</v>
      </c>
      <c r="C306" s="32">
        <v>44419</v>
      </c>
      <c r="D306" s="33">
        <v>7</v>
      </c>
      <c r="E306" s="34">
        <v>3.472222222222222E-3</v>
      </c>
      <c r="F306" s="34">
        <v>9.7222222222222209E-4</v>
      </c>
      <c r="G306" s="34">
        <v>9.8379629629629642E-4</v>
      </c>
      <c r="H306" s="32">
        <v>48</v>
      </c>
      <c r="I306" s="34">
        <v>1.1805555555555556E-3</v>
      </c>
      <c r="J306" s="34">
        <v>6.1111111111111114E-3</v>
      </c>
      <c r="K306" s="32">
        <v>0</v>
      </c>
      <c r="L306" s="32">
        <v>1</v>
      </c>
    </row>
    <row r="307" spans="1:12" x14ac:dyDescent="0.25">
      <c r="A307" s="35" t="s">
        <v>225</v>
      </c>
      <c r="B307" s="31" t="s">
        <v>226</v>
      </c>
      <c r="C307" s="32">
        <v>44260</v>
      </c>
      <c r="D307" s="33">
        <v>6</v>
      </c>
      <c r="E307" s="34">
        <v>2.7199074074074074E-3</v>
      </c>
      <c r="F307" s="34">
        <v>9.2592592592592588E-5</v>
      </c>
      <c r="G307" s="34">
        <v>1.0416666666666667E-3</v>
      </c>
      <c r="H307" s="32">
        <v>27</v>
      </c>
      <c r="I307" s="34">
        <v>1.3888888888888889E-3</v>
      </c>
      <c r="J307" s="34">
        <v>8.5069444444444437E-3</v>
      </c>
      <c r="K307" s="32">
        <v>0</v>
      </c>
      <c r="L307" s="32">
        <v>0</v>
      </c>
    </row>
    <row r="308" spans="1:12" x14ac:dyDescent="0.25">
      <c r="A308" s="17"/>
      <c r="B308" s="31" t="s">
        <v>227</v>
      </c>
      <c r="C308" s="32">
        <v>44328</v>
      </c>
      <c r="D308" s="33">
        <v>4</v>
      </c>
      <c r="E308" s="34">
        <v>2.488425925925926E-3</v>
      </c>
      <c r="F308" s="34">
        <v>6.134259259259259E-4</v>
      </c>
      <c r="G308" s="34">
        <v>7.8703703703703705E-4</v>
      </c>
      <c r="H308" s="32">
        <v>34</v>
      </c>
      <c r="I308" s="34">
        <v>1.5509259259259261E-3</v>
      </c>
      <c r="J308" s="34">
        <v>8.5763888888888886E-3</v>
      </c>
      <c r="K308" s="32">
        <v>0</v>
      </c>
      <c r="L308" s="32">
        <v>0</v>
      </c>
    </row>
    <row r="309" spans="1:12" x14ac:dyDescent="0.25">
      <c r="A309" s="17"/>
      <c r="B309" s="31" t="s">
        <v>228</v>
      </c>
      <c r="C309" s="32">
        <v>44338</v>
      </c>
      <c r="D309" s="33">
        <v>4</v>
      </c>
      <c r="E309" s="34">
        <v>6.3425925925925915E-3</v>
      </c>
      <c r="F309" s="34">
        <v>0</v>
      </c>
      <c r="G309" s="34">
        <v>1.0416666666666667E-3</v>
      </c>
      <c r="H309" s="32">
        <v>35</v>
      </c>
      <c r="I309" s="34">
        <v>1.3194444444444443E-3</v>
      </c>
      <c r="J309" s="34">
        <v>5.9722222222222225E-3</v>
      </c>
      <c r="K309" s="32">
        <v>0</v>
      </c>
      <c r="L309" s="32">
        <v>0</v>
      </c>
    </row>
    <row r="310" spans="1:12" x14ac:dyDescent="0.25">
      <c r="A310" s="17"/>
      <c r="B310" s="31" t="s">
        <v>229</v>
      </c>
      <c r="C310" s="32">
        <v>44165</v>
      </c>
      <c r="D310" s="33">
        <v>9</v>
      </c>
      <c r="E310" s="34">
        <v>2.2453703703703702E-3</v>
      </c>
      <c r="F310" s="34">
        <v>8.3333333333333339E-4</v>
      </c>
      <c r="G310" s="34">
        <v>9.8379629629629642E-4</v>
      </c>
      <c r="H310" s="32">
        <v>15</v>
      </c>
      <c r="I310" s="34">
        <v>1.8634259259259261E-3</v>
      </c>
      <c r="J310" s="34">
        <v>1.1851851851851851E-2</v>
      </c>
      <c r="K310" s="32">
        <v>0</v>
      </c>
      <c r="L310" s="32">
        <v>0</v>
      </c>
    </row>
    <row r="311" spans="1:12" x14ac:dyDescent="0.25">
      <c r="A311" s="17"/>
      <c r="B311" s="31" t="s">
        <v>230</v>
      </c>
      <c r="C311" s="32">
        <v>44403</v>
      </c>
      <c r="D311" s="33">
        <v>5</v>
      </c>
      <c r="E311" s="34">
        <v>1.0879629629629629E-3</v>
      </c>
      <c r="F311" s="34">
        <v>8.7962962962962962E-4</v>
      </c>
      <c r="G311" s="34">
        <v>1.0416666666666667E-3</v>
      </c>
      <c r="H311" s="32">
        <v>21</v>
      </c>
      <c r="I311" s="34">
        <v>9.1435185185185185E-4</v>
      </c>
      <c r="J311" s="34">
        <v>5.8449074074074072E-3</v>
      </c>
      <c r="K311" s="32">
        <v>0</v>
      </c>
      <c r="L311" s="32">
        <v>1</v>
      </c>
    </row>
    <row r="312" spans="1:12" x14ac:dyDescent="0.25">
      <c r="A312" s="17"/>
      <c r="B312" s="31" t="s">
        <v>231</v>
      </c>
      <c r="C312" s="32">
        <v>44289</v>
      </c>
      <c r="D312" s="33">
        <v>0</v>
      </c>
      <c r="E312" s="34">
        <v>0</v>
      </c>
      <c r="F312" s="34">
        <v>0</v>
      </c>
      <c r="G312" s="34">
        <v>0</v>
      </c>
      <c r="H312" s="32">
        <v>11</v>
      </c>
      <c r="I312" s="34">
        <v>1.1458333333333333E-3</v>
      </c>
      <c r="J312" s="34">
        <v>4.8032407407407407E-3</v>
      </c>
      <c r="K312" s="32">
        <v>0</v>
      </c>
      <c r="L312" s="32">
        <v>0</v>
      </c>
    </row>
    <row r="313" spans="1:12" x14ac:dyDescent="0.25">
      <c r="A313" s="17"/>
      <c r="B313" s="31" t="s">
        <v>232</v>
      </c>
      <c r="C313" s="32">
        <v>44028</v>
      </c>
      <c r="D313" s="33">
        <v>8</v>
      </c>
      <c r="E313" s="34">
        <v>1.6782407407407406E-3</v>
      </c>
      <c r="F313" s="34">
        <v>3.4722222222222222E-5</v>
      </c>
      <c r="G313" s="34">
        <v>9.9537037037037042E-4</v>
      </c>
      <c r="H313" s="32">
        <v>44</v>
      </c>
      <c r="I313" s="34">
        <v>8.564814814814815E-4</v>
      </c>
      <c r="J313" s="34">
        <v>3.8541666666666668E-3</v>
      </c>
      <c r="K313" s="32">
        <v>0</v>
      </c>
      <c r="L313" s="32">
        <v>0</v>
      </c>
    </row>
    <row r="314" spans="1:12" x14ac:dyDescent="0.25">
      <c r="A314" s="17"/>
      <c r="B314" s="31" t="s">
        <v>233</v>
      </c>
      <c r="C314" s="32">
        <v>3375</v>
      </c>
      <c r="D314" s="33">
        <v>0</v>
      </c>
      <c r="E314" s="34">
        <v>0</v>
      </c>
      <c r="F314" s="34">
        <v>0</v>
      </c>
      <c r="G314" s="34">
        <v>0</v>
      </c>
      <c r="H314" s="32">
        <v>3</v>
      </c>
      <c r="I314" s="34">
        <v>1.2731481481481483E-3</v>
      </c>
      <c r="J314" s="34">
        <v>3.1365740740740742E-3</v>
      </c>
      <c r="K314" s="32">
        <v>0</v>
      </c>
      <c r="L314" s="32">
        <v>0</v>
      </c>
    </row>
    <row r="315" spans="1:12" x14ac:dyDescent="0.25">
      <c r="A315" s="17"/>
      <c r="B315" s="36"/>
      <c r="C315" s="32"/>
      <c r="D315" s="37"/>
      <c r="E315" s="32"/>
      <c r="F315" s="32"/>
      <c r="G315" s="32"/>
      <c r="H315" s="32"/>
      <c r="I315" s="32"/>
      <c r="J315" s="32"/>
      <c r="K315" s="32"/>
      <c r="L315" s="32"/>
    </row>
    <row r="316" spans="1:12" x14ac:dyDescent="0.25">
      <c r="A316" s="17"/>
      <c r="B316" s="36"/>
      <c r="C316" s="32"/>
      <c r="D316" s="37"/>
      <c r="E316" s="32"/>
      <c r="F316" s="32"/>
      <c r="G316" s="32"/>
      <c r="H316" s="32"/>
      <c r="I316" s="32"/>
      <c r="J316" s="32"/>
      <c r="K316" s="32"/>
      <c r="L316" s="32"/>
    </row>
    <row r="317" spans="1:12" x14ac:dyDescent="0.25">
      <c r="A317" s="17"/>
      <c r="B317" s="38"/>
      <c r="C317" s="38"/>
      <c r="D317" s="39"/>
      <c r="E317" s="39"/>
      <c r="F317" s="38"/>
      <c r="G317" s="38"/>
      <c r="H317" s="39"/>
      <c r="I317" s="39"/>
      <c r="J317" s="38"/>
      <c r="K317" s="38"/>
      <c r="L317" s="38"/>
    </row>
    <row r="318" spans="1:12" x14ac:dyDescent="0.25">
      <c r="A318" s="17"/>
      <c r="B318" s="17"/>
      <c r="C318" s="21"/>
      <c r="D318" s="40">
        <v>43</v>
      </c>
      <c r="E318" s="41">
        <v>2.2222222222222222E-3</v>
      </c>
      <c r="F318" s="41">
        <v>3.8194444444444446E-4</v>
      </c>
      <c r="G318" s="41">
        <v>7.6388888888888893E-4</v>
      </c>
      <c r="H318" s="40">
        <v>238</v>
      </c>
      <c r="I318" s="41">
        <v>1.2731481481481483E-3</v>
      </c>
      <c r="J318" s="41">
        <v>6.5162037037037037E-3</v>
      </c>
      <c r="K318" s="40">
        <v>0</v>
      </c>
      <c r="L318" s="40">
        <v>2</v>
      </c>
    </row>
    <row r="319" spans="1:12" x14ac:dyDescent="0.25">
      <c r="A319" s="17"/>
      <c r="B319" s="17"/>
      <c r="C319" s="21"/>
      <c r="D319" s="22"/>
      <c r="E319" s="22"/>
      <c r="F319" s="17"/>
      <c r="G319" s="17"/>
      <c r="H319" s="22"/>
      <c r="I319" s="22"/>
      <c r="J319" s="17"/>
      <c r="K319" s="17"/>
      <c r="L319" s="17"/>
    </row>
    <row r="320" spans="1:12" x14ac:dyDescent="0.25">
      <c r="A320" s="57" t="s">
        <v>234</v>
      </c>
      <c r="B320" s="31" t="s">
        <v>235</v>
      </c>
      <c r="C320" s="32">
        <v>3967</v>
      </c>
      <c r="D320" s="33">
        <v>11</v>
      </c>
      <c r="E320" s="34">
        <v>3.1365740740740742E-3</v>
      </c>
      <c r="F320" s="34">
        <v>6.018518518518519E-4</v>
      </c>
      <c r="G320" s="34">
        <v>7.291666666666667E-4</v>
      </c>
      <c r="H320" s="32">
        <v>18</v>
      </c>
      <c r="I320" s="34">
        <v>1.5162037037037036E-3</v>
      </c>
      <c r="J320" s="34">
        <v>6.7129629629629622E-3</v>
      </c>
      <c r="K320" s="32">
        <v>0</v>
      </c>
      <c r="L320" s="32">
        <v>0</v>
      </c>
    </row>
    <row r="321" spans="1:12" x14ac:dyDescent="0.25">
      <c r="A321" s="35" t="s">
        <v>236</v>
      </c>
      <c r="B321" s="31" t="s">
        <v>237</v>
      </c>
      <c r="C321" s="32">
        <v>3803</v>
      </c>
      <c r="D321" s="33">
        <v>7</v>
      </c>
      <c r="E321" s="34">
        <v>2.1527777777777778E-3</v>
      </c>
      <c r="F321" s="34">
        <v>6.9444444444444447E-4</v>
      </c>
      <c r="G321" s="34">
        <v>8.9120370370370362E-4</v>
      </c>
      <c r="H321" s="32">
        <v>10</v>
      </c>
      <c r="I321" s="34">
        <v>1.2268518518518518E-3</v>
      </c>
      <c r="J321" s="34">
        <v>2.8703703703703708E-3</v>
      </c>
      <c r="K321" s="32">
        <v>0</v>
      </c>
      <c r="L321" s="32">
        <v>0</v>
      </c>
    </row>
    <row r="322" spans="1:12" x14ac:dyDescent="0.25">
      <c r="A322" s="17"/>
      <c r="B322" s="31" t="s">
        <v>238</v>
      </c>
      <c r="C322" s="32">
        <v>3674</v>
      </c>
      <c r="D322" s="33">
        <v>0</v>
      </c>
      <c r="E322" s="34">
        <v>0</v>
      </c>
      <c r="F322" s="34">
        <v>0</v>
      </c>
      <c r="G322" s="34">
        <v>0</v>
      </c>
      <c r="H322" s="32">
        <v>17</v>
      </c>
      <c r="I322" s="34">
        <v>9.7222222222222209E-4</v>
      </c>
      <c r="J322" s="34">
        <v>3.472222222222222E-3</v>
      </c>
      <c r="K322" s="32">
        <v>0</v>
      </c>
      <c r="L322" s="32">
        <v>0</v>
      </c>
    </row>
    <row r="323" spans="1:12" x14ac:dyDescent="0.25">
      <c r="A323" s="17"/>
      <c r="B323" s="31" t="s">
        <v>239</v>
      </c>
      <c r="C323" s="32">
        <v>3381</v>
      </c>
      <c r="D323" s="33">
        <v>9</v>
      </c>
      <c r="E323" s="34">
        <v>6.3657407407407404E-3</v>
      </c>
      <c r="F323" s="34">
        <v>1.1574074074074073E-3</v>
      </c>
      <c r="G323" s="34">
        <v>9.2592592592592585E-4</v>
      </c>
      <c r="H323" s="32">
        <v>3</v>
      </c>
      <c r="I323" s="34">
        <v>9.1435185185185185E-4</v>
      </c>
      <c r="J323" s="34">
        <v>1.736111111111111E-3</v>
      </c>
      <c r="K323" s="32">
        <v>0</v>
      </c>
      <c r="L323" s="32">
        <v>0</v>
      </c>
    </row>
    <row r="324" spans="1:12" x14ac:dyDescent="0.25">
      <c r="A324" s="17"/>
      <c r="B324" s="31" t="s">
        <v>240</v>
      </c>
      <c r="C324" s="32">
        <v>3165</v>
      </c>
      <c r="D324" s="33">
        <v>0</v>
      </c>
      <c r="E324" s="34">
        <v>0</v>
      </c>
      <c r="F324" s="34">
        <v>0</v>
      </c>
      <c r="G324" s="34">
        <v>0</v>
      </c>
      <c r="H324" s="32">
        <v>27</v>
      </c>
      <c r="I324" s="34">
        <v>1.1342592592592591E-3</v>
      </c>
      <c r="J324" s="34">
        <v>3.2638888888888891E-3</v>
      </c>
      <c r="K324" s="32">
        <v>0</v>
      </c>
      <c r="L324" s="32">
        <v>0</v>
      </c>
    </row>
    <row r="325" spans="1:12" x14ac:dyDescent="0.25">
      <c r="A325" s="17"/>
      <c r="B325" s="31" t="s">
        <v>241</v>
      </c>
      <c r="C325" s="32">
        <v>3802</v>
      </c>
      <c r="D325" s="33">
        <v>8</v>
      </c>
      <c r="E325" s="34">
        <v>2.9976851851851848E-3</v>
      </c>
      <c r="F325" s="34">
        <v>4.0509259259259258E-4</v>
      </c>
      <c r="G325" s="34">
        <v>9.1435185185185185E-4</v>
      </c>
      <c r="H325" s="32">
        <v>16</v>
      </c>
      <c r="I325" s="34">
        <v>1.0416666666666667E-3</v>
      </c>
      <c r="J325" s="34">
        <v>4.2361111111111106E-3</v>
      </c>
      <c r="K325" s="32">
        <v>0</v>
      </c>
      <c r="L325" s="32">
        <v>0</v>
      </c>
    </row>
    <row r="326" spans="1:12" x14ac:dyDescent="0.25">
      <c r="A326" s="17"/>
      <c r="B326" s="31" t="s">
        <v>242</v>
      </c>
      <c r="C326" s="32">
        <v>3862</v>
      </c>
      <c r="D326" s="33">
        <v>11</v>
      </c>
      <c r="E326" s="34">
        <v>2.8472222222222219E-3</v>
      </c>
      <c r="F326" s="34">
        <v>0</v>
      </c>
      <c r="G326" s="34">
        <v>1.0300925925925926E-3</v>
      </c>
      <c r="H326" s="32">
        <v>2</v>
      </c>
      <c r="I326" s="34">
        <v>4.6412037037037038E-3</v>
      </c>
      <c r="J326" s="34">
        <v>6.168981481481481E-3</v>
      </c>
      <c r="K326" s="32">
        <v>0</v>
      </c>
      <c r="L326" s="32">
        <v>0</v>
      </c>
    </row>
    <row r="327" spans="1:12" x14ac:dyDescent="0.25">
      <c r="A327" s="17"/>
      <c r="B327" s="31" t="s">
        <v>243</v>
      </c>
      <c r="C327" s="32">
        <v>3817</v>
      </c>
      <c r="D327" s="33">
        <v>0</v>
      </c>
      <c r="E327" s="34">
        <v>0</v>
      </c>
      <c r="F327" s="34">
        <v>0</v>
      </c>
      <c r="G327" s="34">
        <v>0</v>
      </c>
      <c r="H327" s="32">
        <v>1</v>
      </c>
      <c r="I327" s="34">
        <v>1.273148148148148E-4</v>
      </c>
      <c r="J327" s="34">
        <v>1.273148148148148E-4</v>
      </c>
      <c r="K327" s="32">
        <v>0</v>
      </c>
      <c r="L327" s="32">
        <v>0</v>
      </c>
    </row>
    <row r="328" spans="1:12" x14ac:dyDescent="0.25">
      <c r="A328" s="17"/>
      <c r="B328" s="36"/>
      <c r="C328" s="32"/>
      <c r="D328" s="37"/>
      <c r="E328" s="32"/>
      <c r="F328" s="32"/>
      <c r="G328" s="32"/>
      <c r="H328" s="32"/>
      <c r="I328" s="32"/>
      <c r="J328" s="32"/>
      <c r="K328" s="32"/>
      <c r="L328" s="32"/>
    </row>
    <row r="329" spans="1:12" x14ac:dyDescent="0.25">
      <c r="A329" s="17"/>
      <c r="B329" s="36"/>
      <c r="C329" s="32"/>
      <c r="D329" s="37"/>
      <c r="E329" s="32"/>
      <c r="F329" s="32"/>
      <c r="G329" s="32"/>
      <c r="H329" s="32"/>
      <c r="I329" s="32"/>
      <c r="J329" s="32"/>
      <c r="K329" s="32"/>
      <c r="L329" s="32"/>
    </row>
    <row r="330" spans="1:12" x14ac:dyDescent="0.25">
      <c r="A330" s="17"/>
      <c r="B330" s="36"/>
      <c r="C330" s="32"/>
      <c r="D330" s="37"/>
      <c r="E330" s="32"/>
      <c r="F330" s="32"/>
      <c r="G330" s="32"/>
      <c r="H330" s="32"/>
      <c r="I330" s="32"/>
      <c r="J330" s="32"/>
      <c r="K330" s="32"/>
      <c r="L330" s="32"/>
    </row>
    <row r="331" spans="1:12" x14ac:dyDescent="0.25">
      <c r="A331" s="17"/>
      <c r="B331" s="36"/>
      <c r="C331" s="32"/>
      <c r="D331" s="37"/>
      <c r="E331" s="32"/>
      <c r="F331" s="32"/>
      <c r="G331" s="32"/>
      <c r="H331" s="32"/>
      <c r="I331" s="32"/>
      <c r="J331" s="32"/>
      <c r="K331" s="32"/>
      <c r="L331" s="32"/>
    </row>
    <row r="332" spans="1:12" x14ac:dyDescent="0.25">
      <c r="A332" s="17"/>
      <c r="B332" s="36"/>
      <c r="C332" s="32"/>
      <c r="D332" s="37"/>
      <c r="E332" s="32"/>
      <c r="F332" s="32"/>
      <c r="G332" s="32"/>
      <c r="H332" s="32"/>
      <c r="I332" s="32"/>
      <c r="J332" s="32"/>
      <c r="K332" s="32"/>
      <c r="L332" s="32"/>
    </row>
    <row r="333" spans="1:12" x14ac:dyDescent="0.25">
      <c r="A333" s="17"/>
      <c r="B333" s="36"/>
      <c r="C333" s="32"/>
      <c r="D333" s="37"/>
      <c r="E333" s="32"/>
      <c r="F333" s="32"/>
      <c r="G333" s="32"/>
      <c r="H333" s="32"/>
      <c r="I333" s="32"/>
      <c r="J333" s="32"/>
      <c r="K333" s="32"/>
      <c r="L333" s="32"/>
    </row>
    <row r="334" spans="1:12" x14ac:dyDescent="0.25">
      <c r="A334" s="17"/>
      <c r="B334" s="38"/>
      <c r="C334" s="38"/>
      <c r="D334" s="39"/>
      <c r="E334" s="39"/>
      <c r="F334" s="38"/>
      <c r="G334" s="38"/>
      <c r="H334" s="39"/>
      <c r="I334" s="39"/>
      <c r="J334" s="38"/>
      <c r="K334" s="38"/>
      <c r="L334" s="38"/>
    </row>
    <row r="335" spans="1:12" x14ac:dyDescent="0.25">
      <c r="A335" s="17"/>
      <c r="B335" s="17"/>
      <c r="C335" s="21"/>
      <c r="D335" s="40">
        <v>46</v>
      </c>
      <c r="E335" s="41">
        <v>2.1874999999999998E-3</v>
      </c>
      <c r="F335" s="41">
        <v>3.5879629629629635E-4</v>
      </c>
      <c r="G335" s="41">
        <v>5.6712962962962956E-4</v>
      </c>
      <c r="H335" s="40">
        <v>94</v>
      </c>
      <c r="I335" s="41">
        <v>1.4467592592592594E-3</v>
      </c>
      <c r="J335" s="41">
        <v>3.5763888888888894E-3</v>
      </c>
      <c r="K335" s="40">
        <v>0</v>
      </c>
      <c r="L335" s="40">
        <v>0</v>
      </c>
    </row>
    <row r="336" spans="1:12" x14ac:dyDescent="0.25">
      <c r="A336" s="17"/>
      <c r="B336" s="17"/>
      <c r="C336" s="21"/>
      <c r="D336" s="22"/>
      <c r="E336" s="22"/>
      <c r="F336" s="17"/>
      <c r="G336" s="17"/>
      <c r="H336" s="22"/>
      <c r="I336" s="22"/>
      <c r="J336" s="17"/>
      <c r="K336" s="17"/>
      <c r="L336" s="17"/>
    </row>
    <row r="337" spans="1:12" x14ac:dyDescent="0.25">
      <c r="A337" s="57" t="s">
        <v>244</v>
      </c>
      <c r="B337" s="31" t="s">
        <v>245</v>
      </c>
      <c r="C337" s="32">
        <v>3425</v>
      </c>
      <c r="D337" s="33">
        <v>0</v>
      </c>
      <c r="E337" s="34">
        <v>0</v>
      </c>
      <c r="F337" s="34">
        <v>0</v>
      </c>
      <c r="G337" s="34">
        <v>0</v>
      </c>
      <c r="H337" s="32">
        <v>9</v>
      </c>
      <c r="I337" s="34">
        <v>5.7870370370370378E-4</v>
      </c>
      <c r="J337" s="34">
        <v>1.689814814814815E-3</v>
      </c>
      <c r="K337" s="32">
        <v>0</v>
      </c>
      <c r="L337" s="32">
        <v>0</v>
      </c>
    </row>
    <row r="338" spans="1:12" x14ac:dyDescent="0.25">
      <c r="A338" s="35" t="s">
        <v>246</v>
      </c>
      <c r="B338" s="31" t="s">
        <v>247</v>
      </c>
      <c r="C338" s="32">
        <v>3892</v>
      </c>
      <c r="D338" s="33">
        <v>6</v>
      </c>
      <c r="E338" s="34">
        <v>2.7662037037037034E-3</v>
      </c>
      <c r="F338" s="34">
        <v>5.6712962962962956E-4</v>
      </c>
      <c r="G338" s="34">
        <v>1.0416666666666667E-3</v>
      </c>
      <c r="H338" s="32">
        <v>9</v>
      </c>
      <c r="I338" s="34">
        <v>1.2268518518518518E-3</v>
      </c>
      <c r="J338" s="34">
        <v>3.9814814814814817E-3</v>
      </c>
      <c r="K338" s="32">
        <v>0</v>
      </c>
      <c r="L338" s="32">
        <v>1</v>
      </c>
    </row>
    <row r="339" spans="1:12" x14ac:dyDescent="0.25">
      <c r="A339" s="17"/>
      <c r="B339" s="31" t="s">
        <v>248</v>
      </c>
      <c r="C339" s="32">
        <v>3692</v>
      </c>
      <c r="D339" s="33">
        <v>4</v>
      </c>
      <c r="E339" s="34">
        <v>4.0972222222222226E-3</v>
      </c>
      <c r="F339" s="34">
        <v>8.449074074074075E-4</v>
      </c>
      <c r="G339" s="34">
        <v>6.2500000000000001E-4</v>
      </c>
      <c r="H339" s="32">
        <v>21</v>
      </c>
      <c r="I339" s="34">
        <v>1.8171296296296297E-3</v>
      </c>
      <c r="J339" s="34">
        <v>6.7013888888888887E-3</v>
      </c>
      <c r="K339" s="32">
        <v>0</v>
      </c>
      <c r="L339" s="32">
        <v>0</v>
      </c>
    </row>
    <row r="340" spans="1:12" x14ac:dyDescent="0.25">
      <c r="A340" s="17"/>
      <c r="B340" s="31" t="s">
        <v>249</v>
      </c>
      <c r="C340" s="32">
        <v>3273</v>
      </c>
      <c r="D340" s="33">
        <v>12</v>
      </c>
      <c r="E340" s="34">
        <v>2.9513888888888888E-3</v>
      </c>
      <c r="F340" s="34">
        <v>7.7546296296296304E-4</v>
      </c>
      <c r="G340" s="34">
        <v>7.9861111111111105E-4</v>
      </c>
      <c r="H340" s="32">
        <v>6</v>
      </c>
      <c r="I340" s="34">
        <v>7.175925925925927E-4</v>
      </c>
      <c r="J340" s="34">
        <v>1.6087962962962963E-3</v>
      </c>
      <c r="K340" s="32">
        <v>0</v>
      </c>
      <c r="L340" s="32">
        <v>0</v>
      </c>
    </row>
    <row r="341" spans="1:12" x14ac:dyDescent="0.25">
      <c r="A341" s="17"/>
      <c r="B341" s="31" t="s">
        <v>250</v>
      </c>
      <c r="C341" s="32">
        <v>3822</v>
      </c>
      <c r="D341" s="33">
        <v>10</v>
      </c>
      <c r="E341" s="34">
        <v>3.4027777777777784E-3</v>
      </c>
      <c r="F341" s="34">
        <v>8.7962962962962962E-4</v>
      </c>
      <c r="G341" s="34">
        <v>9.4907407407407408E-4</v>
      </c>
      <c r="H341" s="32">
        <v>2</v>
      </c>
      <c r="I341" s="34">
        <v>9.3750000000000007E-4</v>
      </c>
      <c r="J341" s="34">
        <v>1.4351851851851854E-3</v>
      </c>
      <c r="K341" s="32">
        <v>0</v>
      </c>
      <c r="L341" s="32">
        <v>1</v>
      </c>
    </row>
    <row r="342" spans="1:12" x14ac:dyDescent="0.25">
      <c r="A342" s="17"/>
      <c r="B342" s="31" t="s">
        <v>251</v>
      </c>
      <c r="C342" s="32">
        <v>3833</v>
      </c>
      <c r="D342" s="33">
        <v>11</v>
      </c>
      <c r="E342" s="34">
        <v>2.4305555555555556E-3</v>
      </c>
      <c r="F342" s="34">
        <v>6.2500000000000001E-4</v>
      </c>
      <c r="G342" s="34">
        <v>1.0416666666666667E-3</v>
      </c>
      <c r="H342" s="32">
        <v>7</v>
      </c>
      <c r="I342" s="34">
        <v>5.6712962962962956E-4</v>
      </c>
      <c r="J342" s="34">
        <v>2.4421296296296296E-3</v>
      </c>
      <c r="K342" s="32">
        <v>0</v>
      </c>
      <c r="L342" s="32">
        <v>0</v>
      </c>
    </row>
    <row r="343" spans="1:12" ht="30" x14ac:dyDescent="0.25">
      <c r="A343" s="17"/>
      <c r="B343" s="31" t="s">
        <v>252</v>
      </c>
      <c r="C343" s="32">
        <v>3154</v>
      </c>
      <c r="D343" s="33">
        <v>9</v>
      </c>
      <c r="E343" s="34">
        <v>3.0555555555555557E-3</v>
      </c>
      <c r="F343" s="34">
        <v>2.3495370370370371E-3</v>
      </c>
      <c r="G343" s="34">
        <v>8.7962962962962962E-4</v>
      </c>
      <c r="H343" s="32">
        <v>8</v>
      </c>
      <c r="I343" s="34">
        <v>1.8287037037037037E-3</v>
      </c>
      <c r="J343" s="34">
        <v>5.4050925925925924E-3</v>
      </c>
      <c r="K343" s="32">
        <v>0</v>
      </c>
      <c r="L343" s="32">
        <v>1</v>
      </c>
    </row>
    <row r="344" spans="1:12" x14ac:dyDescent="0.25">
      <c r="A344" s="17"/>
      <c r="B344" s="31" t="s">
        <v>253</v>
      </c>
      <c r="C344" s="32">
        <v>3208</v>
      </c>
      <c r="D344" s="33">
        <v>12</v>
      </c>
      <c r="E344" s="34">
        <v>3.0671296296296297E-3</v>
      </c>
      <c r="F344" s="34">
        <v>1.6203703703703703E-4</v>
      </c>
      <c r="G344" s="34">
        <v>9.6064814814814808E-4</v>
      </c>
      <c r="H344" s="32">
        <v>8</v>
      </c>
      <c r="I344" s="34">
        <v>7.5231481481481471E-4</v>
      </c>
      <c r="J344" s="34">
        <v>3.2291666666666666E-3</v>
      </c>
      <c r="K344" s="32">
        <v>0</v>
      </c>
      <c r="L344" s="32">
        <v>0</v>
      </c>
    </row>
    <row r="345" spans="1:12" x14ac:dyDescent="0.25">
      <c r="A345" s="17"/>
      <c r="B345" s="36"/>
      <c r="C345" s="32"/>
      <c r="D345" s="37"/>
      <c r="E345" s="32"/>
      <c r="F345" s="32"/>
      <c r="G345" s="32"/>
      <c r="H345" s="32"/>
      <c r="I345" s="32"/>
      <c r="J345" s="32"/>
      <c r="K345" s="32"/>
      <c r="L345" s="32"/>
    </row>
    <row r="346" spans="1:12" x14ac:dyDescent="0.25">
      <c r="A346" s="17"/>
      <c r="B346" s="36"/>
      <c r="C346" s="32"/>
      <c r="D346" s="37"/>
      <c r="E346" s="32"/>
      <c r="F346" s="32"/>
      <c r="G346" s="32"/>
      <c r="H346" s="32"/>
      <c r="I346" s="32"/>
      <c r="J346" s="32"/>
      <c r="K346" s="32"/>
      <c r="L346" s="32"/>
    </row>
    <row r="347" spans="1:12" x14ac:dyDescent="0.25">
      <c r="A347" s="17"/>
      <c r="B347" s="36"/>
      <c r="C347" s="32"/>
      <c r="D347" s="37"/>
      <c r="E347" s="32"/>
      <c r="F347" s="32"/>
      <c r="G347" s="32"/>
      <c r="H347" s="32"/>
      <c r="I347" s="32"/>
      <c r="J347" s="32"/>
      <c r="K347" s="32"/>
      <c r="L347" s="32"/>
    </row>
    <row r="348" spans="1:12" x14ac:dyDescent="0.25">
      <c r="A348" s="17"/>
      <c r="B348" s="36"/>
      <c r="C348" s="32"/>
      <c r="D348" s="37"/>
      <c r="E348" s="32"/>
      <c r="F348" s="32"/>
      <c r="G348" s="32"/>
      <c r="H348" s="32"/>
      <c r="I348" s="32"/>
      <c r="J348" s="32"/>
      <c r="K348" s="32"/>
      <c r="L348" s="32"/>
    </row>
    <row r="349" spans="1:12" x14ac:dyDescent="0.25">
      <c r="A349" s="17"/>
      <c r="B349" s="36"/>
      <c r="C349" s="32"/>
      <c r="D349" s="37"/>
      <c r="E349" s="32"/>
      <c r="F349" s="32"/>
      <c r="G349" s="32"/>
      <c r="H349" s="32"/>
      <c r="I349" s="32"/>
      <c r="J349" s="32"/>
      <c r="K349" s="32"/>
      <c r="L349" s="32"/>
    </row>
    <row r="350" spans="1:12" x14ac:dyDescent="0.25">
      <c r="A350" s="17"/>
      <c r="B350" s="36"/>
      <c r="C350" s="32"/>
      <c r="D350" s="37"/>
      <c r="E350" s="32"/>
      <c r="F350" s="32"/>
      <c r="G350" s="32"/>
      <c r="H350" s="32"/>
      <c r="I350" s="32"/>
      <c r="J350" s="32"/>
      <c r="K350" s="32"/>
      <c r="L350" s="32"/>
    </row>
    <row r="351" spans="1:12" x14ac:dyDescent="0.25">
      <c r="A351" s="17"/>
      <c r="B351" s="38"/>
      <c r="C351" s="38"/>
      <c r="D351" s="39"/>
      <c r="E351" s="39"/>
      <c r="F351" s="38"/>
      <c r="G351" s="38"/>
      <c r="H351" s="39"/>
      <c r="I351" s="39"/>
      <c r="J351" s="38"/>
      <c r="K351" s="38"/>
      <c r="L351" s="38"/>
    </row>
    <row r="352" spans="1:12" x14ac:dyDescent="0.25">
      <c r="A352" s="17"/>
      <c r="B352" s="17"/>
      <c r="C352" s="21"/>
      <c r="D352" s="40">
        <v>64</v>
      </c>
      <c r="E352" s="41">
        <v>2.7199074074074074E-3</v>
      </c>
      <c r="F352" s="41">
        <v>7.7546296296296304E-4</v>
      </c>
      <c r="G352" s="41">
        <v>7.8703703703703705E-4</v>
      </c>
      <c r="H352" s="40">
        <v>70</v>
      </c>
      <c r="I352" s="41">
        <v>1.0532407407407407E-3</v>
      </c>
      <c r="J352" s="41">
        <v>3.3101851851851851E-3</v>
      </c>
      <c r="K352" s="40">
        <v>0</v>
      </c>
      <c r="L352" s="40">
        <v>3</v>
      </c>
    </row>
    <row r="353" spans="1:12" x14ac:dyDescent="0.25">
      <c r="A353" s="17"/>
      <c r="B353" s="17"/>
      <c r="C353" s="21"/>
      <c r="D353" s="40"/>
      <c r="E353" s="40"/>
      <c r="F353" s="40"/>
      <c r="G353" s="40"/>
      <c r="H353" s="40"/>
      <c r="I353" s="40"/>
      <c r="J353" s="40"/>
      <c r="K353" s="40"/>
      <c r="L353" s="40"/>
    </row>
    <row r="354" spans="1:12" x14ac:dyDescent="0.25">
      <c r="A354" s="61" t="s">
        <v>254</v>
      </c>
      <c r="B354" s="31" t="s">
        <v>255</v>
      </c>
      <c r="C354" s="32">
        <v>3177</v>
      </c>
      <c r="D354" s="33">
        <v>0</v>
      </c>
      <c r="E354" s="34">
        <v>0</v>
      </c>
      <c r="F354" s="34">
        <v>0</v>
      </c>
      <c r="G354" s="34">
        <v>0</v>
      </c>
      <c r="H354" s="32">
        <v>20</v>
      </c>
      <c r="I354" s="34">
        <v>1.2847222222222223E-3</v>
      </c>
      <c r="J354" s="34">
        <v>7.5347222222222213E-3</v>
      </c>
      <c r="K354" s="32">
        <v>0</v>
      </c>
      <c r="L354" s="32">
        <v>0</v>
      </c>
    </row>
    <row r="355" spans="1:12" x14ac:dyDescent="0.25">
      <c r="A355" s="17"/>
      <c r="B355" s="31" t="s">
        <v>256</v>
      </c>
      <c r="C355" s="32">
        <v>3842</v>
      </c>
      <c r="D355" s="33">
        <v>4</v>
      </c>
      <c r="E355" s="34">
        <v>4.1666666666666666E-3</v>
      </c>
      <c r="F355" s="34">
        <v>0</v>
      </c>
      <c r="G355" s="34">
        <v>1.2152777777777778E-3</v>
      </c>
      <c r="H355" s="32">
        <v>17</v>
      </c>
      <c r="I355" s="34">
        <v>1.5393518518518519E-3</v>
      </c>
      <c r="J355" s="34">
        <v>5.2430555555555555E-3</v>
      </c>
      <c r="K355" s="32">
        <v>1</v>
      </c>
      <c r="L355" s="32">
        <v>0</v>
      </c>
    </row>
    <row r="356" spans="1:12" x14ac:dyDescent="0.25">
      <c r="A356" s="17"/>
      <c r="B356" s="31" t="s">
        <v>257</v>
      </c>
      <c r="C356" s="32">
        <v>3329</v>
      </c>
      <c r="D356" s="33">
        <v>2</v>
      </c>
      <c r="E356" s="34">
        <v>1.7013888888888892E-3</v>
      </c>
      <c r="F356" s="34">
        <v>0</v>
      </c>
      <c r="G356" s="34">
        <v>8.1018518518518516E-4</v>
      </c>
      <c r="H356" s="32">
        <v>0</v>
      </c>
      <c r="I356" s="34">
        <v>0</v>
      </c>
      <c r="J356" s="34">
        <v>0</v>
      </c>
      <c r="K356" s="32">
        <v>0</v>
      </c>
      <c r="L356" s="32">
        <v>0</v>
      </c>
    </row>
    <row r="357" spans="1:12" x14ac:dyDescent="0.25">
      <c r="A357" s="17"/>
      <c r="B357" s="31" t="s">
        <v>258</v>
      </c>
      <c r="C357" s="32">
        <v>3623</v>
      </c>
      <c r="D357" s="33">
        <v>8</v>
      </c>
      <c r="E357" s="34">
        <v>3.8310185185185183E-3</v>
      </c>
      <c r="F357" s="34">
        <v>0</v>
      </c>
      <c r="G357" s="34">
        <v>9.4907407407407408E-4</v>
      </c>
      <c r="H357" s="32">
        <v>3</v>
      </c>
      <c r="I357" s="34">
        <v>3.0324074074074073E-3</v>
      </c>
      <c r="J357" s="34">
        <v>8.3333333333333332E-3</v>
      </c>
      <c r="K357" s="32">
        <v>0</v>
      </c>
      <c r="L357" s="32">
        <v>0</v>
      </c>
    </row>
    <row r="358" spans="1:12" x14ac:dyDescent="0.25">
      <c r="A358" s="17"/>
      <c r="B358" s="31" t="s">
        <v>259</v>
      </c>
      <c r="C358" s="32">
        <v>3401</v>
      </c>
      <c r="D358" s="33">
        <v>0</v>
      </c>
      <c r="E358" s="34">
        <v>0</v>
      </c>
      <c r="F358" s="34">
        <v>0</v>
      </c>
      <c r="G358" s="34">
        <v>0</v>
      </c>
      <c r="H358" s="32">
        <v>4</v>
      </c>
      <c r="I358" s="34">
        <v>5.7870370370370366E-5</v>
      </c>
      <c r="J358" s="34">
        <v>1.9675925925925926E-4</v>
      </c>
      <c r="K358" s="32">
        <v>0</v>
      </c>
      <c r="L358" s="32">
        <v>0</v>
      </c>
    </row>
    <row r="359" spans="1:12" x14ac:dyDescent="0.25">
      <c r="A359" s="17"/>
      <c r="B359" s="31" t="s">
        <v>260</v>
      </c>
      <c r="C359" s="32">
        <v>3445</v>
      </c>
      <c r="D359" s="33">
        <v>8</v>
      </c>
      <c r="E359" s="34">
        <v>2.9629629629629628E-3</v>
      </c>
      <c r="F359" s="34">
        <v>5.2083333333333333E-4</v>
      </c>
      <c r="G359" s="34">
        <v>1.0300925925925926E-3</v>
      </c>
      <c r="H359" s="32">
        <v>7</v>
      </c>
      <c r="I359" s="34">
        <v>1.2384259259259258E-3</v>
      </c>
      <c r="J359" s="34">
        <v>2.7430555555555559E-3</v>
      </c>
      <c r="K359" s="32">
        <v>0</v>
      </c>
      <c r="L359" s="32">
        <v>0</v>
      </c>
    </row>
    <row r="360" spans="1:12" x14ac:dyDescent="0.25">
      <c r="A360" s="17"/>
      <c r="B360" s="31" t="s">
        <v>261</v>
      </c>
      <c r="C360" s="32">
        <v>3756</v>
      </c>
      <c r="D360" s="33">
        <v>10</v>
      </c>
      <c r="E360" s="34">
        <v>9.6064814814814808E-4</v>
      </c>
      <c r="F360" s="34">
        <v>4.3981481481481481E-4</v>
      </c>
      <c r="G360" s="34">
        <v>1.0416666666666667E-3</v>
      </c>
      <c r="H360" s="32">
        <v>4</v>
      </c>
      <c r="I360" s="34">
        <v>1.4583333333333334E-3</v>
      </c>
      <c r="J360" s="34">
        <v>3.6689814814814814E-3</v>
      </c>
      <c r="K360" s="32">
        <v>0</v>
      </c>
      <c r="L360" s="32">
        <v>0</v>
      </c>
    </row>
    <row r="361" spans="1:12" x14ac:dyDescent="0.25">
      <c r="A361" s="17"/>
      <c r="B361" s="31" t="s">
        <v>262</v>
      </c>
      <c r="C361" s="32">
        <v>3698</v>
      </c>
      <c r="D361" s="33">
        <v>15</v>
      </c>
      <c r="E361" s="34">
        <v>2.6504629629629625E-3</v>
      </c>
      <c r="F361" s="34">
        <v>8.1018518518518516E-5</v>
      </c>
      <c r="G361" s="34">
        <v>9.9537037037037042E-4</v>
      </c>
      <c r="H361" s="32">
        <v>27</v>
      </c>
      <c r="I361" s="34">
        <v>1.3541666666666667E-3</v>
      </c>
      <c r="J361" s="34">
        <v>4.108796296296297E-3</v>
      </c>
      <c r="K361" s="32">
        <v>2</v>
      </c>
      <c r="L361" s="32">
        <v>0</v>
      </c>
    </row>
    <row r="362" spans="1:12" x14ac:dyDescent="0.25">
      <c r="A362" s="17"/>
      <c r="B362" s="31" t="s">
        <v>263</v>
      </c>
      <c r="C362" s="32">
        <v>3066</v>
      </c>
      <c r="D362" s="33">
        <v>12</v>
      </c>
      <c r="E362" s="34">
        <v>1.5856481481481479E-3</v>
      </c>
      <c r="F362" s="34">
        <v>9.3750000000000007E-4</v>
      </c>
      <c r="G362" s="34">
        <v>1.0995370370370371E-3</v>
      </c>
      <c r="H362" s="32">
        <v>5</v>
      </c>
      <c r="I362" s="34">
        <v>1.5162037037037036E-3</v>
      </c>
      <c r="J362" s="34">
        <v>4.3981481481481484E-3</v>
      </c>
      <c r="K362" s="32">
        <v>1</v>
      </c>
      <c r="L362" s="32">
        <v>0</v>
      </c>
    </row>
    <row r="363" spans="1:12" ht="30" x14ac:dyDescent="0.25">
      <c r="A363" s="17"/>
      <c r="B363" s="31" t="s">
        <v>264</v>
      </c>
      <c r="C363" s="32">
        <v>3760</v>
      </c>
      <c r="D363" s="33">
        <v>10</v>
      </c>
      <c r="E363" s="34">
        <v>1.5509259259259261E-3</v>
      </c>
      <c r="F363" s="34">
        <v>0</v>
      </c>
      <c r="G363" s="34">
        <v>1.1111111111111111E-3</v>
      </c>
      <c r="H363" s="32">
        <v>11</v>
      </c>
      <c r="I363" s="34">
        <v>8.7962962962962962E-4</v>
      </c>
      <c r="J363" s="34">
        <v>1.8750000000000001E-3</v>
      </c>
      <c r="K363" s="32">
        <v>1</v>
      </c>
      <c r="L363" s="32">
        <v>0</v>
      </c>
    </row>
    <row r="364" spans="1:12" x14ac:dyDescent="0.25">
      <c r="A364" s="17"/>
      <c r="B364" s="31" t="s">
        <v>265</v>
      </c>
      <c r="C364" s="32">
        <v>3349</v>
      </c>
      <c r="D364" s="33">
        <v>1</v>
      </c>
      <c r="E364" s="34">
        <v>3.2986111111111111E-3</v>
      </c>
      <c r="F364" s="34">
        <v>0</v>
      </c>
      <c r="G364" s="34">
        <v>1.736111111111111E-3</v>
      </c>
      <c r="H364" s="32">
        <v>11</v>
      </c>
      <c r="I364" s="34">
        <v>8.449074074074075E-4</v>
      </c>
      <c r="J364" s="34">
        <v>4.4675925925925933E-3</v>
      </c>
      <c r="K364" s="32">
        <v>1</v>
      </c>
      <c r="L364" s="32">
        <v>0</v>
      </c>
    </row>
    <row r="365" spans="1:12" x14ac:dyDescent="0.25">
      <c r="A365" s="17"/>
      <c r="B365" s="31" t="s">
        <v>266</v>
      </c>
      <c r="C365" s="32">
        <v>3083</v>
      </c>
      <c r="D365" s="33">
        <v>6</v>
      </c>
      <c r="E365" s="34">
        <v>4.0740740740740746E-3</v>
      </c>
      <c r="F365" s="34">
        <v>0</v>
      </c>
      <c r="G365" s="34">
        <v>1.2268518518518518E-3</v>
      </c>
      <c r="H365" s="32">
        <v>12</v>
      </c>
      <c r="I365" s="34">
        <v>1.8171296296296297E-3</v>
      </c>
      <c r="J365" s="34">
        <v>5.2314814814814819E-3</v>
      </c>
      <c r="K365" s="32">
        <v>3</v>
      </c>
      <c r="L365" s="32">
        <v>0</v>
      </c>
    </row>
    <row r="366" spans="1:12" x14ac:dyDescent="0.25">
      <c r="A366" s="17"/>
      <c r="B366" s="31" t="s">
        <v>267</v>
      </c>
      <c r="C366" s="32">
        <v>3548</v>
      </c>
      <c r="D366" s="33">
        <v>5</v>
      </c>
      <c r="E366" s="34">
        <v>1.7939814814814815E-3</v>
      </c>
      <c r="F366" s="34">
        <v>0</v>
      </c>
      <c r="G366" s="34">
        <v>1.3194444444444443E-3</v>
      </c>
      <c r="H366" s="32">
        <v>11</v>
      </c>
      <c r="I366" s="34">
        <v>7.9861111111111105E-4</v>
      </c>
      <c r="J366" s="34">
        <v>1.8287037037037037E-3</v>
      </c>
      <c r="K366" s="32">
        <v>2</v>
      </c>
      <c r="L366" s="32">
        <v>0</v>
      </c>
    </row>
    <row r="367" spans="1:12" x14ac:dyDescent="0.25">
      <c r="A367" s="17"/>
      <c r="B367" s="31" t="s">
        <v>268</v>
      </c>
      <c r="C367" s="32">
        <v>3319</v>
      </c>
      <c r="D367" s="33">
        <v>7</v>
      </c>
      <c r="E367" s="34">
        <v>2.3263888888888887E-3</v>
      </c>
      <c r="F367" s="34">
        <v>1.0185185185185186E-3</v>
      </c>
      <c r="G367" s="34">
        <v>1.1342592592592591E-3</v>
      </c>
      <c r="H367" s="32">
        <v>3</v>
      </c>
      <c r="I367" s="34">
        <v>3.1250000000000001E-4</v>
      </c>
      <c r="J367" s="34">
        <v>6.2500000000000001E-4</v>
      </c>
      <c r="K367" s="32">
        <v>1</v>
      </c>
      <c r="L367" s="32">
        <v>1</v>
      </c>
    </row>
    <row r="368" spans="1:12" x14ac:dyDescent="0.25">
      <c r="A368" s="17"/>
      <c r="B368" s="31" t="s">
        <v>269</v>
      </c>
      <c r="C368" s="32">
        <v>3374</v>
      </c>
      <c r="D368" s="33">
        <v>8</v>
      </c>
      <c r="E368" s="34">
        <v>1.6666666666666668E-3</v>
      </c>
      <c r="F368" s="34">
        <v>0</v>
      </c>
      <c r="G368" s="34">
        <v>1.0300925925925926E-3</v>
      </c>
      <c r="H368" s="32">
        <v>11</v>
      </c>
      <c r="I368" s="34">
        <v>1.7708333333333332E-3</v>
      </c>
      <c r="J368" s="34">
        <v>7.905092592592592E-3</v>
      </c>
      <c r="K368" s="32">
        <v>1</v>
      </c>
      <c r="L368" s="32">
        <v>0</v>
      </c>
    </row>
    <row r="369" spans="1:12" x14ac:dyDescent="0.25">
      <c r="A369" s="17"/>
      <c r="B369" s="31" t="s">
        <v>270</v>
      </c>
      <c r="C369" s="32">
        <v>3030</v>
      </c>
      <c r="D369" s="33">
        <v>8</v>
      </c>
      <c r="E369" s="34">
        <v>2.1296296296296298E-3</v>
      </c>
      <c r="F369" s="34">
        <v>0</v>
      </c>
      <c r="G369" s="34">
        <v>4.6296296296296293E-4</v>
      </c>
      <c r="H369" s="32">
        <v>4</v>
      </c>
      <c r="I369" s="34">
        <v>1.4120370370370369E-3</v>
      </c>
      <c r="J369" s="34">
        <v>3.6574074074074074E-3</v>
      </c>
      <c r="K369" s="32">
        <v>1</v>
      </c>
      <c r="L369" s="32">
        <v>0</v>
      </c>
    </row>
    <row r="370" spans="1:12" x14ac:dyDescent="0.25">
      <c r="A370" s="17"/>
      <c r="B370" s="31" t="s">
        <v>271</v>
      </c>
      <c r="C370" s="32">
        <v>3233</v>
      </c>
      <c r="D370" s="33">
        <v>13</v>
      </c>
      <c r="E370" s="34">
        <v>1.1226851851851851E-3</v>
      </c>
      <c r="F370" s="34">
        <v>8.1018518518518516E-5</v>
      </c>
      <c r="G370" s="34">
        <v>1.0416666666666667E-3</v>
      </c>
      <c r="H370" s="32">
        <v>11</v>
      </c>
      <c r="I370" s="34">
        <v>4.5138888888888892E-4</v>
      </c>
      <c r="J370" s="34">
        <v>1.4004629629629629E-3</v>
      </c>
      <c r="K370" s="32">
        <v>0</v>
      </c>
      <c r="L370" s="32">
        <v>1</v>
      </c>
    </row>
    <row r="371" spans="1:12" x14ac:dyDescent="0.25">
      <c r="A371" s="17"/>
      <c r="B371" s="31" t="s">
        <v>272</v>
      </c>
      <c r="C371" s="32">
        <v>3449</v>
      </c>
      <c r="D371" s="33">
        <v>7</v>
      </c>
      <c r="E371" s="34">
        <v>4.2476851851851851E-3</v>
      </c>
      <c r="F371" s="34">
        <v>4.0509259259259258E-4</v>
      </c>
      <c r="G371" s="34">
        <v>1.1689814814814816E-3</v>
      </c>
      <c r="H371" s="32">
        <v>4</v>
      </c>
      <c r="I371" s="34">
        <v>2.0370370370370373E-3</v>
      </c>
      <c r="J371" s="34">
        <v>5.0115740740740737E-3</v>
      </c>
      <c r="K371" s="32">
        <v>2</v>
      </c>
      <c r="L371" s="32">
        <v>0</v>
      </c>
    </row>
    <row r="372" spans="1:12" x14ac:dyDescent="0.25">
      <c r="A372" s="17"/>
      <c r="B372" s="31" t="s">
        <v>273</v>
      </c>
      <c r="C372" s="32">
        <v>3754</v>
      </c>
      <c r="D372" s="33">
        <v>14</v>
      </c>
      <c r="E372" s="34">
        <v>1.689814814814815E-3</v>
      </c>
      <c r="F372" s="34">
        <v>8.3333333333333339E-4</v>
      </c>
      <c r="G372" s="34">
        <v>1.0879629629629629E-3</v>
      </c>
      <c r="H372" s="32">
        <v>12</v>
      </c>
      <c r="I372" s="34">
        <v>1.261574074074074E-3</v>
      </c>
      <c r="J372" s="34">
        <v>4.6527777777777774E-3</v>
      </c>
      <c r="K372" s="32">
        <v>1</v>
      </c>
      <c r="L372" s="32">
        <v>1</v>
      </c>
    </row>
    <row r="373" spans="1:12" x14ac:dyDescent="0.25">
      <c r="A373" s="17"/>
      <c r="B373" s="31" t="s">
        <v>274</v>
      </c>
      <c r="C373" s="32">
        <v>3303</v>
      </c>
      <c r="D373" s="33">
        <v>1</v>
      </c>
      <c r="E373" s="34">
        <v>1.4583333333333334E-3</v>
      </c>
      <c r="F373" s="34">
        <v>0</v>
      </c>
      <c r="G373" s="34">
        <v>1.0416666666666667E-3</v>
      </c>
      <c r="H373" s="32">
        <v>1</v>
      </c>
      <c r="I373" s="34">
        <v>2.7314814814814819E-3</v>
      </c>
      <c r="J373" s="34">
        <v>2.7314814814814819E-3</v>
      </c>
      <c r="K373" s="32">
        <v>0</v>
      </c>
      <c r="L373" s="32">
        <v>0</v>
      </c>
    </row>
    <row r="374" spans="1:12" x14ac:dyDescent="0.25">
      <c r="A374" s="17"/>
      <c r="B374" s="31" t="s">
        <v>275</v>
      </c>
      <c r="C374" s="32">
        <v>3441</v>
      </c>
      <c r="D374" s="33">
        <v>13</v>
      </c>
      <c r="E374" s="34">
        <v>1.6782407407407406E-3</v>
      </c>
      <c r="F374" s="34">
        <v>6.134259259259259E-4</v>
      </c>
      <c r="G374" s="34">
        <v>1.1458333333333333E-3</v>
      </c>
      <c r="H374" s="32">
        <v>5</v>
      </c>
      <c r="I374" s="34">
        <v>5.5555555555555556E-4</v>
      </c>
      <c r="J374" s="34">
        <v>1.1226851851851851E-3</v>
      </c>
      <c r="K374" s="32">
        <v>2</v>
      </c>
      <c r="L374" s="32">
        <v>0</v>
      </c>
    </row>
    <row r="375" spans="1:12" ht="30" x14ac:dyDescent="0.25">
      <c r="A375" s="17"/>
      <c r="B375" s="31" t="s">
        <v>276</v>
      </c>
      <c r="C375" s="32">
        <v>3164</v>
      </c>
      <c r="D375" s="33">
        <v>2</v>
      </c>
      <c r="E375" s="34">
        <v>3.4027777777777784E-3</v>
      </c>
      <c r="F375" s="34">
        <v>0</v>
      </c>
      <c r="G375" s="34">
        <v>1.736111111111111E-3</v>
      </c>
      <c r="H375" s="32">
        <v>1</v>
      </c>
      <c r="I375" s="34">
        <v>2.1064814814814813E-3</v>
      </c>
      <c r="J375" s="34">
        <v>2.1064814814814813E-3</v>
      </c>
      <c r="K375" s="32">
        <v>2</v>
      </c>
      <c r="L375" s="32">
        <v>0</v>
      </c>
    </row>
    <row r="376" spans="1:12" x14ac:dyDescent="0.25">
      <c r="A376" s="17"/>
      <c r="B376" s="31" t="s">
        <v>277</v>
      </c>
      <c r="C376" s="32">
        <v>3646</v>
      </c>
      <c r="D376" s="33">
        <v>7</v>
      </c>
      <c r="E376" s="34">
        <v>2.5347222222222221E-3</v>
      </c>
      <c r="F376" s="34">
        <v>3.5879629629629635E-4</v>
      </c>
      <c r="G376" s="34">
        <v>9.8379629629629642E-4</v>
      </c>
      <c r="H376" s="32">
        <v>10</v>
      </c>
      <c r="I376" s="34">
        <v>1.2037037037037038E-3</v>
      </c>
      <c r="J376" s="34">
        <v>3.4490740740740745E-3</v>
      </c>
      <c r="K376" s="32">
        <v>1</v>
      </c>
      <c r="L376" s="32">
        <v>0</v>
      </c>
    </row>
    <row r="377" spans="1:12" x14ac:dyDescent="0.25">
      <c r="A377" s="17"/>
      <c r="B377" s="31" t="s">
        <v>278</v>
      </c>
      <c r="C377" s="32">
        <v>3753</v>
      </c>
      <c r="D377" s="33">
        <v>3</v>
      </c>
      <c r="E377" s="34">
        <v>4.155092592592593E-3</v>
      </c>
      <c r="F377" s="34">
        <v>3.1250000000000001E-4</v>
      </c>
      <c r="G377" s="34">
        <v>1.736111111111111E-3</v>
      </c>
      <c r="H377" s="32">
        <v>1</v>
      </c>
      <c r="I377" s="34">
        <v>5.9027777777777778E-4</v>
      </c>
      <c r="J377" s="34">
        <v>5.9027777777777778E-4</v>
      </c>
      <c r="K377" s="32">
        <v>3</v>
      </c>
      <c r="L377" s="32">
        <v>0</v>
      </c>
    </row>
    <row r="378" spans="1:12" x14ac:dyDescent="0.25">
      <c r="A378" s="17"/>
      <c r="B378" s="31" t="s">
        <v>279</v>
      </c>
      <c r="C378" s="32">
        <v>3730</v>
      </c>
      <c r="D378" s="33">
        <v>6</v>
      </c>
      <c r="E378" s="34">
        <v>1.6666666666666668E-3</v>
      </c>
      <c r="F378" s="34">
        <v>4.9768518518518521E-4</v>
      </c>
      <c r="G378" s="34">
        <v>1.0069444444444444E-3</v>
      </c>
      <c r="H378" s="32">
        <v>8</v>
      </c>
      <c r="I378" s="34">
        <v>9.7222222222222209E-4</v>
      </c>
      <c r="J378" s="34">
        <v>3.0324074074074073E-3</v>
      </c>
      <c r="K378" s="32">
        <v>1</v>
      </c>
      <c r="L378" s="32">
        <v>1</v>
      </c>
    </row>
    <row r="379" spans="1:12" x14ac:dyDescent="0.25">
      <c r="A379" s="17"/>
      <c r="B379" s="31" t="s">
        <v>280</v>
      </c>
      <c r="C379" s="32">
        <v>3253</v>
      </c>
      <c r="D379" s="33">
        <v>2</v>
      </c>
      <c r="E379" s="34">
        <v>2.0486111111111113E-3</v>
      </c>
      <c r="F379" s="34">
        <v>0</v>
      </c>
      <c r="G379" s="34">
        <v>1.0416666666666667E-3</v>
      </c>
      <c r="H379" s="32">
        <v>5</v>
      </c>
      <c r="I379" s="34">
        <v>6.9444444444444444E-5</v>
      </c>
      <c r="J379" s="34">
        <v>1.7361111111111112E-4</v>
      </c>
      <c r="K379" s="32">
        <v>0</v>
      </c>
      <c r="L379" s="32">
        <v>0</v>
      </c>
    </row>
    <row r="380" spans="1:12" x14ac:dyDescent="0.25">
      <c r="A380" s="17"/>
      <c r="B380" s="31" t="s">
        <v>281</v>
      </c>
      <c r="C380" s="32">
        <v>3475</v>
      </c>
      <c r="D380" s="33">
        <v>7</v>
      </c>
      <c r="E380" s="34">
        <v>1.8287037037037037E-3</v>
      </c>
      <c r="F380" s="34">
        <v>1.0416666666666667E-3</v>
      </c>
      <c r="G380" s="34">
        <v>1.0300925925925926E-3</v>
      </c>
      <c r="H380" s="32">
        <v>14</v>
      </c>
      <c r="I380" s="34">
        <v>2.7430555555555559E-3</v>
      </c>
      <c r="J380" s="34">
        <v>1.1782407407407406E-2</v>
      </c>
      <c r="K380" s="32">
        <v>1</v>
      </c>
      <c r="L380" s="32">
        <v>0</v>
      </c>
    </row>
    <row r="381" spans="1:12" x14ac:dyDescent="0.25">
      <c r="A381" s="17"/>
      <c r="B381" s="31" t="s">
        <v>282</v>
      </c>
      <c r="C381" s="32">
        <v>3742</v>
      </c>
      <c r="D381" s="33">
        <v>6</v>
      </c>
      <c r="E381" s="34">
        <v>2.5694444444444445E-3</v>
      </c>
      <c r="F381" s="34">
        <v>1.4467592592592594E-3</v>
      </c>
      <c r="G381" s="34">
        <v>1.2731481481481483E-3</v>
      </c>
      <c r="H381" s="32">
        <v>21</v>
      </c>
      <c r="I381" s="34">
        <v>2.3958333333333336E-3</v>
      </c>
      <c r="J381" s="34">
        <v>8.3101851851851861E-3</v>
      </c>
      <c r="K381" s="32">
        <v>2</v>
      </c>
      <c r="L381" s="32">
        <v>0</v>
      </c>
    </row>
    <row r="382" spans="1:12" x14ac:dyDescent="0.25">
      <c r="A382" s="17"/>
      <c r="B382" s="31" t="s">
        <v>283</v>
      </c>
      <c r="C382" s="32">
        <v>3553</v>
      </c>
      <c r="D382" s="33">
        <v>3</v>
      </c>
      <c r="E382" s="34">
        <v>2.0833333333333333E-3</v>
      </c>
      <c r="F382" s="34">
        <v>0</v>
      </c>
      <c r="G382" s="34">
        <v>1.0416666666666667E-3</v>
      </c>
      <c r="H382" s="32">
        <v>2</v>
      </c>
      <c r="I382" s="34">
        <v>4.2824074074074075E-4</v>
      </c>
      <c r="J382" s="34">
        <v>5.9027777777777778E-4</v>
      </c>
      <c r="K382" s="32">
        <v>0</v>
      </c>
      <c r="L382" s="32">
        <v>0</v>
      </c>
    </row>
    <row r="383" spans="1:12" x14ac:dyDescent="0.25">
      <c r="A383" s="17"/>
      <c r="B383" s="31" t="s">
        <v>284</v>
      </c>
      <c r="C383" s="32">
        <v>3117</v>
      </c>
      <c r="D383" s="33">
        <v>8</v>
      </c>
      <c r="E383" s="34">
        <v>2.9745370370370373E-3</v>
      </c>
      <c r="F383" s="34">
        <v>1.9675925925925926E-4</v>
      </c>
      <c r="G383" s="34">
        <v>1.2962962962962963E-3</v>
      </c>
      <c r="H383" s="32">
        <v>19</v>
      </c>
      <c r="I383" s="34">
        <v>6.8287037037037025E-4</v>
      </c>
      <c r="J383" s="34">
        <v>1.4814814814814814E-3</v>
      </c>
      <c r="K383" s="32">
        <v>3</v>
      </c>
      <c r="L383" s="32">
        <v>0</v>
      </c>
    </row>
    <row r="384" spans="1:12" x14ac:dyDescent="0.25">
      <c r="A384" s="17"/>
      <c r="B384" s="38"/>
      <c r="C384" s="38"/>
      <c r="D384" s="39"/>
      <c r="E384" s="39"/>
      <c r="F384" s="38"/>
      <c r="G384" s="38"/>
      <c r="H384" s="39"/>
      <c r="I384" s="39"/>
      <c r="J384" s="38"/>
      <c r="K384" s="38"/>
      <c r="L384" s="38"/>
    </row>
    <row r="385" spans="1:12" x14ac:dyDescent="0.25">
      <c r="A385" s="17"/>
      <c r="B385" s="18"/>
      <c r="C385" s="21"/>
      <c r="D385" s="40">
        <v>196</v>
      </c>
      <c r="E385" s="41">
        <v>2.2685185185185182E-3</v>
      </c>
      <c r="F385" s="41">
        <v>2.8935185185185189E-4</v>
      </c>
      <c r="G385" s="41">
        <v>1.0648148148148147E-3</v>
      </c>
      <c r="H385" s="40">
        <v>264</v>
      </c>
      <c r="I385" s="41">
        <v>1.25E-3</v>
      </c>
      <c r="J385" s="41">
        <v>3.6111111111111114E-3</v>
      </c>
      <c r="K385" s="40">
        <v>32</v>
      </c>
      <c r="L385" s="40">
        <v>4</v>
      </c>
    </row>
    <row r="386" spans="1:12" x14ac:dyDescent="0.25">
      <c r="A386" s="17"/>
      <c r="B386" s="17"/>
      <c r="C386" s="21"/>
      <c r="D386" s="22"/>
      <c r="E386" s="22"/>
      <c r="F386" s="17"/>
      <c r="G386" s="17"/>
      <c r="H386" s="22"/>
      <c r="I386" s="22"/>
      <c r="J386" s="17"/>
      <c r="K386" s="17"/>
      <c r="L386" s="17"/>
    </row>
  </sheetData>
  <mergeCells count="181">
    <mergeCell ref="D351:E351"/>
    <mergeCell ref="H351:I351"/>
    <mergeCell ref="D384:E384"/>
    <mergeCell ref="H384:I384"/>
    <mergeCell ref="D386:E386"/>
    <mergeCell ref="H386:I386"/>
    <mergeCell ref="D319:E319"/>
    <mergeCell ref="H319:I319"/>
    <mergeCell ref="D334:E334"/>
    <mergeCell ref="H334:I334"/>
    <mergeCell ref="D336:E336"/>
    <mergeCell ref="H336:I336"/>
    <mergeCell ref="D303:E303"/>
    <mergeCell ref="H303:I303"/>
    <mergeCell ref="D305:E305"/>
    <mergeCell ref="H305:I305"/>
    <mergeCell ref="D317:E317"/>
    <mergeCell ref="H317:I317"/>
    <mergeCell ref="D300:E300"/>
    <mergeCell ref="H300:I300"/>
    <mergeCell ref="D301:E301"/>
    <mergeCell ref="H301:I301"/>
    <mergeCell ref="D302:E302"/>
    <mergeCell ref="H302:I302"/>
    <mergeCell ref="D288:E288"/>
    <mergeCell ref="H288:I288"/>
    <mergeCell ref="D289:E289"/>
    <mergeCell ref="H289:I289"/>
    <mergeCell ref="D291:E291"/>
    <mergeCell ref="H291:I291"/>
    <mergeCell ref="D285:E285"/>
    <mergeCell ref="H285:I285"/>
    <mergeCell ref="D286:E286"/>
    <mergeCell ref="H286:I286"/>
    <mergeCell ref="D287:E287"/>
    <mergeCell ref="H287:I287"/>
    <mergeCell ref="D276:E276"/>
    <mergeCell ref="H276:I276"/>
    <mergeCell ref="D278:E278"/>
    <mergeCell ref="H278:I278"/>
    <mergeCell ref="D284:E284"/>
    <mergeCell ref="H284:I284"/>
    <mergeCell ref="D272:E272"/>
    <mergeCell ref="H272:I272"/>
    <mergeCell ref="D273:E273"/>
    <mergeCell ref="H273:I273"/>
    <mergeCell ref="D274:E274"/>
    <mergeCell ref="H274:I274"/>
    <mergeCell ref="D269:E269"/>
    <mergeCell ref="H269:I269"/>
    <mergeCell ref="D270:E270"/>
    <mergeCell ref="H270:I270"/>
    <mergeCell ref="D271:E271"/>
    <mergeCell ref="H271:I271"/>
    <mergeCell ref="D260:E260"/>
    <mergeCell ref="H260:I260"/>
    <mergeCell ref="D262:E262"/>
    <mergeCell ref="H262:I262"/>
    <mergeCell ref="D263:E263"/>
    <mergeCell ref="H263:I263"/>
    <mergeCell ref="D257:E257"/>
    <mergeCell ref="H257:I257"/>
    <mergeCell ref="D258:E258"/>
    <mergeCell ref="H258:I258"/>
    <mergeCell ref="D259:E259"/>
    <mergeCell ref="H259:I259"/>
    <mergeCell ref="D243:E243"/>
    <mergeCell ref="H243:I243"/>
    <mergeCell ref="D255:E255"/>
    <mergeCell ref="H255:I255"/>
    <mergeCell ref="D256:E256"/>
    <mergeCell ref="H256:I256"/>
    <mergeCell ref="D217:E217"/>
    <mergeCell ref="H217:I217"/>
    <mergeCell ref="D229:E229"/>
    <mergeCell ref="H229:I229"/>
    <mergeCell ref="D231:E231"/>
    <mergeCell ref="H231:I231"/>
    <mergeCell ref="D203:E203"/>
    <mergeCell ref="H203:I203"/>
    <mergeCell ref="D214:E214"/>
    <mergeCell ref="H214:I214"/>
    <mergeCell ref="D215:E215"/>
    <mergeCell ref="H215:I215"/>
    <mergeCell ref="D189:E189"/>
    <mergeCell ref="H189:I189"/>
    <mergeCell ref="D200:E200"/>
    <mergeCell ref="H200:I200"/>
    <mergeCell ref="D201:E201"/>
    <mergeCell ref="H201:I201"/>
    <mergeCell ref="D173:E173"/>
    <mergeCell ref="H173:I173"/>
    <mergeCell ref="D175:E175"/>
    <mergeCell ref="H175:I175"/>
    <mergeCell ref="D187:E187"/>
    <mergeCell ref="H187:I187"/>
    <mergeCell ref="D147:E147"/>
    <mergeCell ref="H147:I147"/>
    <mergeCell ref="D158:E158"/>
    <mergeCell ref="H158:I158"/>
    <mergeCell ref="D159:E159"/>
    <mergeCell ref="H159:I159"/>
    <mergeCell ref="D133:E133"/>
    <mergeCell ref="H133:I133"/>
    <mergeCell ref="D144:E144"/>
    <mergeCell ref="H144:I144"/>
    <mergeCell ref="D145:E145"/>
    <mergeCell ref="H145:I145"/>
    <mergeCell ref="D119:E119"/>
    <mergeCell ref="H119:I119"/>
    <mergeCell ref="D130:E130"/>
    <mergeCell ref="H130:I130"/>
    <mergeCell ref="D131:E131"/>
    <mergeCell ref="H131:I131"/>
    <mergeCell ref="D115:E115"/>
    <mergeCell ref="H115:I115"/>
    <mergeCell ref="D116:E116"/>
    <mergeCell ref="H116:I116"/>
    <mergeCell ref="D117:E117"/>
    <mergeCell ref="H117:I117"/>
    <mergeCell ref="D102:E102"/>
    <mergeCell ref="H102:I102"/>
    <mergeCell ref="D103:E103"/>
    <mergeCell ref="H103:I103"/>
    <mergeCell ref="D105:E105"/>
    <mergeCell ref="H105:I105"/>
    <mergeCell ref="D89:E89"/>
    <mergeCell ref="H89:I89"/>
    <mergeCell ref="D91:E91"/>
    <mergeCell ref="H91:I91"/>
    <mergeCell ref="D101:E101"/>
    <mergeCell ref="H101:I101"/>
    <mergeCell ref="D86:E86"/>
    <mergeCell ref="H86:I86"/>
    <mergeCell ref="D87:E87"/>
    <mergeCell ref="H87:I87"/>
    <mergeCell ref="D88:E88"/>
    <mergeCell ref="H88:I88"/>
    <mergeCell ref="D76:E76"/>
    <mergeCell ref="H76:I76"/>
    <mergeCell ref="D84:E84"/>
    <mergeCell ref="H84:I84"/>
    <mergeCell ref="D85:E85"/>
    <mergeCell ref="H85:I85"/>
    <mergeCell ref="D61:E61"/>
    <mergeCell ref="H61:I61"/>
    <mergeCell ref="D73:E73"/>
    <mergeCell ref="H73:I73"/>
    <mergeCell ref="D74:E74"/>
    <mergeCell ref="H74:I74"/>
    <mergeCell ref="D57:E57"/>
    <mergeCell ref="H57:I57"/>
    <mergeCell ref="D58:E58"/>
    <mergeCell ref="H58:I58"/>
    <mergeCell ref="D59:E59"/>
    <mergeCell ref="H59:I59"/>
    <mergeCell ref="D45:E45"/>
    <mergeCell ref="H45:I45"/>
    <mergeCell ref="D47:E47"/>
    <mergeCell ref="H47:I47"/>
    <mergeCell ref="D56:E56"/>
    <mergeCell ref="H56:I56"/>
    <mergeCell ref="D31:E31"/>
    <mergeCell ref="H31:I31"/>
    <mergeCell ref="D33:E33"/>
    <mergeCell ref="H33:I33"/>
    <mergeCell ref="D44:E44"/>
    <mergeCell ref="H44:I44"/>
    <mergeCell ref="D19:E19"/>
    <mergeCell ref="H19:I19"/>
    <mergeCell ref="D29:E29"/>
    <mergeCell ref="H29:I29"/>
    <mergeCell ref="D30:E30"/>
    <mergeCell ref="H30:I30"/>
    <mergeCell ref="D3:E3"/>
    <mergeCell ref="H3:I3"/>
    <mergeCell ref="D4:G4"/>
    <mergeCell ref="H4:J4"/>
    <mergeCell ref="K4:L4"/>
    <mergeCell ref="D17:E17"/>
    <mergeCell ref="H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5E49-FC6B-4DB8-87F6-617A0707C86E}">
  <sheetPr>
    <tabColor theme="4" tint="-0.499984740745262"/>
  </sheetPr>
  <dimension ref="A2:S195"/>
  <sheetViews>
    <sheetView workbookViewId="0">
      <selection activeCell="B32" sqref="B32"/>
    </sheetView>
  </sheetViews>
  <sheetFormatPr defaultRowHeight="15" x14ac:dyDescent="0.25"/>
  <cols>
    <col min="2" max="2" width="12.7109375" bestFit="1" customWidth="1"/>
    <col min="3" max="3" width="11.140625" customWidth="1"/>
    <col min="4" max="4" width="11.85546875" customWidth="1"/>
    <col min="5" max="5" width="10.7109375" customWidth="1"/>
    <col min="12" max="12" width="5.85546875" customWidth="1"/>
    <col min="13" max="13" width="14.7109375" customWidth="1"/>
    <col min="17" max="17" width="8.42578125" bestFit="1" customWidth="1"/>
    <col min="18" max="18" width="14.7109375" bestFit="1" customWidth="1"/>
  </cols>
  <sheetData>
    <row r="2" spans="1:19" x14ac:dyDescent="0.25">
      <c r="A2" s="62" t="s">
        <v>285</v>
      </c>
      <c r="B2" s="63">
        <v>45114</v>
      </c>
      <c r="C2" s="64"/>
      <c r="D2" s="64"/>
      <c r="E2" s="64"/>
      <c r="F2" s="64"/>
      <c r="G2" s="64"/>
      <c r="H2" s="64"/>
      <c r="I2" s="64"/>
      <c r="J2" s="65"/>
      <c r="K2" s="64"/>
      <c r="L2" s="64"/>
      <c r="M2" s="64"/>
      <c r="N2" s="66"/>
      <c r="O2" s="66"/>
      <c r="P2" s="65"/>
      <c r="Q2" s="65"/>
      <c r="R2" s="65"/>
      <c r="S2" s="65"/>
    </row>
    <row r="3" spans="1:19" x14ac:dyDescent="0.25">
      <c r="A3" s="67"/>
      <c r="B3" s="67" t="s">
        <v>286</v>
      </c>
      <c r="C3" s="67" t="s">
        <v>287</v>
      </c>
      <c r="D3" s="67" t="s">
        <v>288</v>
      </c>
      <c r="E3" s="67"/>
      <c r="F3" s="67" t="s">
        <v>289</v>
      </c>
      <c r="G3" s="67" t="s">
        <v>290</v>
      </c>
      <c r="H3" s="67" t="s">
        <v>291</v>
      </c>
      <c r="I3" s="67" t="s">
        <v>292</v>
      </c>
      <c r="J3" s="68"/>
      <c r="K3" s="67"/>
      <c r="L3" s="67"/>
      <c r="M3" s="67"/>
      <c r="N3" s="69"/>
      <c r="O3" s="69"/>
      <c r="P3" s="70" t="s">
        <v>293</v>
      </c>
      <c r="Q3" s="70" t="s">
        <v>294</v>
      </c>
      <c r="R3" s="70" t="s">
        <v>295</v>
      </c>
      <c r="S3" s="65"/>
    </row>
    <row r="4" spans="1:19" x14ac:dyDescent="0.25">
      <c r="A4" s="67"/>
      <c r="B4" s="71" t="s">
        <v>296</v>
      </c>
      <c r="C4" s="72">
        <v>7000</v>
      </c>
      <c r="D4" s="72">
        <v>5171</v>
      </c>
      <c r="E4" s="73"/>
      <c r="F4" s="73">
        <v>1829</v>
      </c>
      <c r="G4" s="73">
        <v>41</v>
      </c>
      <c r="H4" s="74">
        <v>0.01</v>
      </c>
      <c r="I4" s="75">
        <v>5.5555555555555558E-3</v>
      </c>
      <c r="J4" s="68"/>
      <c r="K4" s="64"/>
      <c r="L4" s="64"/>
      <c r="M4" s="64"/>
      <c r="N4" s="68"/>
      <c r="O4" s="76" t="s">
        <v>297</v>
      </c>
      <c r="P4" s="77">
        <v>1</v>
      </c>
      <c r="Q4" s="77">
        <v>1</v>
      </c>
      <c r="R4" s="78">
        <v>0</v>
      </c>
      <c r="S4" s="65"/>
    </row>
    <row r="5" spans="1:19" x14ac:dyDescent="0.25">
      <c r="A5" s="67"/>
      <c r="B5" s="71" t="s">
        <v>298</v>
      </c>
      <c r="C5" s="73">
        <v>70</v>
      </c>
      <c r="D5" s="73">
        <v>70</v>
      </c>
      <c r="E5" s="73"/>
      <c r="F5" s="73" t="s">
        <v>299</v>
      </c>
      <c r="G5" s="73">
        <v>1</v>
      </c>
      <c r="H5" s="74">
        <v>0.01</v>
      </c>
      <c r="I5" s="75">
        <v>1.7361111111111112E-2</v>
      </c>
      <c r="J5" s="68"/>
      <c r="K5" s="64"/>
      <c r="L5" s="64"/>
      <c r="M5" s="64"/>
      <c r="N5" s="69"/>
      <c r="O5" s="69"/>
      <c r="P5" s="70" t="s">
        <v>293</v>
      </c>
      <c r="Q5" s="70" t="s">
        <v>294</v>
      </c>
      <c r="R5" s="70" t="s">
        <v>300</v>
      </c>
      <c r="S5" s="65"/>
    </row>
    <row r="6" spans="1:19" x14ac:dyDescent="0.25">
      <c r="A6" s="67"/>
      <c r="B6" s="71" t="s">
        <v>301</v>
      </c>
      <c r="C6" s="73">
        <v>104</v>
      </c>
      <c r="D6" s="73">
        <v>104</v>
      </c>
      <c r="E6" s="73"/>
      <c r="F6" s="73" t="s">
        <v>299</v>
      </c>
      <c r="G6" s="73">
        <v>1</v>
      </c>
      <c r="H6" s="74">
        <v>0.01</v>
      </c>
      <c r="I6" s="75">
        <v>6.9444444444444441E-3</v>
      </c>
      <c r="J6" s="68"/>
      <c r="K6" s="64"/>
      <c r="L6" s="64"/>
      <c r="M6" s="64"/>
      <c r="N6" s="68"/>
      <c r="O6" s="76" t="s">
        <v>302</v>
      </c>
      <c r="P6" s="77">
        <v>863</v>
      </c>
      <c r="Q6" s="77">
        <v>500</v>
      </c>
      <c r="R6" s="78">
        <v>0.42</v>
      </c>
      <c r="S6" s="65"/>
    </row>
    <row r="7" spans="1:19" x14ac:dyDescent="0.25">
      <c r="A7" s="67"/>
      <c r="B7" s="71" t="s">
        <v>303</v>
      </c>
      <c r="C7" s="73">
        <v>721</v>
      </c>
      <c r="D7" s="73">
        <v>721</v>
      </c>
      <c r="E7" s="73"/>
      <c r="F7" s="73" t="s">
        <v>299</v>
      </c>
      <c r="G7" s="73">
        <v>0</v>
      </c>
      <c r="H7" s="74">
        <v>0</v>
      </c>
      <c r="I7" s="75">
        <v>6.2499999999999995E-3</v>
      </c>
      <c r="J7" s="68"/>
      <c r="K7" s="64"/>
      <c r="L7" s="64"/>
      <c r="M7" s="64"/>
      <c r="N7" s="69"/>
      <c r="O7" s="69"/>
      <c r="P7" s="79"/>
      <c r="Q7" s="79"/>
      <c r="R7" s="79"/>
      <c r="S7" s="65"/>
    </row>
    <row r="8" spans="1:19" x14ac:dyDescent="0.25">
      <c r="A8" s="67"/>
      <c r="B8" s="71"/>
      <c r="C8" s="71"/>
      <c r="D8" s="80"/>
      <c r="E8" s="80"/>
      <c r="F8" s="71"/>
      <c r="G8" s="71"/>
      <c r="H8" s="71"/>
      <c r="I8" s="71" t="s">
        <v>304</v>
      </c>
      <c r="J8" s="68"/>
      <c r="K8" s="64"/>
      <c r="L8" s="64"/>
      <c r="M8" s="64"/>
      <c r="N8" s="69"/>
      <c r="O8" s="69"/>
      <c r="P8" s="79"/>
      <c r="Q8" s="79"/>
      <c r="R8" s="65"/>
      <c r="S8" s="65"/>
    </row>
    <row r="9" spans="1:19" x14ac:dyDescent="0.25">
      <c r="A9" s="67"/>
      <c r="B9" s="71" t="s">
        <v>305</v>
      </c>
      <c r="C9" s="72">
        <v>7895</v>
      </c>
      <c r="D9" s="72">
        <v>6066</v>
      </c>
      <c r="E9" s="73"/>
      <c r="F9" s="73">
        <v>1829</v>
      </c>
      <c r="G9" s="73">
        <v>43</v>
      </c>
      <c r="H9" s="74">
        <v>0.01</v>
      </c>
      <c r="I9" s="75">
        <v>5.5555555555555558E-3</v>
      </c>
      <c r="J9" s="68"/>
      <c r="K9" s="64" t="s">
        <v>304</v>
      </c>
      <c r="L9" s="64"/>
      <c r="M9" s="64"/>
      <c r="N9" s="69"/>
      <c r="O9" s="69"/>
      <c r="P9" s="68"/>
      <c r="Q9" s="68"/>
      <c r="R9" s="65"/>
      <c r="S9" s="65"/>
    </row>
    <row r="10" spans="1:19" x14ac:dyDescent="0.25">
      <c r="A10" s="67"/>
      <c r="B10" s="71" t="s">
        <v>306</v>
      </c>
      <c r="C10" s="73">
        <v>609</v>
      </c>
      <c r="D10" s="73">
        <v>455</v>
      </c>
      <c r="E10" s="73"/>
      <c r="F10" s="73">
        <v>154</v>
      </c>
      <c r="G10" s="73">
        <v>32</v>
      </c>
      <c r="H10" s="74">
        <v>7.0000000000000007E-2</v>
      </c>
      <c r="I10" s="75">
        <v>4.9305555555555554E-2</v>
      </c>
      <c r="J10" s="68"/>
      <c r="K10" s="64"/>
      <c r="L10" s="64"/>
      <c r="M10" s="64"/>
      <c r="N10" s="69"/>
      <c r="O10" s="69"/>
      <c r="P10" s="68"/>
      <c r="Q10" s="68"/>
      <c r="R10" s="65"/>
      <c r="S10" s="65"/>
    </row>
    <row r="11" spans="1:19" x14ac:dyDescent="0.25">
      <c r="A11" s="67"/>
      <c r="B11" s="71" t="s">
        <v>307</v>
      </c>
      <c r="C11" s="73">
        <v>580</v>
      </c>
      <c r="D11" s="73">
        <v>83</v>
      </c>
      <c r="E11" s="73"/>
      <c r="F11" s="73">
        <v>497</v>
      </c>
      <c r="G11" s="73">
        <v>3</v>
      </c>
      <c r="H11" s="74">
        <v>0.04</v>
      </c>
      <c r="I11" s="75">
        <v>3.472222222222222E-3</v>
      </c>
      <c r="J11" s="68"/>
      <c r="K11" s="64"/>
      <c r="L11" s="64"/>
      <c r="M11" s="64"/>
      <c r="N11" s="69"/>
      <c r="O11" s="69"/>
      <c r="P11" s="68"/>
      <c r="Q11" s="68"/>
      <c r="R11" s="81"/>
      <c r="S11" s="81"/>
    </row>
    <row r="12" spans="1:19" x14ac:dyDescent="0.25">
      <c r="A12" s="67"/>
      <c r="B12" s="71" t="s">
        <v>234</v>
      </c>
      <c r="C12" s="73">
        <v>279</v>
      </c>
      <c r="D12" s="73">
        <v>115</v>
      </c>
      <c r="E12" s="73"/>
      <c r="F12" s="73">
        <v>164</v>
      </c>
      <c r="G12" s="73">
        <v>4</v>
      </c>
      <c r="H12" s="74">
        <v>0.03</v>
      </c>
      <c r="I12" s="75">
        <v>7.6388888888888886E-3</v>
      </c>
      <c r="J12" s="68"/>
      <c r="K12" s="64"/>
      <c r="L12" s="64"/>
      <c r="M12" s="64"/>
      <c r="N12" s="69"/>
      <c r="O12" s="69"/>
      <c r="P12" s="68"/>
      <c r="Q12" s="81"/>
      <c r="R12" s="81"/>
      <c r="S12" s="81"/>
    </row>
    <row r="13" spans="1:19" x14ac:dyDescent="0.25">
      <c r="A13" s="67"/>
      <c r="B13" s="71" t="s">
        <v>308</v>
      </c>
      <c r="C13" s="73">
        <v>441</v>
      </c>
      <c r="D13" s="73">
        <v>187</v>
      </c>
      <c r="E13" s="73"/>
      <c r="F13" s="73">
        <v>254</v>
      </c>
      <c r="G13" s="73">
        <v>22</v>
      </c>
      <c r="H13" s="74">
        <v>0.12</v>
      </c>
      <c r="I13" s="75">
        <v>8.3333333333333332E-3</v>
      </c>
      <c r="J13" s="65"/>
      <c r="K13" s="64"/>
      <c r="L13" s="64"/>
      <c r="M13" s="64"/>
      <c r="N13" s="66"/>
      <c r="O13" s="66"/>
      <c r="P13" s="81"/>
      <c r="Q13" s="81"/>
      <c r="R13" s="81"/>
      <c r="S13" s="81"/>
    </row>
    <row r="14" spans="1:19" x14ac:dyDescent="0.25">
      <c r="A14" s="64"/>
      <c r="B14" s="82" t="s">
        <v>309</v>
      </c>
      <c r="C14" s="83">
        <v>9804</v>
      </c>
      <c r="D14" s="83">
        <v>6906</v>
      </c>
      <c r="E14" s="62"/>
      <c r="F14" s="83">
        <v>1983</v>
      </c>
      <c r="G14" s="62">
        <v>104</v>
      </c>
      <c r="H14" s="84">
        <v>0.02</v>
      </c>
      <c r="I14" s="85">
        <v>1.4583333333333332E-2</v>
      </c>
      <c r="J14" s="65"/>
      <c r="K14" s="62"/>
      <c r="L14" s="62"/>
      <c r="M14" s="62"/>
      <c r="N14" s="66"/>
      <c r="O14" s="66"/>
      <c r="P14" s="81"/>
      <c r="Q14" s="81"/>
      <c r="R14" s="81"/>
      <c r="S14" s="81"/>
    </row>
    <row r="15" spans="1:19" x14ac:dyDescent="0.25">
      <c r="A15" s="66"/>
      <c r="B15" s="66"/>
      <c r="C15" s="65"/>
      <c r="D15" s="66"/>
      <c r="E15" s="66"/>
      <c r="F15" s="65"/>
      <c r="G15" s="65"/>
      <c r="H15" s="65"/>
      <c r="I15" s="65"/>
      <c r="J15" s="65"/>
      <c r="K15" s="79"/>
      <c r="L15" s="79"/>
      <c r="M15" s="79"/>
      <c r="N15" s="66"/>
      <c r="O15" s="66"/>
      <c r="P15" s="65"/>
      <c r="Q15" s="65"/>
      <c r="R15" s="65"/>
      <c r="S15" s="65"/>
    </row>
    <row r="16" spans="1:19" x14ac:dyDescent="0.25">
      <c r="A16" s="86"/>
      <c r="B16" s="87" t="s">
        <v>310</v>
      </c>
      <c r="C16" s="87"/>
      <c r="D16" s="88"/>
      <c r="E16" s="88"/>
      <c r="F16" s="89"/>
      <c r="G16" s="81"/>
      <c r="H16" s="81"/>
      <c r="I16" s="81"/>
      <c r="J16" s="81"/>
      <c r="K16" s="90"/>
      <c r="L16" s="90"/>
      <c r="M16" s="90"/>
      <c r="N16" s="91"/>
      <c r="O16" s="91"/>
      <c r="P16" s="81"/>
      <c r="Q16" s="81"/>
      <c r="R16" s="81"/>
      <c r="S16" s="81"/>
    </row>
    <row r="17" spans="1:19" x14ac:dyDescent="0.25">
      <c r="A17" s="91"/>
      <c r="B17" s="91"/>
      <c r="C17" s="81"/>
      <c r="D17" s="91"/>
      <c r="E17" s="91"/>
      <c r="F17" s="81"/>
      <c r="G17" s="81"/>
      <c r="H17" s="81"/>
      <c r="I17" s="81"/>
      <c r="J17" s="81"/>
      <c r="K17" s="90"/>
      <c r="L17" s="90"/>
      <c r="M17" s="90"/>
      <c r="N17" s="91"/>
      <c r="O17" s="91"/>
      <c r="P17" s="81"/>
      <c r="Q17" s="81"/>
      <c r="R17" s="81"/>
      <c r="S17" s="81"/>
    </row>
    <row r="18" spans="1:19" x14ac:dyDescent="0.25">
      <c r="A18" s="81"/>
      <c r="B18" s="92" t="s">
        <v>311</v>
      </c>
      <c r="C18" s="93" t="s">
        <v>312</v>
      </c>
      <c r="D18" s="93" t="s">
        <v>313</v>
      </c>
      <c r="E18" s="93" t="s">
        <v>303</v>
      </c>
      <c r="F18" s="93" t="s">
        <v>314</v>
      </c>
      <c r="G18" s="93" t="s">
        <v>315</v>
      </c>
      <c r="H18" s="93" t="s">
        <v>289</v>
      </c>
      <c r="I18" s="93" t="s">
        <v>316</v>
      </c>
      <c r="J18" s="92" t="s">
        <v>292</v>
      </c>
      <c r="K18" s="92" t="s">
        <v>317</v>
      </c>
      <c r="L18" s="93" t="s">
        <v>318</v>
      </c>
      <c r="M18" s="93" t="s">
        <v>319</v>
      </c>
      <c r="N18" s="93" t="s">
        <v>290</v>
      </c>
      <c r="O18" s="93" t="s">
        <v>320</v>
      </c>
      <c r="P18" s="93" t="s">
        <v>316</v>
      </c>
      <c r="Q18" s="81"/>
      <c r="R18" s="81"/>
      <c r="S18" s="81"/>
    </row>
    <row r="19" spans="1:19" x14ac:dyDescent="0.25">
      <c r="A19" s="91"/>
      <c r="B19" s="91"/>
      <c r="C19" s="81"/>
      <c r="D19" s="91"/>
      <c r="E19" s="91"/>
      <c r="F19" s="81"/>
      <c r="G19" s="81"/>
      <c r="H19" s="81"/>
      <c r="I19" s="81"/>
      <c r="J19" s="81"/>
      <c r="K19" s="81"/>
      <c r="L19" s="81"/>
      <c r="M19" s="81"/>
      <c r="N19" s="91"/>
      <c r="O19" s="91"/>
      <c r="P19" s="81"/>
      <c r="Q19" s="81"/>
      <c r="R19" s="81"/>
      <c r="S19" s="81"/>
    </row>
    <row r="20" spans="1:19" x14ac:dyDescent="0.25">
      <c r="A20" s="81"/>
      <c r="B20" s="94">
        <v>0.33333333333333331</v>
      </c>
      <c r="C20" s="95">
        <v>105</v>
      </c>
      <c r="D20" s="95">
        <v>0</v>
      </c>
      <c r="E20" s="95">
        <v>9</v>
      </c>
      <c r="F20" s="95">
        <v>94</v>
      </c>
      <c r="G20" s="96">
        <v>0.02</v>
      </c>
      <c r="H20" s="95"/>
      <c r="I20" s="97">
        <v>0</v>
      </c>
      <c r="J20" s="98">
        <v>0</v>
      </c>
      <c r="K20" s="95"/>
      <c r="L20" s="95">
        <v>0</v>
      </c>
      <c r="M20" s="95">
        <v>1</v>
      </c>
      <c r="N20" s="95">
        <v>5</v>
      </c>
      <c r="O20" s="99">
        <v>0.05</v>
      </c>
      <c r="P20" s="64"/>
      <c r="Q20" s="81"/>
      <c r="R20" s="81"/>
      <c r="S20" s="81"/>
    </row>
    <row r="21" spans="1:19" x14ac:dyDescent="0.25">
      <c r="A21" s="81"/>
      <c r="B21" s="94">
        <v>0.35416666666666669</v>
      </c>
      <c r="C21" s="95">
        <v>119</v>
      </c>
      <c r="D21" s="95">
        <v>1</v>
      </c>
      <c r="E21" s="95">
        <v>22</v>
      </c>
      <c r="F21" s="95">
        <v>95</v>
      </c>
      <c r="G21" s="96">
        <v>0.02</v>
      </c>
      <c r="H21" s="95"/>
      <c r="I21" s="97">
        <v>0</v>
      </c>
      <c r="J21" s="98">
        <v>0</v>
      </c>
      <c r="K21" s="95"/>
      <c r="L21" s="95">
        <v>0</v>
      </c>
      <c r="M21" s="95">
        <v>2</v>
      </c>
      <c r="N21" s="95">
        <v>4</v>
      </c>
      <c r="O21" s="99">
        <v>0.03</v>
      </c>
      <c r="P21" s="64"/>
      <c r="Q21" s="81"/>
      <c r="R21" s="81"/>
      <c r="S21" s="81"/>
    </row>
    <row r="22" spans="1:19" x14ac:dyDescent="0.25">
      <c r="A22" s="81"/>
      <c r="B22" s="94">
        <v>0.375</v>
      </c>
      <c r="C22" s="95">
        <v>208</v>
      </c>
      <c r="D22" s="95">
        <v>0</v>
      </c>
      <c r="E22" s="95">
        <v>30</v>
      </c>
      <c r="F22" s="95">
        <v>173</v>
      </c>
      <c r="G22" s="96">
        <v>0.03</v>
      </c>
      <c r="H22" s="95"/>
      <c r="I22" s="97">
        <v>0</v>
      </c>
      <c r="J22" s="98">
        <v>0</v>
      </c>
      <c r="K22" s="95"/>
      <c r="L22" s="95">
        <v>0</v>
      </c>
      <c r="M22" s="95">
        <v>1</v>
      </c>
      <c r="N22" s="95">
        <v>11</v>
      </c>
      <c r="O22" s="99">
        <v>0.05</v>
      </c>
      <c r="P22" s="64"/>
      <c r="Q22" s="81"/>
      <c r="R22" s="81"/>
      <c r="S22" s="81"/>
    </row>
    <row r="23" spans="1:19" x14ac:dyDescent="0.25">
      <c r="A23" s="81"/>
      <c r="B23" s="94">
        <v>0.39583333333333331</v>
      </c>
      <c r="C23" s="95">
        <v>256</v>
      </c>
      <c r="D23" s="95">
        <v>3</v>
      </c>
      <c r="E23" s="95">
        <v>34</v>
      </c>
      <c r="F23" s="95">
        <v>215</v>
      </c>
      <c r="G23" s="96">
        <v>0.04</v>
      </c>
      <c r="H23" s="95"/>
      <c r="I23" s="97">
        <v>0</v>
      </c>
      <c r="J23" s="98">
        <v>0</v>
      </c>
      <c r="K23" s="95"/>
      <c r="L23" s="95">
        <v>0</v>
      </c>
      <c r="M23" s="95">
        <v>1</v>
      </c>
      <c r="N23" s="95">
        <v>3</v>
      </c>
      <c r="O23" s="99">
        <v>0.01</v>
      </c>
      <c r="P23" s="64"/>
      <c r="Q23" s="81"/>
      <c r="R23" s="81"/>
      <c r="S23" s="81"/>
    </row>
    <row r="24" spans="1:19" x14ac:dyDescent="0.25">
      <c r="A24" s="81"/>
      <c r="B24" s="94">
        <v>0.41666666666666669</v>
      </c>
      <c r="C24" s="95">
        <v>310</v>
      </c>
      <c r="D24" s="95">
        <v>3</v>
      </c>
      <c r="E24" s="95">
        <v>32</v>
      </c>
      <c r="F24" s="95">
        <v>267</v>
      </c>
      <c r="G24" s="96">
        <v>0.05</v>
      </c>
      <c r="H24" s="95"/>
      <c r="I24" s="97">
        <v>0</v>
      </c>
      <c r="J24" s="98">
        <v>0</v>
      </c>
      <c r="K24" s="95"/>
      <c r="L24" s="95">
        <v>0</v>
      </c>
      <c r="M24" s="95">
        <v>1</v>
      </c>
      <c r="N24" s="95">
        <v>1</v>
      </c>
      <c r="O24" s="99">
        <v>0</v>
      </c>
      <c r="P24" s="64"/>
      <c r="Q24" s="81"/>
      <c r="R24" s="81"/>
      <c r="S24" s="81"/>
    </row>
    <row r="25" spans="1:19" x14ac:dyDescent="0.25">
      <c r="A25" s="81"/>
      <c r="B25" s="94">
        <v>0.4375</v>
      </c>
      <c r="C25" s="95">
        <v>333</v>
      </c>
      <c r="D25" s="95">
        <v>4</v>
      </c>
      <c r="E25" s="95">
        <v>38</v>
      </c>
      <c r="F25" s="95">
        <v>287</v>
      </c>
      <c r="G25" s="96">
        <v>0.06</v>
      </c>
      <c r="H25" s="95"/>
      <c r="I25" s="97">
        <v>0</v>
      </c>
      <c r="J25" s="98">
        <v>0</v>
      </c>
      <c r="K25" s="95"/>
      <c r="L25" s="95">
        <v>0</v>
      </c>
      <c r="M25" s="95">
        <v>0</v>
      </c>
      <c r="N25" s="95">
        <v>2</v>
      </c>
      <c r="O25" s="99">
        <v>0.01</v>
      </c>
      <c r="P25" s="64"/>
      <c r="Q25" s="81"/>
      <c r="R25" s="81"/>
      <c r="S25" s="81"/>
    </row>
    <row r="26" spans="1:19" x14ac:dyDescent="0.25">
      <c r="A26" s="81"/>
      <c r="B26" s="94">
        <v>0.45833333333333331</v>
      </c>
      <c r="C26" s="95">
        <v>353</v>
      </c>
      <c r="D26" s="95">
        <v>4</v>
      </c>
      <c r="E26" s="95">
        <v>47</v>
      </c>
      <c r="F26" s="95">
        <v>297</v>
      </c>
      <c r="G26" s="96">
        <v>0.06</v>
      </c>
      <c r="H26" s="95"/>
      <c r="I26" s="97">
        <v>0</v>
      </c>
      <c r="J26" s="98">
        <v>0</v>
      </c>
      <c r="K26" s="95"/>
      <c r="L26" s="95">
        <v>0</v>
      </c>
      <c r="M26" s="95">
        <v>0</v>
      </c>
      <c r="N26" s="95">
        <v>1</v>
      </c>
      <c r="O26" s="99">
        <v>0</v>
      </c>
      <c r="P26" s="64"/>
      <c r="Q26" s="81"/>
      <c r="R26" s="81"/>
      <c r="S26" s="81"/>
    </row>
    <row r="27" spans="1:19" x14ac:dyDescent="0.25">
      <c r="A27" s="81"/>
      <c r="B27" s="94">
        <v>0.47916666666666669</v>
      </c>
      <c r="C27" s="95">
        <v>347</v>
      </c>
      <c r="D27" s="95">
        <v>4</v>
      </c>
      <c r="E27" s="95">
        <v>41</v>
      </c>
      <c r="F27" s="95">
        <v>297</v>
      </c>
      <c r="G27" s="96">
        <v>0.06</v>
      </c>
      <c r="H27" s="95"/>
      <c r="I27" s="97">
        <v>0</v>
      </c>
      <c r="J27" s="98">
        <v>0</v>
      </c>
      <c r="K27" s="95"/>
      <c r="L27" s="95">
        <v>0</v>
      </c>
      <c r="M27" s="95">
        <v>0</v>
      </c>
      <c r="N27" s="95">
        <v>1</v>
      </c>
      <c r="O27" s="99">
        <v>0</v>
      </c>
      <c r="P27" s="64"/>
      <c r="Q27" s="81"/>
      <c r="R27" s="81"/>
      <c r="S27" s="81"/>
    </row>
    <row r="28" spans="1:19" x14ac:dyDescent="0.25">
      <c r="A28" s="81"/>
      <c r="B28" s="94">
        <v>0.5</v>
      </c>
      <c r="C28" s="95">
        <v>316</v>
      </c>
      <c r="D28" s="95">
        <v>2</v>
      </c>
      <c r="E28" s="95">
        <v>41</v>
      </c>
      <c r="F28" s="95">
        <v>263</v>
      </c>
      <c r="G28" s="96">
        <v>0.05</v>
      </c>
      <c r="H28" s="95"/>
      <c r="I28" s="97">
        <v>0</v>
      </c>
      <c r="J28" s="98">
        <v>0</v>
      </c>
      <c r="K28" s="95"/>
      <c r="L28" s="95">
        <v>0</v>
      </c>
      <c r="M28" s="95">
        <v>1</v>
      </c>
      <c r="N28" s="95">
        <v>1</v>
      </c>
      <c r="O28" s="99">
        <v>0</v>
      </c>
      <c r="P28" s="64"/>
      <c r="Q28" s="81"/>
      <c r="R28" s="81"/>
      <c r="S28" s="81"/>
    </row>
    <row r="29" spans="1:19" x14ac:dyDescent="0.25">
      <c r="A29" s="81"/>
      <c r="B29" s="94">
        <v>0.52083333333333337</v>
      </c>
      <c r="C29" s="95">
        <v>344</v>
      </c>
      <c r="D29" s="95">
        <v>2</v>
      </c>
      <c r="E29" s="95">
        <v>56</v>
      </c>
      <c r="F29" s="95">
        <v>281</v>
      </c>
      <c r="G29" s="96">
        <v>0.05</v>
      </c>
      <c r="H29" s="95"/>
      <c r="I29" s="97">
        <v>0</v>
      </c>
      <c r="J29" s="98">
        <v>0</v>
      </c>
      <c r="K29" s="95"/>
      <c r="L29" s="95">
        <v>0</v>
      </c>
      <c r="M29" s="95">
        <v>0</v>
      </c>
      <c r="N29" s="95">
        <v>0</v>
      </c>
      <c r="O29" s="99">
        <v>0</v>
      </c>
      <c r="P29" s="64"/>
      <c r="Q29" s="81"/>
      <c r="R29" s="81"/>
      <c r="S29" s="81"/>
    </row>
    <row r="30" spans="1:19" x14ac:dyDescent="0.25">
      <c r="A30" s="81"/>
      <c r="B30" s="94">
        <v>0.54166666666666663</v>
      </c>
      <c r="C30" s="95">
        <v>324</v>
      </c>
      <c r="D30" s="95">
        <v>3</v>
      </c>
      <c r="E30" s="95">
        <v>41</v>
      </c>
      <c r="F30" s="95">
        <v>273</v>
      </c>
      <c r="G30" s="96">
        <v>0.05</v>
      </c>
      <c r="H30" s="95"/>
      <c r="I30" s="97">
        <v>0</v>
      </c>
      <c r="J30" s="98">
        <v>0</v>
      </c>
      <c r="K30" s="95"/>
      <c r="L30" s="95">
        <v>0</v>
      </c>
      <c r="M30" s="95">
        <v>0</v>
      </c>
      <c r="N30" s="95">
        <v>1</v>
      </c>
      <c r="O30" s="99">
        <v>0</v>
      </c>
      <c r="P30" s="64"/>
      <c r="Q30" s="81"/>
      <c r="R30" s="81"/>
      <c r="S30" s="81"/>
    </row>
    <row r="31" spans="1:19" x14ac:dyDescent="0.25">
      <c r="A31" s="81"/>
      <c r="B31" s="94">
        <v>0.5625</v>
      </c>
      <c r="C31" s="95">
        <v>304</v>
      </c>
      <c r="D31" s="95">
        <v>5</v>
      </c>
      <c r="E31" s="95">
        <v>38</v>
      </c>
      <c r="F31" s="95">
        <v>258</v>
      </c>
      <c r="G31" s="96">
        <v>0.05</v>
      </c>
      <c r="H31" s="95"/>
      <c r="I31" s="97">
        <v>0</v>
      </c>
      <c r="J31" s="98">
        <v>0</v>
      </c>
      <c r="K31" s="95"/>
      <c r="L31" s="95">
        <v>0</v>
      </c>
      <c r="M31" s="95">
        <v>0</v>
      </c>
      <c r="N31" s="95">
        <v>1</v>
      </c>
      <c r="O31" s="99">
        <v>0</v>
      </c>
      <c r="P31" s="64"/>
      <c r="Q31" s="81"/>
      <c r="R31" s="81"/>
      <c r="S31" s="81"/>
    </row>
    <row r="32" spans="1:19" x14ac:dyDescent="0.25">
      <c r="A32" s="81"/>
      <c r="B32" s="94">
        <v>0.58333333333333337</v>
      </c>
      <c r="C32" s="95">
        <v>303</v>
      </c>
      <c r="D32" s="95">
        <v>5</v>
      </c>
      <c r="E32" s="95">
        <v>39</v>
      </c>
      <c r="F32" s="95">
        <v>251</v>
      </c>
      <c r="G32" s="96">
        <v>0.05</v>
      </c>
      <c r="H32" s="95"/>
      <c r="I32" s="97">
        <v>0</v>
      </c>
      <c r="J32" s="98">
        <v>0</v>
      </c>
      <c r="K32" s="95"/>
      <c r="L32" s="95">
        <v>0</v>
      </c>
      <c r="M32" s="95">
        <v>0</v>
      </c>
      <c r="N32" s="95">
        <v>1</v>
      </c>
      <c r="O32" s="99">
        <v>0</v>
      </c>
      <c r="P32" s="64"/>
      <c r="Q32" s="81"/>
      <c r="R32" s="81"/>
      <c r="S32" s="81"/>
    </row>
    <row r="33" spans="1:19" x14ac:dyDescent="0.25">
      <c r="A33" s="81"/>
      <c r="B33" s="94">
        <v>0.60416666666666663</v>
      </c>
      <c r="C33" s="95">
        <v>318</v>
      </c>
      <c r="D33" s="95">
        <v>6</v>
      </c>
      <c r="E33" s="95">
        <v>34</v>
      </c>
      <c r="F33" s="95">
        <v>275</v>
      </c>
      <c r="G33" s="96">
        <v>0.05</v>
      </c>
      <c r="H33" s="95"/>
      <c r="I33" s="97">
        <v>0</v>
      </c>
      <c r="J33" s="98">
        <v>0</v>
      </c>
      <c r="K33" s="95"/>
      <c r="L33" s="95">
        <v>0</v>
      </c>
      <c r="M33" s="95">
        <v>0</v>
      </c>
      <c r="N33" s="95">
        <v>1</v>
      </c>
      <c r="O33" s="99">
        <v>0</v>
      </c>
      <c r="P33" s="64"/>
      <c r="Q33" s="81"/>
      <c r="R33" s="81"/>
      <c r="S33" s="81"/>
    </row>
    <row r="34" spans="1:19" x14ac:dyDescent="0.25">
      <c r="A34" s="81"/>
      <c r="B34" s="94">
        <v>0.625</v>
      </c>
      <c r="C34" s="95">
        <v>318</v>
      </c>
      <c r="D34" s="95">
        <v>4</v>
      </c>
      <c r="E34" s="95">
        <v>33</v>
      </c>
      <c r="F34" s="95">
        <v>278</v>
      </c>
      <c r="G34" s="96">
        <v>0.05</v>
      </c>
      <c r="H34" s="95"/>
      <c r="I34" s="97">
        <v>0</v>
      </c>
      <c r="J34" s="98">
        <v>0</v>
      </c>
      <c r="K34" s="95"/>
      <c r="L34" s="95">
        <v>0</v>
      </c>
      <c r="M34" s="95">
        <v>1</v>
      </c>
      <c r="N34" s="95">
        <v>0</v>
      </c>
      <c r="O34" s="99">
        <v>0</v>
      </c>
      <c r="P34" s="64"/>
      <c r="Q34" s="81"/>
      <c r="R34" s="81"/>
      <c r="S34" s="81"/>
    </row>
    <row r="35" spans="1:19" x14ac:dyDescent="0.25">
      <c r="A35" s="81"/>
      <c r="B35" s="94">
        <v>0.64583333333333337</v>
      </c>
      <c r="C35" s="95">
        <v>267</v>
      </c>
      <c r="D35" s="95">
        <v>6</v>
      </c>
      <c r="E35" s="95">
        <v>27</v>
      </c>
      <c r="F35" s="95">
        <v>231</v>
      </c>
      <c r="G35" s="96">
        <v>0.04</v>
      </c>
      <c r="H35" s="95"/>
      <c r="I35" s="97">
        <v>0</v>
      </c>
      <c r="J35" s="98">
        <v>0</v>
      </c>
      <c r="K35" s="95"/>
      <c r="L35" s="95">
        <v>0</v>
      </c>
      <c r="M35" s="95">
        <v>0</v>
      </c>
      <c r="N35" s="95">
        <v>2</v>
      </c>
      <c r="O35" s="99">
        <v>0.01</v>
      </c>
      <c r="P35" s="64"/>
      <c r="Q35" s="81"/>
      <c r="R35" s="81"/>
      <c r="S35" s="81"/>
    </row>
    <row r="36" spans="1:19" x14ac:dyDescent="0.25">
      <c r="A36" s="81"/>
      <c r="B36" s="94">
        <v>0.66666666666666663</v>
      </c>
      <c r="C36" s="95">
        <v>304</v>
      </c>
      <c r="D36" s="95">
        <v>4</v>
      </c>
      <c r="E36" s="95">
        <v>33</v>
      </c>
      <c r="F36" s="95">
        <v>263</v>
      </c>
      <c r="G36" s="96">
        <v>0.05</v>
      </c>
      <c r="H36" s="95"/>
      <c r="I36" s="97">
        <v>0</v>
      </c>
      <c r="J36" s="98">
        <v>0</v>
      </c>
      <c r="K36" s="95"/>
      <c r="L36" s="95">
        <v>0</v>
      </c>
      <c r="M36" s="95">
        <v>0</v>
      </c>
      <c r="N36" s="95">
        <v>0</v>
      </c>
      <c r="O36" s="99">
        <v>0</v>
      </c>
      <c r="P36" s="64"/>
      <c r="Q36" s="81"/>
      <c r="R36" s="81"/>
      <c r="S36" s="81"/>
    </row>
    <row r="37" spans="1:19" x14ac:dyDescent="0.25">
      <c r="A37" s="81"/>
      <c r="B37" s="94">
        <v>0.6875</v>
      </c>
      <c r="C37" s="95">
        <v>285</v>
      </c>
      <c r="D37" s="95">
        <v>3</v>
      </c>
      <c r="E37" s="95">
        <v>31</v>
      </c>
      <c r="F37" s="95">
        <v>244</v>
      </c>
      <c r="G37" s="96">
        <v>0.05</v>
      </c>
      <c r="H37" s="95"/>
      <c r="I37" s="97">
        <v>0</v>
      </c>
      <c r="J37" s="98">
        <v>0</v>
      </c>
      <c r="K37" s="95"/>
      <c r="L37" s="95">
        <v>0</v>
      </c>
      <c r="M37" s="95">
        <v>0</v>
      </c>
      <c r="N37" s="95">
        <v>1</v>
      </c>
      <c r="O37" s="99">
        <v>0</v>
      </c>
      <c r="P37" s="64"/>
      <c r="Q37" s="81"/>
      <c r="R37" s="81"/>
      <c r="S37" s="81"/>
    </row>
    <row r="38" spans="1:19" x14ac:dyDescent="0.25">
      <c r="A38" s="81"/>
      <c r="B38" s="94">
        <v>0.70833333333333337</v>
      </c>
      <c r="C38" s="95">
        <v>279</v>
      </c>
      <c r="D38" s="95">
        <v>3</v>
      </c>
      <c r="E38" s="95">
        <v>22</v>
      </c>
      <c r="F38" s="95">
        <v>249</v>
      </c>
      <c r="G38" s="96">
        <v>0.05</v>
      </c>
      <c r="H38" s="95"/>
      <c r="I38" s="97">
        <v>0</v>
      </c>
      <c r="J38" s="98">
        <v>0</v>
      </c>
      <c r="K38" s="95"/>
      <c r="L38" s="95">
        <v>0</v>
      </c>
      <c r="M38" s="95">
        <v>0</v>
      </c>
      <c r="N38" s="95">
        <v>0</v>
      </c>
      <c r="O38" s="99">
        <v>0</v>
      </c>
      <c r="P38" s="64"/>
      <c r="Q38" s="81"/>
      <c r="R38" s="81"/>
      <c r="S38" s="81"/>
    </row>
    <row r="39" spans="1:19" x14ac:dyDescent="0.25">
      <c r="A39" s="81"/>
      <c r="B39" s="94">
        <v>0.72916666666666663</v>
      </c>
      <c r="C39" s="95">
        <v>197</v>
      </c>
      <c r="D39" s="95">
        <v>2</v>
      </c>
      <c r="E39" s="95">
        <v>24</v>
      </c>
      <c r="F39" s="95">
        <v>165</v>
      </c>
      <c r="G39" s="96">
        <v>0.03</v>
      </c>
      <c r="H39" s="95"/>
      <c r="I39" s="97">
        <v>0</v>
      </c>
      <c r="J39" s="98">
        <v>0</v>
      </c>
      <c r="K39" s="95"/>
      <c r="L39" s="95">
        <v>0</v>
      </c>
      <c r="M39" s="95">
        <v>0</v>
      </c>
      <c r="N39" s="95">
        <v>1</v>
      </c>
      <c r="O39" s="99">
        <v>0.01</v>
      </c>
      <c r="P39" s="64"/>
      <c r="Q39" s="81"/>
      <c r="R39" s="81"/>
      <c r="S39" s="81"/>
    </row>
    <row r="40" spans="1:19" x14ac:dyDescent="0.25">
      <c r="A40" s="81"/>
      <c r="B40" s="94">
        <v>0.75</v>
      </c>
      <c r="C40" s="95">
        <v>168</v>
      </c>
      <c r="D40" s="95">
        <v>1</v>
      </c>
      <c r="E40" s="95">
        <v>13</v>
      </c>
      <c r="F40" s="95">
        <v>151</v>
      </c>
      <c r="G40" s="96">
        <v>0.03</v>
      </c>
      <c r="H40" s="95"/>
      <c r="I40" s="97">
        <v>0</v>
      </c>
      <c r="J40" s="98">
        <v>0</v>
      </c>
      <c r="K40" s="95"/>
      <c r="L40" s="95">
        <v>0</v>
      </c>
      <c r="M40" s="95">
        <v>0</v>
      </c>
      <c r="N40" s="95">
        <v>1</v>
      </c>
      <c r="O40" s="99">
        <v>0.01</v>
      </c>
      <c r="P40" s="64"/>
      <c r="Q40" s="81"/>
      <c r="R40" s="81"/>
      <c r="S40" s="81"/>
    </row>
    <row r="41" spans="1:19" x14ac:dyDescent="0.25">
      <c r="A41" s="81"/>
      <c r="B41" s="94">
        <v>0.77083333333333337</v>
      </c>
      <c r="C41" s="95">
        <v>140</v>
      </c>
      <c r="D41" s="95">
        <v>3</v>
      </c>
      <c r="E41" s="95">
        <v>18</v>
      </c>
      <c r="F41" s="95">
        <v>118</v>
      </c>
      <c r="G41" s="96">
        <v>0.02</v>
      </c>
      <c r="H41" s="95"/>
      <c r="I41" s="97">
        <v>0</v>
      </c>
      <c r="J41" s="98">
        <v>0</v>
      </c>
      <c r="K41" s="95"/>
      <c r="L41" s="95">
        <v>0</v>
      </c>
      <c r="M41" s="95">
        <v>0</v>
      </c>
      <c r="N41" s="95">
        <v>1</v>
      </c>
      <c r="O41" s="99">
        <v>0.01</v>
      </c>
      <c r="P41" s="64"/>
      <c r="Q41" s="81"/>
      <c r="R41" s="81"/>
      <c r="S41" s="81"/>
    </row>
    <row r="42" spans="1:19" x14ac:dyDescent="0.25">
      <c r="A42" s="81"/>
      <c r="B42" s="94">
        <v>0.79166666666666663</v>
      </c>
      <c r="C42" s="95">
        <v>119</v>
      </c>
      <c r="D42" s="95">
        <v>1</v>
      </c>
      <c r="E42" s="95">
        <v>14</v>
      </c>
      <c r="F42" s="95">
        <v>103</v>
      </c>
      <c r="G42" s="96">
        <v>0.02</v>
      </c>
      <c r="H42" s="95"/>
      <c r="I42" s="97">
        <v>0</v>
      </c>
      <c r="J42" s="98">
        <v>0</v>
      </c>
      <c r="K42" s="95"/>
      <c r="L42" s="95">
        <v>0</v>
      </c>
      <c r="M42" s="95">
        <v>0</v>
      </c>
      <c r="N42" s="95">
        <v>1</v>
      </c>
      <c r="O42" s="99">
        <v>0.01</v>
      </c>
      <c r="P42" s="64"/>
      <c r="Q42" s="81"/>
      <c r="R42" s="81"/>
      <c r="S42" s="81"/>
    </row>
    <row r="43" spans="1:19" x14ac:dyDescent="0.25">
      <c r="A43" s="81"/>
      <c r="B43" s="94">
        <v>0.8125</v>
      </c>
      <c r="C43" s="95">
        <v>49</v>
      </c>
      <c r="D43" s="100">
        <v>1</v>
      </c>
      <c r="E43" s="100">
        <v>4</v>
      </c>
      <c r="F43" s="100">
        <v>43</v>
      </c>
      <c r="G43" s="101">
        <v>0.01</v>
      </c>
      <c r="H43" s="100"/>
      <c r="I43" s="102">
        <v>0</v>
      </c>
      <c r="J43" s="103">
        <v>0</v>
      </c>
      <c r="K43" s="100"/>
      <c r="L43" s="104">
        <v>1</v>
      </c>
      <c r="M43" s="104">
        <v>0</v>
      </c>
      <c r="N43" s="104">
        <v>1</v>
      </c>
      <c r="O43" s="105">
        <v>0.02</v>
      </c>
      <c r="P43" s="106"/>
      <c r="Q43" s="81"/>
      <c r="R43" s="81"/>
      <c r="S43" s="81"/>
    </row>
    <row r="44" spans="1:19" x14ac:dyDescent="0.25">
      <c r="A44" s="91"/>
      <c r="B44" s="91"/>
      <c r="C44" s="107">
        <v>6066</v>
      </c>
      <c r="D44" s="86">
        <v>70</v>
      </c>
      <c r="E44" s="86">
        <v>721</v>
      </c>
      <c r="F44" s="107">
        <v>5171</v>
      </c>
      <c r="G44" s="86"/>
      <c r="H44" s="86">
        <v>0</v>
      </c>
      <c r="I44" s="98">
        <v>0</v>
      </c>
      <c r="J44" s="98">
        <v>0</v>
      </c>
      <c r="K44" s="86">
        <v>0</v>
      </c>
      <c r="L44" s="86">
        <v>1</v>
      </c>
      <c r="M44" s="86">
        <v>8</v>
      </c>
      <c r="N44" s="86">
        <v>41</v>
      </c>
      <c r="O44" s="108">
        <v>0.01</v>
      </c>
      <c r="P44" s="86">
        <v>0</v>
      </c>
      <c r="Q44" s="81"/>
      <c r="R44" s="81"/>
      <c r="S44" s="81"/>
    </row>
    <row r="45" spans="1:19" x14ac:dyDescent="0.25">
      <c r="A45" s="91"/>
      <c r="B45" s="91"/>
      <c r="C45" s="109"/>
      <c r="D45" s="109"/>
      <c r="E45" s="109"/>
      <c r="F45" s="109"/>
      <c r="G45" s="109"/>
      <c r="H45" s="95"/>
      <c r="I45" s="110"/>
      <c r="J45" s="109"/>
      <c r="K45" s="90"/>
      <c r="L45" s="90"/>
      <c r="M45" s="90"/>
      <c r="N45" s="109"/>
      <c r="O45" s="81"/>
      <c r="P45" s="81"/>
      <c r="Q45" s="81"/>
      <c r="R45" s="81"/>
      <c r="S45" s="81"/>
    </row>
    <row r="46" spans="1:19" x14ac:dyDescent="0.25">
      <c r="A46" s="86" t="s">
        <v>304</v>
      </c>
      <c r="B46" s="87" t="s">
        <v>321</v>
      </c>
      <c r="C46" s="87"/>
      <c r="D46" s="88"/>
      <c r="E46" s="88"/>
      <c r="F46" s="89"/>
      <c r="G46" s="81"/>
      <c r="H46" s="81"/>
      <c r="I46" s="81"/>
      <c r="J46" s="81"/>
      <c r="K46" s="90"/>
      <c r="L46" s="90"/>
      <c r="M46" s="90"/>
      <c r="N46" s="91"/>
      <c r="O46" s="91"/>
      <c r="P46" s="81"/>
      <c r="Q46" s="81"/>
      <c r="R46" s="81"/>
      <c r="S46" s="81"/>
    </row>
    <row r="47" spans="1:19" x14ac:dyDescent="0.25">
      <c r="A47" s="91"/>
      <c r="B47" s="91"/>
      <c r="C47" s="81"/>
      <c r="D47" s="91"/>
      <c r="E47" s="91"/>
      <c r="F47" s="81"/>
      <c r="G47" s="81"/>
      <c r="H47" s="81"/>
      <c r="I47" s="81"/>
      <c r="J47" s="81"/>
      <c r="K47" s="90"/>
      <c r="L47" s="90"/>
      <c r="M47" s="90"/>
      <c r="N47" s="91"/>
      <c r="O47" s="91"/>
      <c r="P47" s="81"/>
      <c r="Q47" s="81"/>
      <c r="R47" s="81"/>
      <c r="S47" s="81"/>
    </row>
    <row r="48" spans="1:19" x14ac:dyDescent="0.25">
      <c r="A48" s="81"/>
      <c r="B48" s="92" t="s">
        <v>311</v>
      </c>
      <c r="C48" s="93" t="s">
        <v>322</v>
      </c>
      <c r="D48" s="93" t="s">
        <v>288</v>
      </c>
      <c r="E48" s="93" t="s">
        <v>303</v>
      </c>
      <c r="F48" s="93" t="s">
        <v>315</v>
      </c>
      <c r="G48" s="93" t="s">
        <v>289</v>
      </c>
      <c r="H48" s="93" t="s">
        <v>316</v>
      </c>
      <c r="I48" s="92" t="s">
        <v>292</v>
      </c>
      <c r="J48" s="93" t="s">
        <v>290</v>
      </c>
      <c r="K48" s="93" t="s">
        <v>320</v>
      </c>
      <c r="L48" s="93" t="s">
        <v>316</v>
      </c>
      <c r="M48" s="93"/>
      <c r="N48" s="91"/>
      <c r="O48" s="91"/>
      <c r="P48" s="81"/>
      <c r="Q48" s="81"/>
      <c r="R48" s="81"/>
      <c r="S48" s="81"/>
    </row>
    <row r="49" spans="1:19" x14ac:dyDescent="0.25">
      <c r="A49" s="91"/>
      <c r="B49" s="91"/>
      <c r="C49" s="81"/>
      <c r="D49" s="91"/>
      <c r="E49" s="91"/>
      <c r="F49" s="81"/>
      <c r="G49" s="81"/>
      <c r="H49" s="81"/>
      <c r="I49" s="81"/>
      <c r="J49" s="81"/>
      <c r="K49" s="90"/>
      <c r="L49" s="81"/>
      <c r="M49" s="81"/>
      <c r="N49" s="91"/>
      <c r="O49" s="91"/>
      <c r="P49" s="81"/>
      <c r="Q49" s="81"/>
      <c r="R49" s="81"/>
      <c r="S49" s="81"/>
    </row>
    <row r="50" spans="1:19" x14ac:dyDescent="0.25">
      <c r="A50" s="111"/>
      <c r="B50" s="94">
        <v>0.33333333333333331</v>
      </c>
      <c r="C50" s="95">
        <v>8</v>
      </c>
      <c r="D50" s="95">
        <v>8</v>
      </c>
      <c r="E50" s="95"/>
      <c r="F50" s="96">
        <v>0.02</v>
      </c>
      <c r="G50" s="95"/>
      <c r="H50" s="97">
        <v>0</v>
      </c>
      <c r="I50" s="98">
        <v>0</v>
      </c>
      <c r="J50" s="95">
        <v>1</v>
      </c>
      <c r="K50" s="99">
        <v>0.13</v>
      </c>
      <c r="L50" s="95"/>
      <c r="M50" s="95"/>
      <c r="N50" s="112"/>
      <c r="O50" s="112"/>
      <c r="P50" s="81"/>
      <c r="Q50" s="81"/>
      <c r="R50" s="81"/>
      <c r="S50" s="81"/>
    </row>
    <row r="51" spans="1:19" x14ac:dyDescent="0.25">
      <c r="A51" s="111"/>
      <c r="B51" s="94">
        <v>0.35416666666666669</v>
      </c>
      <c r="C51" s="95">
        <v>7</v>
      </c>
      <c r="D51" s="95">
        <v>7</v>
      </c>
      <c r="E51" s="95"/>
      <c r="F51" s="96">
        <v>0.02</v>
      </c>
      <c r="G51" s="95"/>
      <c r="H51" s="97">
        <v>0</v>
      </c>
      <c r="I51" s="98">
        <v>0</v>
      </c>
      <c r="J51" s="95">
        <v>1</v>
      </c>
      <c r="K51" s="99">
        <v>0.14000000000000001</v>
      </c>
      <c r="L51" s="95"/>
      <c r="M51" s="95"/>
      <c r="N51" s="112"/>
      <c r="O51" s="112"/>
      <c r="P51" s="81"/>
      <c r="Q51" s="81"/>
      <c r="R51" s="81"/>
      <c r="S51" s="81"/>
    </row>
    <row r="52" spans="1:19" x14ac:dyDescent="0.25">
      <c r="A52" s="111"/>
      <c r="B52" s="94">
        <v>0.375</v>
      </c>
      <c r="C52" s="95">
        <v>13</v>
      </c>
      <c r="D52" s="95">
        <v>13</v>
      </c>
      <c r="E52" s="95"/>
      <c r="F52" s="96">
        <v>0.03</v>
      </c>
      <c r="G52" s="95"/>
      <c r="H52" s="97">
        <v>0</v>
      </c>
      <c r="I52" s="98">
        <v>0</v>
      </c>
      <c r="J52" s="95">
        <v>3</v>
      </c>
      <c r="K52" s="99">
        <v>0.23</v>
      </c>
      <c r="L52" s="95"/>
      <c r="M52" s="95"/>
      <c r="N52" s="112"/>
      <c r="O52" s="112"/>
      <c r="P52" s="81"/>
      <c r="Q52" s="81"/>
      <c r="R52" s="81"/>
      <c r="S52" s="81"/>
    </row>
    <row r="53" spans="1:19" x14ac:dyDescent="0.25">
      <c r="A53" s="111"/>
      <c r="B53" s="94">
        <v>0.39583333333333331</v>
      </c>
      <c r="C53" s="95">
        <v>17</v>
      </c>
      <c r="D53" s="95">
        <v>17</v>
      </c>
      <c r="E53" s="95"/>
      <c r="F53" s="96">
        <v>0.04</v>
      </c>
      <c r="G53" s="95"/>
      <c r="H53" s="97">
        <v>0</v>
      </c>
      <c r="I53" s="98">
        <v>0</v>
      </c>
      <c r="J53" s="95">
        <v>5</v>
      </c>
      <c r="K53" s="99">
        <v>0.28999999999999998</v>
      </c>
      <c r="L53" s="95"/>
      <c r="M53" s="95"/>
      <c r="N53" s="112"/>
      <c r="O53" s="112"/>
      <c r="P53" s="81"/>
      <c r="Q53" s="81"/>
      <c r="R53" s="81"/>
      <c r="S53" s="81"/>
    </row>
    <row r="54" spans="1:19" x14ac:dyDescent="0.25">
      <c r="A54" s="111"/>
      <c r="B54" s="94">
        <v>0.41666666666666669</v>
      </c>
      <c r="C54" s="95">
        <v>20</v>
      </c>
      <c r="D54" s="95">
        <v>20</v>
      </c>
      <c r="E54" s="95"/>
      <c r="F54" s="96">
        <v>0.04</v>
      </c>
      <c r="G54" s="95"/>
      <c r="H54" s="97">
        <v>0</v>
      </c>
      <c r="I54" s="98">
        <v>0</v>
      </c>
      <c r="J54" s="95">
        <v>3</v>
      </c>
      <c r="K54" s="99">
        <v>0.15</v>
      </c>
      <c r="L54" s="95"/>
      <c r="M54" s="95"/>
      <c r="N54" s="112"/>
      <c r="O54" s="112"/>
      <c r="P54" s="81"/>
      <c r="Q54" s="81"/>
      <c r="R54" s="81"/>
      <c r="S54" s="81"/>
    </row>
    <row r="55" spans="1:19" x14ac:dyDescent="0.25">
      <c r="A55" s="111"/>
      <c r="B55" s="94">
        <v>0.4375</v>
      </c>
      <c r="C55" s="95">
        <v>23</v>
      </c>
      <c r="D55" s="95">
        <v>23</v>
      </c>
      <c r="E55" s="95"/>
      <c r="F55" s="96">
        <v>0.05</v>
      </c>
      <c r="G55" s="95"/>
      <c r="H55" s="97">
        <v>0</v>
      </c>
      <c r="I55" s="98">
        <v>0</v>
      </c>
      <c r="J55" s="95">
        <v>5</v>
      </c>
      <c r="K55" s="99">
        <v>0.22</v>
      </c>
      <c r="L55" s="95"/>
      <c r="M55" s="95"/>
      <c r="N55" s="112"/>
      <c r="O55" s="112"/>
      <c r="P55" s="81"/>
      <c r="Q55" s="81"/>
      <c r="R55" s="81"/>
      <c r="S55" s="81"/>
    </row>
    <row r="56" spans="1:19" x14ac:dyDescent="0.25">
      <c r="A56" s="111"/>
      <c r="B56" s="94">
        <v>0.45833333333333331</v>
      </c>
      <c r="C56" s="95">
        <v>27</v>
      </c>
      <c r="D56" s="95">
        <v>27</v>
      </c>
      <c r="E56" s="95"/>
      <c r="F56" s="96">
        <v>0.06</v>
      </c>
      <c r="G56" s="95"/>
      <c r="H56" s="97">
        <v>0</v>
      </c>
      <c r="I56" s="98">
        <v>0</v>
      </c>
      <c r="J56" s="95">
        <v>5</v>
      </c>
      <c r="K56" s="99">
        <v>0.19</v>
      </c>
      <c r="L56" s="95"/>
      <c r="M56" s="95"/>
      <c r="N56" s="112"/>
      <c r="O56" s="112"/>
      <c r="P56" s="81"/>
      <c r="Q56" s="81"/>
      <c r="R56" s="81"/>
      <c r="S56" s="81"/>
    </row>
    <row r="57" spans="1:19" x14ac:dyDescent="0.25">
      <c r="A57" s="111"/>
      <c r="B57" s="94">
        <v>0.47916666666666669</v>
      </c>
      <c r="C57" s="95">
        <v>23</v>
      </c>
      <c r="D57" s="95">
        <v>23</v>
      </c>
      <c r="E57" s="95"/>
      <c r="F57" s="96">
        <v>0.05</v>
      </c>
      <c r="G57" s="95"/>
      <c r="H57" s="97">
        <v>0</v>
      </c>
      <c r="I57" s="98">
        <v>0</v>
      </c>
      <c r="J57" s="95">
        <v>0</v>
      </c>
      <c r="K57" s="99">
        <v>0</v>
      </c>
      <c r="L57" s="95"/>
      <c r="M57" s="95"/>
      <c r="N57" s="112"/>
      <c r="O57" s="112"/>
      <c r="P57" s="81"/>
      <c r="Q57" s="81"/>
      <c r="R57" s="81"/>
      <c r="S57" s="81"/>
    </row>
    <row r="58" spans="1:19" x14ac:dyDescent="0.25">
      <c r="A58" s="111"/>
      <c r="B58" s="94">
        <v>0.5</v>
      </c>
      <c r="C58" s="95">
        <v>23</v>
      </c>
      <c r="D58" s="95">
        <v>23</v>
      </c>
      <c r="E58" s="95"/>
      <c r="F58" s="96">
        <v>0.05</v>
      </c>
      <c r="G58" s="95"/>
      <c r="H58" s="97">
        <v>0</v>
      </c>
      <c r="I58" s="98">
        <v>0</v>
      </c>
      <c r="J58" s="95">
        <v>0</v>
      </c>
      <c r="K58" s="99">
        <v>0</v>
      </c>
      <c r="L58" s="95"/>
      <c r="M58" s="95"/>
      <c r="N58" s="112"/>
      <c r="O58" s="112"/>
      <c r="P58" s="81"/>
      <c r="Q58" s="81"/>
      <c r="R58" s="81"/>
      <c r="S58" s="81"/>
    </row>
    <row r="59" spans="1:19" x14ac:dyDescent="0.25">
      <c r="A59" s="111"/>
      <c r="B59" s="94">
        <v>0.52083333333333337</v>
      </c>
      <c r="C59" s="95">
        <v>20</v>
      </c>
      <c r="D59" s="95">
        <v>20</v>
      </c>
      <c r="E59" s="95"/>
      <c r="F59" s="96">
        <v>0.04</v>
      </c>
      <c r="G59" s="95"/>
      <c r="H59" s="97">
        <v>0</v>
      </c>
      <c r="I59" s="98">
        <v>0</v>
      </c>
      <c r="J59" s="95">
        <v>0</v>
      </c>
      <c r="K59" s="99">
        <v>0</v>
      </c>
      <c r="L59" s="95"/>
      <c r="M59" s="95"/>
      <c r="N59" s="112"/>
      <c r="O59" s="112"/>
      <c r="P59" s="81"/>
      <c r="Q59" s="81"/>
      <c r="R59" s="81"/>
      <c r="S59" s="81"/>
    </row>
    <row r="60" spans="1:19" x14ac:dyDescent="0.25">
      <c r="A60" s="111"/>
      <c r="B60" s="94">
        <v>0.54166666666666663</v>
      </c>
      <c r="C60" s="95">
        <v>24</v>
      </c>
      <c r="D60" s="95">
        <v>24</v>
      </c>
      <c r="E60" s="95"/>
      <c r="F60" s="96">
        <v>0.05</v>
      </c>
      <c r="G60" s="95"/>
      <c r="H60" s="97">
        <v>0</v>
      </c>
      <c r="I60" s="98">
        <v>0</v>
      </c>
      <c r="J60" s="95">
        <v>0</v>
      </c>
      <c r="K60" s="99">
        <v>0</v>
      </c>
      <c r="L60" s="95"/>
      <c r="M60" s="95"/>
      <c r="N60" s="112"/>
      <c r="O60" s="112"/>
      <c r="P60" s="81"/>
      <c r="Q60" s="81"/>
      <c r="R60" s="81"/>
      <c r="S60" s="81"/>
    </row>
    <row r="61" spans="1:19" x14ac:dyDescent="0.25">
      <c r="A61" s="111"/>
      <c r="B61" s="94">
        <v>0.5625</v>
      </c>
      <c r="C61" s="95">
        <v>31</v>
      </c>
      <c r="D61" s="95">
        <v>31</v>
      </c>
      <c r="E61" s="95"/>
      <c r="F61" s="96">
        <v>7.0000000000000007E-2</v>
      </c>
      <c r="G61" s="95"/>
      <c r="H61" s="97">
        <v>0</v>
      </c>
      <c r="I61" s="98">
        <v>0</v>
      </c>
      <c r="J61" s="95">
        <v>3</v>
      </c>
      <c r="K61" s="99">
        <v>0.1</v>
      </c>
      <c r="L61" s="95"/>
      <c r="M61" s="95"/>
      <c r="N61" s="112"/>
      <c r="O61" s="112"/>
      <c r="P61" s="81"/>
      <c r="Q61" s="81"/>
      <c r="R61" s="81"/>
      <c r="S61" s="81"/>
    </row>
    <row r="62" spans="1:19" x14ac:dyDescent="0.25">
      <c r="A62" s="111"/>
      <c r="B62" s="94">
        <v>0.58333333333333337</v>
      </c>
      <c r="C62" s="95">
        <v>24</v>
      </c>
      <c r="D62" s="95">
        <v>24</v>
      </c>
      <c r="E62" s="95"/>
      <c r="F62" s="96">
        <v>0.05</v>
      </c>
      <c r="G62" s="95"/>
      <c r="H62" s="97">
        <v>0</v>
      </c>
      <c r="I62" s="98">
        <v>0</v>
      </c>
      <c r="J62" s="95">
        <v>1</v>
      </c>
      <c r="K62" s="99">
        <v>0.04</v>
      </c>
      <c r="L62" s="95"/>
      <c r="M62" s="95"/>
      <c r="N62" s="112"/>
      <c r="O62" s="112"/>
      <c r="P62" s="81"/>
      <c r="Q62" s="81"/>
      <c r="R62" s="81"/>
      <c r="S62" s="81"/>
    </row>
    <row r="63" spans="1:19" x14ac:dyDescent="0.25">
      <c r="A63" s="111"/>
      <c r="B63" s="94">
        <v>0.60416666666666663</v>
      </c>
      <c r="C63" s="95">
        <v>15</v>
      </c>
      <c r="D63" s="95">
        <v>15</v>
      </c>
      <c r="E63" s="95"/>
      <c r="F63" s="96">
        <v>0.03</v>
      </c>
      <c r="G63" s="95"/>
      <c r="H63" s="97">
        <v>0</v>
      </c>
      <c r="I63" s="98">
        <v>0</v>
      </c>
      <c r="J63" s="95">
        <v>0</v>
      </c>
      <c r="K63" s="99">
        <v>0</v>
      </c>
      <c r="L63" s="95"/>
      <c r="M63" s="95"/>
      <c r="N63" s="112"/>
      <c r="O63" s="112"/>
      <c r="P63" s="81"/>
      <c r="Q63" s="81"/>
      <c r="R63" s="81"/>
      <c r="S63" s="81"/>
    </row>
    <row r="64" spans="1:19" x14ac:dyDescent="0.25">
      <c r="A64" s="111"/>
      <c r="B64" s="94">
        <v>0.625</v>
      </c>
      <c r="C64" s="95">
        <v>25</v>
      </c>
      <c r="D64" s="95">
        <v>25</v>
      </c>
      <c r="E64" s="95"/>
      <c r="F64" s="96">
        <v>0.05</v>
      </c>
      <c r="G64" s="95"/>
      <c r="H64" s="97">
        <v>0</v>
      </c>
      <c r="I64" s="98">
        <v>0</v>
      </c>
      <c r="J64" s="95">
        <v>2</v>
      </c>
      <c r="K64" s="99">
        <v>0.08</v>
      </c>
      <c r="L64" s="95"/>
      <c r="M64" s="95"/>
      <c r="N64" s="112"/>
      <c r="O64" s="112"/>
      <c r="P64" s="81"/>
      <c r="Q64" s="81"/>
      <c r="R64" s="81"/>
      <c r="S64" s="81"/>
    </row>
    <row r="65" spans="1:19" x14ac:dyDescent="0.25">
      <c r="A65" s="111"/>
      <c r="B65" s="94">
        <v>0.64583333333333337</v>
      </c>
      <c r="C65" s="95">
        <v>29</v>
      </c>
      <c r="D65" s="95">
        <v>29</v>
      </c>
      <c r="E65" s="95"/>
      <c r="F65" s="96">
        <v>0.06</v>
      </c>
      <c r="G65" s="95"/>
      <c r="H65" s="97">
        <v>0</v>
      </c>
      <c r="I65" s="98">
        <v>0</v>
      </c>
      <c r="J65" s="95">
        <v>0</v>
      </c>
      <c r="K65" s="99">
        <v>0</v>
      </c>
      <c r="L65" s="95"/>
      <c r="M65" s="95"/>
      <c r="N65" s="112"/>
      <c r="O65" s="112"/>
      <c r="P65" s="81"/>
      <c r="Q65" s="81"/>
      <c r="R65" s="81"/>
      <c r="S65" s="81"/>
    </row>
    <row r="66" spans="1:19" x14ac:dyDescent="0.25">
      <c r="A66" s="111"/>
      <c r="B66" s="94">
        <v>0.66666666666666663</v>
      </c>
      <c r="C66" s="95">
        <v>24</v>
      </c>
      <c r="D66" s="95">
        <v>24</v>
      </c>
      <c r="E66" s="95"/>
      <c r="F66" s="96">
        <v>0.05</v>
      </c>
      <c r="G66" s="95"/>
      <c r="H66" s="97">
        <v>0</v>
      </c>
      <c r="I66" s="98">
        <v>0</v>
      </c>
      <c r="J66" s="95">
        <v>2</v>
      </c>
      <c r="K66" s="99">
        <v>0.08</v>
      </c>
      <c r="L66" s="95"/>
      <c r="M66" s="95"/>
      <c r="N66" s="112"/>
      <c r="O66" s="112"/>
      <c r="P66" s="81"/>
      <c r="Q66" s="81"/>
      <c r="R66" s="81"/>
      <c r="S66" s="81"/>
    </row>
    <row r="67" spans="1:19" x14ac:dyDescent="0.25">
      <c r="A67" s="111"/>
      <c r="B67" s="94">
        <v>0.6875</v>
      </c>
      <c r="C67" s="95">
        <v>18</v>
      </c>
      <c r="D67" s="95">
        <v>18</v>
      </c>
      <c r="E67" s="95"/>
      <c r="F67" s="96">
        <v>0.04</v>
      </c>
      <c r="G67" s="95"/>
      <c r="H67" s="97">
        <v>0</v>
      </c>
      <c r="I67" s="98">
        <v>0</v>
      </c>
      <c r="J67" s="95">
        <v>0</v>
      </c>
      <c r="K67" s="99">
        <v>0</v>
      </c>
      <c r="L67" s="95"/>
      <c r="M67" s="95"/>
      <c r="N67" s="112"/>
      <c r="O67" s="112"/>
      <c r="P67" s="81"/>
      <c r="Q67" s="81"/>
      <c r="R67" s="81"/>
      <c r="S67" s="81"/>
    </row>
    <row r="68" spans="1:19" x14ac:dyDescent="0.25">
      <c r="A68" s="111"/>
      <c r="B68" s="94">
        <v>0.70833333333333337</v>
      </c>
      <c r="C68" s="95">
        <v>20</v>
      </c>
      <c r="D68" s="95">
        <v>20</v>
      </c>
      <c r="E68" s="95"/>
      <c r="F68" s="96">
        <v>0.04</v>
      </c>
      <c r="G68" s="95"/>
      <c r="H68" s="97">
        <v>0</v>
      </c>
      <c r="I68" s="98">
        <v>0</v>
      </c>
      <c r="J68" s="95">
        <v>0</v>
      </c>
      <c r="K68" s="99">
        <v>0</v>
      </c>
      <c r="L68" s="95"/>
      <c r="M68" s="95"/>
      <c r="N68" s="112"/>
      <c r="O68" s="112"/>
      <c r="P68" s="81"/>
      <c r="Q68" s="81"/>
      <c r="R68" s="81"/>
      <c r="S68" s="81"/>
    </row>
    <row r="69" spans="1:19" x14ac:dyDescent="0.25">
      <c r="A69" s="111"/>
      <c r="B69" s="94">
        <v>0.72916666666666663</v>
      </c>
      <c r="C69" s="95">
        <v>28</v>
      </c>
      <c r="D69" s="95">
        <v>28</v>
      </c>
      <c r="E69" s="95"/>
      <c r="F69" s="96">
        <v>0.06</v>
      </c>
      <c r="G69" s="95"/>
      <c r="H69" s="97">
        <v>0</v>
      </c>
      <c r="I69" s="98">
        <v>0</v>
      </c>
      <c r="J69" s="95">
        <v>1</v>
      </c>
      <c r="K69" s="99">
        <v>0.04</v>
      </c>
      <c r="L69" s="95"/>
      <c r="M69" s="95"/>
      <c r="N69" s="112"/>
      <c r="O69" s="112"/>
      <c r="P69" s="81"/>
      <c r="Q69" s="81"/>
      <c r="R69" s="81"/>
      <c r="S69" s="81"/>
    </row>
    <row r="70" spans="1:19" x14ac:dyDescent="0.25">
      <c r="A70" s="111"/>
      <c r="B70" s="94">
        <v>0.75</v>
      </c>
      <c r="C70" s="95">
        <v>21</v>
      </c>
      <c r="D70" s="95">
        <v>21</v>
      </c>
      <c r="E70" s="95"/>
      <c r="F70" s="96">
        <v>0.05</v>
      </c>
      <c r="G70" s="95"/>
      <c r="H70" s="97">
        <v>0</v>
      </c>
      <c r="I70" s="98">
        <v>0</v>
      </c>
      <c r="J70" s="95">
        <v>0</v>
      </c>
      <c r="K70" s="99">
        <v>0</v>
      </c>
      <c r="L70" s="95"/>
      <c r="M70" s="95"/>
      <c r="N70" s="112"/>
      <c r="O70" s="112"/>
      <c r="P70" s="81"/>
      <c r="Q70" s="81"/>
      <c r="R70" s="81"/>
      <c r="S70" s="81"/>
    </row>
    <row r="71" spans="1:19" x14ac:dyDescent="0.25">
      <c r="A71" s="111"/>
      <c r="B71" s="94">
        <v>0.77083333333333337</v>
      </c>
      <c r="C71" s="95">
        <v>7</v>
      </c>
      <c r="D71" s="95">
        <v>7</v>
      </c>
      <c r="E71" s="95"/>
      <c r="F71" s="96">
        <v>0.02</v>
      </c>
      <c r="G71" s="95"/>
      <c r="H71" s="97">
        <v>0</v>
      </c>
      <c r="I71" s="98">
        <v>0</v>
      </c>
      <c r="J71" s="95">
        <v>0</v>
      </c>
      <c r="K71" s="99">
        <v>0</v>
      </c>
      <c r="L71" s="95"/>
      <c r="M71" s="95"/>
      <c r="N71" s="112"/>
      <c r="O71" s="112"/>
      <c r="P71" s="81"/>
      <c r="Q71" s="81"/>
      <c r="R71" s="81"/>
      <c r="S71" s="81"/>
    </row>
    <row r="72" spans="1:19" x14ac:dyDescent="0.25">
      <c r="A72" s="111"/>
      <c r="B72" s="94">
        <v>0.79166666666666663</v>
      </c>
      <c r="C72" s="95">
        <v>6</v>
      </c>
      <c r="D72" s="95">
        <v>6</v>
      </c>
      <c r="E72" s="95"/>
      <c r="F72" s="96">
        <v>0.01</v>
      </c>
      <c r="G72" s="95"/>
      <c r="H72" s="97">
        <v>0</v>
      </c>
      <c r="I72" s="98">
        <v>0</v>
      </c>
      <c r="J72" s="95">
        <v>0</v>
      </c>
      <c r="K72" s="99">
        <v>0</v>
      </c>
      <c r="L72" s="95"/>
      <c r="M72" s="95"/>
      <c r="N72" s="112"/>
      <c r="O72" s="112"/>
      <c r="P72" s="81"/>
      <c r="Q72" s="81"/>
      <c r="R72" s="81"/>
      <c r="S72" s="81"/>
    </row>
    <row r="73" spans="1:19" x14ac:dyDescent="0.25">
      <c r="A73" s="111"/>
      <c r="B73" s="94">
        <v>0.8125</v>
      </c>
      <c r="C73" s="100">
        <v>2</v>
      </c>
      <c r="D73" s="100">
        <v>2</v>
      </c>
      <c r="E73" s="100"/>
      <c r="F73" s="101">
        <v>0</v>
      </c>
      <c r="G73" s="100"/>
      <c r="H73" s="102">
        <v>0</v>
      </c>
      <c r="I73" s="103">
        <v>0</v>
      </c>
      <c r="J73" s="104">
        <v>0</v>
      </c>
      <c r="K73" s="105">
        <v>0</v>
      </c>
      <c r="L73" s="100"/>
      <c r="M73" s="95"/>
      <c r="N73" s="112"/>
      <c r="O73" s="112"/>
      <c r="P73" s="81"/>
      <c r="Q73" s="81"/>
      <c r="R73" s="81"/>
      <c r="S73" s="81"/>
    </row>
    <row r="74" spans="1:19" x14ac:dyDescent="0.25">
      <c r="A74" s="112"/>
      <c r="B74" s="112"/>
      <c r="C74" s="86">
        <v>455</v>
      </c>
      <c r="D74" s="86">
        <v>455</v>
      </c>
      <c r="E74" s="86"/>
      <c r="F74" s="86"/>
      <c r="G74" s="86">
        <v>0</v>
      </c>
      <c r="H74" s="98">
        <v>0</v>
      </c>
      <c r="I74" s="98">
        <v>0</v>
      </c>
      <c r="J74" s="86">
        <v>32</v>
      </c>
      <c r="K74" s="108">
        <v>7.0000000000000007E-2</v>
      </c>
      <c r="L74" s="86">
        <v>0</v>
      </c>
      <c r="M74" s="86"/>
      <c r="N74" s="112"/>
      <c r="O74" s="112"/>
      <c r="P74" s="81"/>
      <c r="Q74" s="81"/>
      <c r="R74" s="81"/>
      <c r="S74" s="81"/>
    </row>
    <row r="75" spans="1:19" x14ac:dyDescent="0.25">
      <c r="A75" s="112"/>
      <c r="B75" s="112"/>
      <c r="C75" s="86"/>
      <c r="D75" s="86"/>
      <c r="E75" s="86"/>
      <c r="F75" s="86"/>
      <c r="G75" s="86"/>
      <c r="H75" s="110"/>
      <c r="I75" s="110"/>
      <c r="J75" s="86"/>
      <c r="K75" s="113"/>
      <c r="L75" s="113"/>
      <c r="M75" s="113"/>
      <c r="N75" s="86"/>
      <c r="O75" s="111"/>
      <c r="P75" s="111"/>
      <c r="Q75" s="81"/>
      <c r="R75" s="81"/>
      <c r="S75" s="81"/>
    </row>
    <row r="76" spans="1:19" x14ac:dyDescent="0.25">
      <c r="A76" s="86"/>
      <c r="B76" s="87" t="s">
        <v>323</v>
      </c>
      <c r="C76" s="87"/>
      <c r="D76" s="88"/>
      <c r="E76" s="88"/>
      <c r="F76" s="89"/>
      <c r="G76" s="81"/>
      <c r="H76" s="81"/>
      <c r="I76" s="81"/>
      <c r="J76" s="81"/>
      <c r="K76" s="90"/>
      <c r="L76" s="90"/>
      <c r="M76" s="90"/>
      <c r="N76" s="91"/>
      <c r="O76" s="91"/>
      <c r="P76" s="81"/>
      <c r="Q76" s="81"/>
      <c r="R76" s="111"/>
      <c r="S76" s="81"/>
    </row>
    <row r="77" spans="1:19" x14ac:dyDescent="0.25">
      <c r="A77" s="91"/>
      <c r="B77" s="91"/>
      <c r="C77" s="81"/>
      <c r="D77" s="91"/>
      <c r="E77" s="91"/>
      <c r="F77" s="81"/>
      <c r="G77" s="81"/>
      <c r="H77" s="81"/>
      <c r="I77" s="81"/>
      <c r="J77" s="81"/>
      <c r="K77" s="90"/>
      <c r="L77" s="90"/>
      <c r="M77" s="90"/>
      <c r="N77" s="91"/>
      <c r="O77" s="91"/>
      <c r="P77" s="111"/>
      <c r="Q77" s="111"/>
      <c r="R77" s="111"/>
      <c r="S77" s="81"/>
    </row>
    <row r="78" spans="1:19" x14ac:dyDescent="0.25">
      <c r="A78" s="81"/>
      <c r="B78" s="92" t="s">
        <v>311</v>
      </c>
      <c r="C78" s="93" t="s">
        <v>322</v>
      </c>
      <c r="D78" s="93" t="s">
        <v>288</v>
      </c>
      <c r="E78" s="93"/>
      <c r="F78" s="93" t="s">
        <v>315</v>
      </c>
      <c r="G78" s="93" t="s">
        <v>289</v>
      </c>
      <c r="H78" s="93" t="s">
        <v>316</v>
      </c>
      <c r="I78" s="92" t="s">
        <v>292</v>
      </c>
      <c r="J78" s="93" t="s">
        <v>290</v>
      </c>
      <c r="K78" s="93" t="s">
        <v>320</v>
      </c>
      <c r="L78" s="93" t="s">
        <v>316</v>
      </c>
      <c r="M78" s="93"/>
      <c r="N78" s="112"/>
      <c r="O78" s="112"/>
      <c r="P78" s="111"/>
      <c r="Q78" s="111"/>
      <c r="R78" s="81"/>
      <c r="S78" s="81"/>
    </row>
    <row r="79" spans="1:19" x14ac:dyDescent="0.25">
      <c r="A79" s="91"/>
      <c r="B79" s="91"/>
      <c r="C79" s="81"/>
      <c r="D79" s="91"/>
      <c r="E79" s="91"/>
      <c r="F79" s="81"/>
      <c r="G79" s="81"/>
      <c r="H79" s="81"/>
      <c r="I79" s="81"/>
      <c r="J79" s="81"/>
      <c r="K79" s="90"/>
      <c r="L79" s="81"/>
      <c r="M79" s="81"/>
      <c r="N79" s="112"/>
      <c r="O79" s="112"/>
      <c r="P79" s="111"/>
      <c r="Q79" s="111"/>
      <c r="R79" s="81"/>
      <c r="S79" s="81"/>
    </row>
    <row r="80" spans="1:19" x14ac:dyDescent="0.25">
      <c r="A80" s="111"/>
      <c r="B80" s="94">
        <v>0.33333333333333331</v>
      </c>
      <c r="C80" s="95">
        <v>0</v>
      </c>
      <c r="D80" s="95">
        <v>2</v>
      </c>
      <c r="E80" s="95"/>
      <c r="F80" s="96">
        <v>0.02</v>
      </c>
      <c r="G80" s="95"/>
      <c r="H80" s="97">
        <v>0</v>
      </c>
      <c r="I80" s="110" t="e">
        <v>#DIV/0!</v>
      </c>
      <c r="J80" s="95">
        <v>0</v>
      </c>
      <c r="K80" s="96">
        <v>0</v>
      </c>
      <c r="L80" s="95"/>
      <c r="M80" s="95"/>
      <c r="N80" s="112"/>
      <c r="O80" s="112"/>
      <c r="P80" s="111"/>
      <c r="Q80" s="111"/>
      <c r="R80" s="81"/>
      <c r="S80" s="81"/>
    </row>
    <row r="81" spans="1:19" x14ac:dyDescent="0.25">
      <c r="A81" s="111"/>
      <c r="B81" s="94">
        <v>0.35416666666666669</v>
      </c>
      <c r="C81" s="95">
        <v>0</v>
      </c>
      <c r="D81" s="95">
        <v>1</v>
      </c>
      <c r="E81" s="95"/>
      <c r="F81" s="96">
        <v>0.01</v>
      </c>
      <c r="G81" s="95"/>
      <c r="H81" s="97">
        <v>0</v>
      </c>
      <c r="I81" s="110" t="e">
        <v>#DIV/0!</v>
      </c>
      <c r="J81" s="95">
        <v>0</v>
      </c>
      <c r="K81" s="96">
        <v>0</v>
      </c>
      <c r="L81" s="95"/>
      <c r="M81" s="95"/>
      <c r="N81" s="112"/>
      <c r="O81" s="112"/>
      <c r="P81" s="111"/>
      <c r="Q81" s="111"/>
      <c r="R81" s="81"/>
      <c r="S81" s="81"/>
    </row>
    <row r="82" spans="1:19" x14ac:dyDescent="0.25">
      <c r="A82" s="111"/>
      <c r="B82" s="94">
        <v>0.375</v>
      </c>
      <c r="C82" s="95">
        <v>0</v>
      </c>
      <c r="D82" s="95">
        <v>5</v>
      </c>
      <c r="E82" s="95"/>
      <c r="F82" s="96">
        <v>0.05</v>
      </c>
      <c r="G82" s="95"/>
      <c r="H82" s="97">
        <v>0</v>
      </c>
      <c r="I82" s="110" t="e">
        <v>#DIV/0!</v>
      </c>
      <c r="J82" s="95">
        <v>0</v>
      </c>
      <c r="K82" s="96">
        <v>0</v>
      </c>
      <c r="L82" s="95"/>
      <c r="M82" s="95"/>
      <c r="N82" s="112"/>
      <c r="O82" s="112"/>
      <c r="P82" s="111"/>
      <c r="Q82" s="111"/>
      <c r="R82" s="81"/>
      <c r="S82" s="81"/>
    </row>
    <row r="83" spans="1:19" x14ac:dyDescent="0.25">
      <c r="A83" s="111"/>
      <c r="B83" s="94">
        <v>0.39583333333333331</v>
      </c>
      <c r="C83" s="95">
        <v>0</v>
      </c>
      <c r="D83" s="95">
        <v>4</v>
      </c>
      <c r="E83" s="95"/>
      <c r="F83" s="96">
        <v>0.04</v>
      </c>
      <c r="G83" s="95"/>
      <c r="H83" s="97">
        <v>0</v>
      </c>
      <c r="I83" s="110" t="e">
        <v>#DIV/0!</v>
      </c>
      <c r="J83" s="95">
        <v>0</v>
      </c>
      <c r="K83" s="96">
        <v>0</v>
      </c>
      <c r="L83" s="95"/>
      <c r="M83" s="95"/>
      <c r="N83" s="112"/>
      <c r="O83" s="112"/>
      <c r="P83" s="111"/>
      <c r="Q83" s="111"/>
      <c r="R83" s="81"/>
      <c r="S83" s="81"/>
    </row>
    <row r="84" spans="1:19" x14ac:dyDescent="0.25">
      <c r="A84" s="111"/>
      <c r="B84" s="94">
        <v>0.41666666666666669</v>
      </c>
      <c r="C84" s="95">
        <v>0</v>
      </c>
      <c r="D84" s="95">
        <v>8</v>
      </c>
      <c r="E84" s="95"/>
      <c r="F84" s="96">
        <v>0.08</v>
      </c>
      <c r="G84" s="95"/>
      <c r="H84" s="97">
        <v>0</v>
      </c>
      <c r="I84" s="110" t="e">
        <v>#DIV/0!</v>
      </c>
      <c r="J84" s="95">
        <v>0</v>
      </c>
      <c r="K84" s="96">
        <v>0</v>
      </c>
      <c r="L84" s="95"/>
      <c r="M84" s="95"/>
      <c r="N84" s="112"/>
      <c r="O84" s="112"/>
      <c r="P84" s="111"/>
      <c r="Q84" s="111"/>
      <c r="R84" s="81"/>
      <c r="S84" s="81"/>
    </row>
    <row r="85" spans="1:19" x14ac:dyDescent="0.25">
      <c r="A85" s="111"/>
      <c r="B85" s="94">
        <v>0.4375</v>
      </c>
      <c r="C85" s="95">
        <v>0</v>
      </c>
      <c r="D85" s="95">
        <v>4</v>
      </c>
      <c r="E85" s="95"/>
      <c r="F85" s="96">
        <v>0.04</v>
      </c>
      <c r="G85" s="95"/>
      <c r="H85" s="97">
        <v>0</v>
      </c>
      <c r="I85" s="110" t="e">
        <v>#DIV/0!</v>
      </c>
      <c r="J85" s="95">
        <v>0</v>
      </c>
      <c r="K85" s="96">
        <v>0</v>
      </c>
      <c r="L85" s="95"/>
      <c r="M85" s="95"/>
      <c r="N85" s="112"/>
      <c r="O85" s="112"/>
      <c r="P85" s="111"/>
      <c r="Q85" s="111"/>
      <c r="R85" s="81"/>
      <c r="S85" s="81"/>
    </row>
    <row r="86" spans="1:19" x14ac:dyDescent="0.25">
      <c r="A86" s="111"/>
      <c r="B86" s="94">
        <v>0.45833333333333331</v>
      </c>
      <c r="C86" s="95">
        <v>0</v>
      </c>
      <c r="D86" s="95">
        <v>5</v>
      </c>
      <c r="E86" s="95"/>
      <c r="F86" s="96">
        <v>0.05</v>
      </c>
      <c r="G86" s="95"/>
      <c r="H86" s="97">
        <v>0</v>
      </c>
      <c r="I86" s="110" t="e">
        <v>#DIV/0!</v>
      </c>
      <c r="J86" s="95">
        <v>0</v>
      </c>
      <c r="K86" s="96">
        <v>0</v>
      </c>
      <c r="L86" s="95"/>
      <c r="M86" s="95"/>
      <c r="N86" s="112"/>
      <c r="O86" s="112"/>
      <c r="P86" s="111"/>
      <c r="Q86" s="111"/>
      <c r="R86" s="81"/>
      <c r="S86" s="81"/>
    </row>
    <row r="87" spans="1:19" x14ac:dyDescent="0.25">
      <c r="A87" s="111"/>
      <c r="B87" s="94">
        <v>0.47916666666666669</v>
      </c>
      <c r="C87" s="95">
        <v>0</v>
      </c>
      <c r="D87" s="95">
        <v>5</v>
      </c>
      <c r="E87" s="95"/>
      <c r="F87" s="96">
        <v>0.05</v>
      </c>
      <c r="G87" s="95"/>
      <c r="H87" s="97">
        <v>0</v>
      </c>
      <c r="I87" s="110" t="e">
        <v>#DIV/0!</v>
      </c>
      <c r="J87" s="95">
        <v>0</v>
      </c>
      <c r="K87" s="96">
        <v>0</v>
      </c>
      <c r="L87" s="95"/>
      <c r="M87" s="95"/>
      <c r="N87" s="112"/>
      <c r="O87" s="112"/>
      <c r="P87" s="111"/>
      <c r="Q87" s="111"/>
      <c r="R87" s="81"/>
      <c r="S87" s="81"/>
    </row>
    <row r="88" spans="1:19" x14ac:dyDescent="0.25">
      <c r="A88" s="111"/>
      <c r="B88" s="94">
        <v>0.5</v>
      </c>
      <c r="C88" s="95">
        <v>0</v>
      </c>
      <c r="D88" s="95">
        <v>10</v>
      </c>
      <c r="E88" s="95"/>
      <c r="F88" s="96">
        <v>0.1</v>
      </c>
      <c r="G88" s="95"/>
      <c r="H88" s="97">
        <v>0</v>
      </c>
      <c r="I88" s="110" t="e">
        <v>#DIV/0!</v>
      </c>
      <c r="J88" s="95">
        <v>0</v>
      </c>
      <c r="K88" s="96">
        <v>0</v>
      </c>
      <c r="L88" s="95"/>
      <c r="M88" s="95"/>
      <c r="N88" s="112"/>
      <c r="O88" s="112"/>
      <c r="P88" s="111"/>
      <c r="Q88" s="111"/>
      <c r="R88" s="81"/>
      <c r="S88" s="81"/>
    </row>
    <row r="89" spans="1:19" x14ac:dyDescent="0.25">
      <c r="A89" s="111"/>
      <c r="B89" s="94">
        <v>0.52083333333333337</v>
      </c>
      <c r="C89" s="95">
        <v>0</v>
      </c>
      <c r="D89" s="95">
        <v>5</v>
      </c>
      <c r="E89" s="95"/>
      <c r="F89" s="96">
        <v>0.05</v>
      </c>
      <c r="G89" s="95"/>
      <c r="H89" s="97">
        <v>0</v>
      </c>
      <c r="I89" s="110" t="e">
        <v>#DIV/0!</v>
      </c>
      <c r="J89" s="95">
        <v>0</v>
      </c>
      <c r="K89" s="96">
        <v>0</v>
      </c>
      <c r="L89" s="95"/>
      <c r="M89" s="95"/>
      <c r="N89" s="112"/>
      <c r="O89" s="112"/>
      <c r="P89" s="111"/>
      <c r="Q89" s="111"/>
      <c r="R89" s="81"/>
      <c r="S89" s="81"/>
    </row>
    <row r="90" spans="1:19" x14ac:dyDescent="0.25">
      <c r="A90" s="111"/>
      <c r="B90" s="94">
        <v>0.54166666666666663</v>
      </c>
      <c r="C90" s="95">
        <v>0</v>
      </c>
      <c r="D90" s="95">
        <v>7</v>
      </c>
      <c r="E90" s="95"/>
      <c r="F90" s="96">
        <v>7.0000000000000007E-2</v>
      </c>
      <c r="G90" s="95"/>
      <c r="H90" s="97">
        <v>0</v>
      </c>
      <c r="I90" s="110" t="e">
        <v>#DIV/0!</v>
      </c>
      <c r="J90" s="95">
        <v>0</v>
      </c>
      <c r="K90" s="96">
        <v>0</v>
      </c>
      <c r="L90" s="95"/>
      <c r="M90" s="95"/>
      <c r="N90" s="112"/>
      <c r="O90" s="112"/>
      <c r="P90" s="111"/>
      <c r="Q90" s="111"/>
      <c r="R90" s="81"/>
      <c r="S90" s="81"/>
    </row>
    <row r="91" spans="1:19" x14ac:dyDescent="0.25">
      <c r="A91" s="111"/>
      <c r="B91" s="94">
        <v>0.5625</v>
      </c>
      <c r="C91" s="95">
        <v>0</v>
      </c>
      <c r="D91" s="95">
        <v>3</v>
      </c>
      <c r="E91" s="95"/>
      <c r="F91" s="96">
        <v>0.03</v>
      </c>
      <c r="G91" s="95"/>
      <c r="H91" s="97">
        <v>0</v>
      </c>
      <c r="I91" s="110" t="e">
        <v>#DIV/0!</v>
      </c>
      <c r="J91" s="95">
        <v>0</v>
      </c>
      <c r="K91" s="96">
        <v>0</v>
      </c>
      <c r="L91" s="95"/>
      <c r="M91" s="95"/>
      <c r="N91" s="112"/>
      <c r="O91" s="112"/>
      <c r="P91" s="111"/>
      <c r="Q91" s="111"/>
      <c r="R91" s="81"/>
      <c r="S91" s="81"/>
    </row>
    <row r="92" spans="1:19" x14ac:dyDescent="0.25">
      <c r="A92" s="111"/>
      <c r="B92" s="94">
        <v>0.58333333333333337</v>
      </c>
      <c r="C92" s="95">
        <v>0</v>
      </c>
      <c r="D92" s="95">
        <v>8</v>
      </c>
      <c r="E92" s="95"/>
      <c r="F92" s="96">
        <v>0.08</v>
      </c>
      <c r="G92" s="95"/>
      <c r="H92" s="97">
        <v>0</v>
      </c>
      <c r="I92" s="110" t="e">
        <v>#DIV/0!</v>
      </c>
      <c r="J92" s="95">
        <v>0</v>
      </c>
      <c r="K92" s="96">
        <v>0</v>
      </c>
      <c r="L92" s="95"/>
      <c r="M92" s="95"/>
      <c r="N92" s="112"/>
      <c r="O92" s="112"/>
      <c r="P92" s="111"/>
      <c r="Q92" s="111"/>
      <c r="R92" s="81"/>
      <c r="S92" s="81"/>
    </row>
    <row r="93" spans="1:19" x14ac:dyDescent="0.25">
      <c r="A93" s="111"/>
      <c r="B93" s="94">
        <v>0.60416666666666663</v>
      </c>
      <c r="C93" s="95">
        <v>0</v>
      </c>
      <c r="D93" s="95">
        <v>3</v>
      </c>
      <c r="E93" s="95"/>
      <c r="F93" s="96">
        <v>0.03</v>
      </c>
      <c r="G93" s="95"/>
      <c r="H93" s="97">
        <v>0</v>
      </c>
      <c r="I93" s="110" t="e">
        <v>#DIV/0!</v>
      </c>
      <c r="J93" s="95">
        <v>0</v>
      </c>
      <c r="K93" s="96">
        <v>0</v>
      </c>
      <c r="L93" s="95"/>
      <c r="M93" s="95"/>
      <c r="N93" s="112"/>
      <c r="O93" s="112"/>
      <c r="P93" s="111"/>
      <c r="Q93" s="111"/>
      <c r="R93" s="81"/>
      <c r="S93" s="81"/>
    </row>
    <row r="94" spans="1:19" x14ac:dyDescent="0.25">
      <c r="A94" s="111"/>
      <c r="B94" s="94">
        <v>0.625</v>
      </c>
      <c r="C94" s="95">
        <v>0</v>
      </c>
      <c r="D94" s="95">
        <v>3</v>
      </c>
      <c r="E94" s="95"/>
      <c r="F94" s="96">
        <v>0.03</v>
      </c>
      <c r="G94" s="95"/>
      <c r="H94" s="97">
        <v>0</v>
      </c>
      <c r="I94" s="110" t="e">
        <v>#DIV/0!</v>
      </c>
      <c r="J94" s="95">
        <v>0</v>
      </c>
      <c r="K94" s="96">
        <v>0</v>
      </c>
      <c r="L94" s="95"/>
      <c r="M94" s="95"/>
      <c r="N94" s="112"/>
      <c r="O94" s="112"/>
      <c r="P94" s="111"/>
      <c r="Q94" s="111"/>
      <c r="R94" s="81"/>
      <c r="S94" s="81"/>
    </row>
    <row r="95" spans="1:19" x14ac:dyDescent="0.25">
      <c r="A95" s="111"/>
      <c r="B95" s="94">
        <v>0.64583333333333337</v>
      </c>
      <c r="C95" s="95">
        <v>0</v>
      </c>
      <c r="D95" s="95">
        <v>3</v>
      </c>
      <c r="E95" s="95"/>
      <c r="F95" s="96">
        <v>0.03</v>
      </c>
      <c r="G95" s="95"/>
      <c r="H95" s="97">
        <v>0</v>
      </c>
      <c r="I95" s="110" t="e">
        <v>#DIV/0!</v>
      </c>
      <c r="J95" s="95">
        <v>0</v>
      </c>
      <c r="K95" s="96">
        <v>0</v>
      </c>
      <c r="L95" s="95"/>
      <c r="M95" s="95"/>
      <c r="N95" s="112"/>
      <c r="O95" s="112"/>
      <c r="P95" s="111"/>
      <c r="Q95" s="111"/>
      <c r="R95" s="81"/>
      <c r="S95" s="81"/>
    </row>
    <row r="96" spans="1:19" x14ac:dyDescent="0.25">
      <c r="A96" s="111"/>
      <c r="B96" s="94">
        <v>0.66666666666666663</v>
      </c>
      <c r="C96" s="95">
        <v>0</v>
      </c>
      <c r="D96" s="95">
        <v>4</v>
      </c>
      <c r="E96" s="95"/>
      <c r="F96" s="96">
        <v>0.04</v>
      </c>
      <c r="G96" s="95"/>
      <c r="H96" s="97">
        <v>0</v>
      </c>
      <c r="I96" s="110" t="e">
        <v>#DIV/0!</v>
      </c>
      <c r="J96" s="95">
        <v>0</v>
      </c>
      <c r="K96" s="96">
        <v>0</v>
      </c>
      <c r="L96" s="95"/>
      <c r="M96" s="95"/>
      <c r="N96" s="112"/>
      <c r="O96" s="112"/>
      <c r="P96" s="111"/>
      <c r="Q96" s="111"/>
      <c r="R96" s="81"/>
      <c r="S96" s="81"/>
    </row>
    <row r="97" spans="1:19" x14ac:dyDescent="0.25">
      <c r="A97" s="111"/>
      <c r="B97" s="94">
        <v>0.6875</v>
      </c>
      <c r="C97" s="95">
        <v>0</v>
      </c>
      <c r="D97" s="95">
        <v>7</v>
      </c>
      <c r="E97" s="95"/>
      <c r="F97" s="96">
        <v>7.0000000000000007E-2</v>
      </c>
      <c r="G97" s="95"/>
      <c r="H97" s="97">
        <v>0</v>
      </c>
      <c r="I97" s="110" t="e">
        <v>#DIV/0!</v>
      </c>
      <c r="J97" s="95">
        <v>0</v>
      </c>
      <c r="K97" s="96">
        <v>0</v>
      </c>
      <c r="L97" s="95"/>
      <c r="M97" s="95"/>
      <c r="N97" s="112"/>
      <c r="O97" s="112"/>
      <c r="P97" s="111"/>
      <c r="Q97" s="111"/>
      <c r="R97" s="81"/>
      <c r="S97" s="81"/>
    </row>
    <row r="98" spans="1:19" x14ac:dyDescent="0.25">
      <c r="A98" s="111"/>
      <c r="B98" s="94">
        <v>0.70833333333333337</v>
      </c>
      <c r="C98" s="95">
        <v>0</v>
      </c>
      <c r="D98" s="95">
        <v>5</v>
      </c>
      <c r="E98" s="95"/>
      <c r="F98" s="96">
        <v>0.05</v>
      </c>
      <c r="G98" s="95"/>
      <c r="H98" s="97">
        <v>0</v>
      </c>
      <c r="I98" s="110" t="e">
        <v>#DIV/0!</v>
      </c>
      <c r="J98" s="95">
        <v>0</v>
      </c>
      <c r="K98" s="96">
        <v>0</v>
      </c>
      <c r="L98" s="95"/>
      <c r="M98" s="95"/>
      <c r="N98" s="112"/>
      <c r="O98" s="112"/>
      <c r="P98" s="111"/>
      <c r="Q98" s="111"/>
      <c r="R98" s="81"/>
      <c r="S98" s="81"/>
    </row>
    <row r="99" spans="1:19" x14ac:dyDescent="0.25">
      <c r="A99" s="111"/>
      <c r="B99" s="94">
        <v>0.72916666666666663</v>
      </c>
      <c r="C99" s="95">
        <v>0</v>
      </c>
      <c r="D99" s="95">
        <v>6</v>
      </c>
      <c r="E99" s="95"/>
      <c r="F99" s="96">
        <v>0.06</v>
      </c>
      <c r="G99" s="95"/>
      <c r="H99" s="97">
        <v>0</v>
      </c>
      <c r="I99" s="110" t="e">
        <v>#DIV/0!</v>
      </c>
      <c r="J99" s="95">
        <v>0</v>
      </c>
      <c r="K99" s="96">
        <v>0</v>
      </c>
      <c r="L99" s="95"/>
      <c r="M99" s="95"/>
      <c r="N99" s="112"/>
      <c r="O99" s="112"/>
      <c r="P99" s="111"/>
      <c r="Q99" s="111"/>
      <c r="R99" s="81"/>
      <c r="S99" s="81"/>
    </row>
    <row r="100" spans="1:19" x14ac:dyDescent="0.25">
      <c r="A100" s="111"/>
      <c r="B100" s="94">
        <v>0.75</v>
      </c>
      <c r="C100" s="95">
        <v>0</v>
      </c>
      <c r="D100" s="95">
        <v>3</v>
      </c>
      <c r="E100" s="95"/>
      <c r="F100" s="96">
        <v>0.03</v>
      </c>
      <c r="G100" s="95"/>
      <c r="H100" s="97">
        <v>0</v>
      </c>
      <c r="I100" s="110" t="e">
        <v>#DIV/0!</v>
      </c>
      <c r="J100" s="95">
        <v>0</v>
      </c>
      <c r="K100" s="96">
        <v>0</v>
      </c>
      <c r="L100" s="95"/>
      <c r="M100" s="95"/>
      <c r="N100" s="112"/>
      <c r="O100" s="112"/>
      <c r="P100" s="111"/>
      <c r="Q100" s="81"/>
      <c r="R100" s="81"/>
      <c r="S100" s="81"/>
    </row>
    <row r="101" spans="1:19" x14ac:dyDescent="0.25">
      <c r="A101" s="111"/>
      <c r="B101" s="94">
        <v>0.77083333333333337</v>
      </c>
      <c r="C101" s="95">
        <v>0</v>
      </c>
      <c r="D101" s="95">
        <v>1</v>
      </c>
      <c r="E101" s="95"/>
      <c r="F101" s="96">
        <v>0.01</v>
      </c>
      <c r="G101" s="95"/>
      <c r="H101" s="97">
        <v>0</v>
      </c>
      <c r="I101" s="110" t="e">
        <v>#DIV/0!</v>
      </c>
      <c r="J101" s="95">
        <v>0</v>
      </c>
      <c r="K101" s="96">
        <v>0</v>
      </c>
      <c r="L101" s="95"/>
      <c r="M101" s="95"/>
      <c r="N101" s="91"/>
      <c r="O101" s="91"/>
      <c r="P101" s="81"/>
      <c r="Q101" s="81"/>
      <c r="R101" s="81"/>
      <c r="S101" s="81"/>
    </row>
    <row r="102" spans="1:19" x14ac:dyDescent="0.25">
      <c r="A102" s="111"/>
      <c r="B102" s="94">
        <v>0.79166666666666663</v>
      </c>
      <c r="C102" s="95">
        <v>0</v>
      </c>
      <c r="D102" s="95">
        <v>1</v>
      </c>
      <c r="E102" s="95"/>
      <c r="F102" s="96">
        <v>0.01</v>
      </c>
      <c r="G102" s="95"/>
      <c r="H102" s="97">
        <v>0</v>
      </c>
      <c r="I102" s="110" t="e">
        <v>#DIV/0!</v>
      </c>
      <c r="J102" s="95">
        <v>1</v>
      </c>
      <c r="K102" s="96">
        <v>1</v>
      </c>
      <c r="L102" s="95"/>
      <c r="M102" s="95"/>
      <c r="N102" s="91"/>
      <c r="O102" s="91"/>
      <c r="P102" s="81"/>
      <c r="Q102" s="81"/>
      <c r="R102" s="81"/>
      <c r="S102" s="81"/>
    </row>
    <row r="103" spans="1:19" x14ac:dyDescent="0.25">
      <c r="A103" s="111"/>
      <c r="B103" s="94">
        <v>0.8125</v>
      </c>
      <c r="C103" s="100">
        <v>0</v>
      </c>
      <c r="D103" s="100">
        <v>1</v>
      </c>
      <c r="E103" s="100"/>
      <c r="F103" s="101">
        <v>0.01</v>
      </c>
      <c r="G103" s="100"/>
      <c r="H103" s="102">
        <v>0</v>
      </c>
      <c r="I103" s="114" t="e">
        <v>#DIV/0!</v>
      </c>
      <c r="J103" s="104">
        <v>0</v>
      </c>
      <c r="K103" s="101">
        <v>0</v>
      </c>
      <c r="L103" s="100"/>
      <c r="M103" s="95"/>
      <c r="N103" s="91"/>
      <c r="O103" s="91"/>
      <c r="P103" s="81"/>
      <c r="Q103" s="81"/>
      <c r="R103" s="81"/>
      <c r="S103" s="81"/>
    </row>
    <row r="104" spans="1:19" x14ac:dyDescent="0.25">
      <c r="A104" s="91"/>
      <c r="B104" s="91"/>
      <c r="C104" s="86">
        <v>0</v>
      </c>
      <c r="D104" s="86">
        <v>104</v>
      </c>
      <c r="E104" s="86"/>
      <c r="F104" s="86"/>
      <c r="G104" s="86">
        <v>0</v>
      </c>
      <c r="H104" s="98">
        <v>0</v>
      </c>
      <c r="I104" s="98">
        <v>0</v>
      </c>
      <c r="J104" s="86">
        <v>1</v>
      </c>
      <c r="K104" s="108">
        <v>0.04</v>
      </c>
      <c r="L104" s="86">
        <v>0</v>
      </c>
      <c r="M104" s="86"/>
      <c r="N104" s="91"/>
      <c r="O104" s="91"/>
      <c r="P104" s="81"/>
      <c r="Q104" s="81"/>
      <c r="R104" s="81"/>
      <c r="S104" s="81"/>
    </row>
    <row r="105" spans="1:19" x14ac:dyDescent="0.25">
      <c r="A105" s="91"/>
      <c r="B105" s="91"/>
      <c r="C105" s="81"/>
      <c r="D105" s="91"/>
      <c r="E105" s="91"/>
      <c r="F105" s="81"/>
      <c r="G105" s="95"/>
      <c r="H105" s="81"/>
      <c r="I105" s="81"/>
      <c r="J105" s="81"/>
      <c r="K105" s="90"/>
      <c r="L105" s="90"/>
      <c r="M105" s="90"/>
      <c r="N105" s="91"/>
      <c r="O105" s="91"/>
      <c r="P105" s="81"/>
      <c r="Q105" s="81"/>
      <c r="R105" s="81"/>
      <c r="S105" s="81"/>
    </row>
    <row r="106" spans="1:19" x14ac:dyDescent="0.25">
      <c r="A106" s="86"/>
      <c r="B106" s="87" t="s">
        <v>307</v>
      </c>
      <c r="C106" s="87"/>
      <c r="D106" s="88"/>
      <c r="E106" s="88"/>
      <c r="F106" s="89"/>
      <c r="G106" s="81"/>
      <c r="H106" s="81"/>
      <c r="I106" s="81"/>
      <c r="J106" s="81"/>
      <c r="K106" s="90"/>
      <c r="L106" s="90"/>
      <c r="M106" s="90"/>
      <c r="N106" s="91"/>
      <c r="O106" s="91"/>
      <c r="P106" s="81"/>
      <c r="Q106" s="81"/>
      <c r="R106" s="81"/>
      <c r="S106" s="81"/>
    </row>
    <row r="107" spans="1:19" x14ac:dyDescent="0.25">
      <c r="A107" s="91"/>
      <c r="B107" s="91"/>
      <c r="C107" s="81"/>
      <c r="D107" s="91"/>
      <c r="E107" s="91"/>
      <c r="F107" s="81"/>
      <c r="G107" s="81"/>
      <c r="H107" s="81"/>
      <c r="I107" s="81"/>
      <c r="J107" s="81"/>
      <c r="K107" s="90"/>
      <c r="L107" s="90"/>
      <c r="M107" s="90"/>
      <c r="N107" s="91"/>
      <c r="O107" s="91"/>
      <c r="P107" s="81"/>
      <c r="Q107" s="81"/>
      <c r="R107" s="81"/>
      <c r="S107" s="81"/>
    </row>
    <row r="108" spans="1:19" x14ac:dyDescent="0.25">
      <c r="A108" s="81"/>
      <c r="B108" s="92" t="s">
        <v>311</v>
      </c>
      <c r="C108" s="93" t="s">
        <v>322</v>
      </c>
      <c r="D108" s="93" t="s">
        <v>288</v>
      </c>
      <c r="E108" s="93"/>
      <c r="F108" s="93" t="s">
        <v>315</v>
      </c>
      <c r="G108" s="93" t="s">
        <v>289</v>
      </c>
      <c r="H108" s="93" t="s">
        <v>316</v>
      </c>
      <c r="I108" s="92" t="s">
        <v>292</v>
      </c>
      <c r="J108" s="93" t="s">
        <v>290</v>
      </c>
      <c r="K108" s="93" t="s">
        <v>320</v>
      </c>
      <c r="L108" s="93" t="s">
        <v>316</v>
      </c>
      <c r="M108" s="93"/>
      <c r="N108" s="91"/>
      <c r="O108" s="91"/>
      <c r="P108" s="81"/>
      <c r="Q108" s="81"/>
      <c r="R108" s="81"/>
      <c r="S108" s="81"/>
    </row>
    <row r="109" spans="1:19" x14ac:dyDescent="0.25">
      <c r="A109" s="91"/>
      <c r="B109" s="91"/>
      <c r="C109" s="81"/>
      <c r="D109" s="91"/>
      <c r="E109" s="91"/>
      <c r="F109" s="81"/>
      <c r="G109" s="81"/>
      <c r="H109" s="81"/>
      <c r="I109" s="81"/>
      <c r="J109" s="81"/>
      <c r="K109" s="90"/>
      <c r="L109" s="81"/>
      <c r="M109" s="81"/>
      <c r="N109" s="91"/>
      <c r="O109" s="91"/>
      <c r="P109" s="81"/>
      <c r="Q109" s="81"/>
      <c r="R109" s="81"/>
      <c r="S109" s="81"/>
    </row>
    <row r="110" spans="1:19" x14ac:dyDescent="0.25">
      <c r="A110" s="111"/>
      <c r="B110" s="94">
        <v>0.33333333333333331</v>
      </c>
      <c r="C110" s="95">
        <v>0</v>
      </c>
      <c r="D110" s="95">
        <v>0</v>
      </c>
      <c r="E110" s="95"/>
      <c r="F110" s="96">
        <v>0</v>
      </c>
      <c r="G110" s="95"/>
      <c r="H110" s="97">
        <v>0</v>
      </c>
      <c r="I110" s="110" t="e">
        <v>#DIV/0!</v>
      </c>
      <c r="J110" s="95">
        <v>0</v>
      </c>
      <c r="K110" s="99">
        <v>0</v>
      </c>
      <c r="L110" s="95"/>
      <c r="M110" s="95"/>
      <c r="N110" s="112"/>
      <c r="O110" s="112"/>
      <c r="P110" s="111"/>
      <c r="Q110" s="111"/>
      <c r="R110" s="81"/>
      <c r="S110" s="81"/>
    </row>
    <row r="111" spans="1:19" x14ac:dyDescent="0.25">
      <c r="A111" s="111"/>
      <c r="B111" s="94">
        <v>0.35416666666666669</v>
      </c>
      <c r="C111" s="95">
        <v>0</v>
      </c>
      <c r="D111" s="95">
        <v>0</v>
      </c>
      <c r="E111" s="95"/>
      <c r="F111" s="96">
        <v>0</v>
      </c>
      <c r="G111" s="95"/>
      <c r="H111" s="97">
        <v>0</v>
      </c>
      <c r="I111" s="110" t="e">
        <v>#DIV/0!</v>
      </c>
      <c r="J111" s="95">
        <v>0</v>
      </c>
      <c r="K111" s="99">
        <v>0</v>
      </c>
      <c r="L111" s="95"/>
      <c r="M111" s="95"/>
      <c r="N111" s="112"/>
      <c r="O111" s="112"/>
      <c r="P111" s="111"/>
      <c r="Q111" s="111"/>
      <c r="R111" s="81"/>
      <c r="S111" s="81"/>
    </row>
    <row r="112" spans="1:19" x14ac:dyDescent="0.25">
      <c r="A112" s="111"/>
      <c r="B112" s="94">
        <v>0.375</v>
      </c>
      <c r="C112" s="95">
        <v>5</v>
      </c>
      <c r="D112" s="95">
        <v>5</v>
      </c>
      <c r="E112" s="95"/>
      <c r="F112" s="96">
        <v>0.06</v>
      </c>
      <c r="G112" s="95"/>
      <c r="H112" s="97">
        <v>0</v>
      </c>
      <c r="I112" s="98">
        <v>0</v>
      </c>
      <c r="J112" s="95">
        <v>0</v>
      </c>
      <c r="K112" s="99">
        <v>0</v>
      </c>
      <c r="L112" s="95"/>
      <c r="M112" s="95"/>
      <c r="N112" s="112"/>
      <c r="O112" s="112"/>
      <c r="P112" s="111"/>
      <c r="Q112" s="111"/>
      <c r="R112" s="81"/>
      <c r="S112" s="81"/>
    </row>
    <row r="113" spans="1:19" x14ac:dyDescent="0.25">
      <c r="A113" s="111"/>
      <c r="B113" s="94">
        <v>0.39583333333333331</v>
      </c>
      <c r="C113" s="95">
        <v>8</v>
      </c>
      <c r="D113" s="95">
        <v>8</v>
      </c>
      <c r="E113" s="95"/>
      <c r="F113" s="96">
        <v>0.1</v>
      </c>
      <c r="G113" s="95"/>
      <c r="H113" s="97">
        <v>0</v>
      </c>
      <c r="I113" s="98">
        <v>0</v>
      </c>
      <c r="J113" s="95">
        <v>0</v>
      </c>
      <c r="K113" s="99">
        <v>0</v>
      </c>
      <c r="L113" s="95"/>
      <c r="M113" s="95"/>
      <c r="N113" s="112"/>
      <c r="O113" s="112"/>
      <c r="P113" s="111"/>
      <c r="Q113" s="111"/>
      <c r="R113" s="81"/>
      <c r="S113" s="81"/>
    </row>
    <row r="114" spans="1:19" x14ac:dyDescent="0.25">
      <c r="A114" s="111"/>
      <c r="B114" s="94">
        <v>0.41666666666666669</v>
      </c>
      <c r="C114" s="95">
        <v>6</v>
      </c>
      <c r="D114" s="95">
        <v>6</v>
      </c>
      <c r="E114" s="95"/>
      <c r="F114" s="96">
        <v>7.0000000000000007E-2</v>
      </c>
      <c r="G114" s="95"/>
      <c r="H114" s="97">
        <v>0</v>
      </c>
      <c r="I114" s="98">
        <v>0</v>
      </c>
      <c r="J114" s="95">
        <v>1</v>
      </c>
      <c r="K114" s="99">
        <v>0.17</v>
      </c>
      <c r="L114" s="95"/>
      <c r="M114" s="95"/>
      <c r="N114" s="112"/>
      <c r="O114" s="112"/>
      <c r="P114" s="111"/>
      <c r="Q114" s="111"/>
      <c r="R114" s="81"/>
      <c r="S114" s="81"/>
    </row>
    <row r="115" spans="1:19" x14ac:dyDescent="0.25">
      <c r="A115" s="111"/>
      <c r="B115" s="94">
        <v>0.4375</v>
      </c>
      <c r="C115" s="95">
        <v>6</v>
      </c>
      <c r="D115" s="95">
        <v>6</v>
      </c>
      <c r="E115" s="95"/>
      <c r="F115" s="96">
        <v>7.0000000000000007E-2</v>
      </c>
      <c r="G115" s="95"/>
      <c r="H115" s="97">
        <v>0</v>
      </c>
      <c r="I115" s="98">
        <v>0</v>
      </c>
      <c r="J115" s="95">
        <v>0</v>
      </c>
      <c r="K115" s="99">
        <v>0</v>
      </c>
      <c r="L115" s="95"/>
      <c r="M115" s="95"/>
      <c r="N115" s="112"/>
      <c r="O115" s="112"/>
      <c r="P115" s="111"/>
      <c r="Q115" s="111"/>
      <c r="R115" s="81"/>
      <c r="S115" s="81"/>
    </row>
    <row r="116" spans="1:19" x14ac:dyDescent="0.25">
      <c r="A116" s="111"/>
      <c r="B116" s="94">
        <v>0.45833333333333331</v>
      </c>
      <c r="C116" s="95">
        <v>3</v>
      </c>
      <c r="D116" s="95">
        <v>3</v>
      </c>
      <c r="E116" s="95"/>
      <c r="F116" s="96">
        <v>0.04</v>
      </c>
      <c r="G116" s="95"/>
      <c r="H116" s="97">
        <v>0</v>
      </c>
      <c r="I116" s="98">
        <v>0</v>
      </c>
      <c r="J116" s="95">
        <v>0</v>
      </c>
      <c r="K116" s="99">
        <v>0</v>
      </c>
      <c r="L116" s="95"/>
      <c r="M116" s="95"/>
      <c r="N116" s="112"/>
      <c r="O116" s="112"/>
      <c r="P116" s="111"/>
      <c r="Q116" s="111"/>
      <c r="R116" s="81"/>
      <c r="S116" s="81"/>
    </row>
    <row r="117" spans="1:19" x14ac:dyDescent="0.25">
      <c r="A117" s="111"/>
      <c r="B117" s="94">
        <v>0.47916666666666669</v>
      </c>
      <c r="C117" s="95">
        <v>3</v>
      </c>
      <c r="D117" s="95">
        <v>3</v>
      </c>
      <c r="E117" s="95"/>
      <c r="F117" s="96">
        <v>0.04</v>
      </c>
      <c r="G117" s="95"/>
      <c r="H117" s="97">
        <v>0</v>
      </c>
      <c r="I117" s="98">
        <v>0</v>
      </c>
      <c r="J117" s="95">
        <v>0</v>
      </c>
      <c r="K117" s="99">
        <v>0</v>
      </c>
      <c r="L117" s="95"/>
      <c r="M117" s="95"/>
      <c r="N117" s="112"/>
      <c r="O117" s="112"/>
      <c r="P117" s="111"/>
      <c r="Q117" s="111"/>
      <c r="R117" s="81"/>
      <c r="S117" s="81"/>
    </row>
    <row r="118" spans="1:19" x14ac:dyDescent="0.25">
      <c r="A118" s="111"/>
      <c r="B118" s="94">
        <v>0.5</v>
      </c>
      <c r="C118" s="95">
        <v>4</v>
      </c>
      <c r="D118" s="95">
        <v>4</v>
      </c>
      <c r="E118" s="95"/>
      <c r="F118" s="96">
        <v>0.05</v>
      </c>
      <c r="G118" s="95"/>
      <c r="H118" s="97">
        <v>0</v>
      </c>
      <c r="I118" s="98">
        <v>0</v>
      </c>
      <c r="J118" s="95">
        <v>0</v>
      </c>
      <c r="K118" s="99">
        <v>0</v>
      </c>
      <c r="L118" s="95"/>
      <c r="M118" s="95"/>
      <c r="N118" s="112"/>
      <c r="O118" s="112"/>
      <c r="P118" s="111"/>
      <c r="Q118" s="111"/>
      <c r="R118" s="81"/>
      <c r="S118" s="81"/>
    </row>
    <row r="119" spans="1:19" x14ac:dyDescent="0.25">
      <c r="A119" s="111"/>
      <c r="B119" s="94">
        <v>0.52083333333333337</v>
      </c>
      <c r="C119" s="95">
        <v>1</v>
      </c>
      <c r="D119" s="95">
        <v>1</v>
      </c>
      <c r="E119" s="95"/>
      <c r="F119" s="96">
        <v>0.01</v>
      </c>
      <c r="G119" s="95"/>
      <c r="H119" s="97">
        <v>0</v>
      </c>
      <c r="I119" s="98">
        <v>0</v>
      </c>
      <c r="J119" s="95">
        <v>0</v>
      </c>
      <c r="K119" s="99">
        <v>0</v>
      </c>
      <c r="L119" s="95"/>
      <c r="M119" s="95"/>
      <c r="N119" s="112"/>
      <c r="O119" s="112"/>
      <c r="P119" s="111"/>
      <c r="Q119" s="111"/>
      <c r="R119" s="81"/>
      <c r="S119" s="81"/>
    </row>
    <row r="120" spans="1:19" x14ac:dyDescent="0.25">
      <c r="A120" s="111"/>
      <c r="B120" s="94">
        <v>0.54166666666666663</v>
      </c>
      <c r="C120" s="95">
        <v>8</v>
      </c>
      <c r="D120" s="95">
        <v>8</v>
      </c>
      <c r="E120" s="95"/>
      <c r="F120" s="96">
        <v>0.1</v>
      </c>
      <c r="G120" s="95"/>
      <c r="H120" s="97">
        <v>0</v>
      </c>
      <c r="I120" s="98">
        <v>0</v>
      </c>
      <c r="J120" s="95">
        <v>1</v>
      </c>
      <c r="K120" s="99">
        <v>0.13</v>
      </c>
      <c r="L120" s="95"/>
      <c r="M120" s="95"/>
      <c r="N120" s="112"/>
      <c r="O120" s="112"/>
      <c r="P120" s="111"/>
      <c r="Q120" s="111"/>
      <c r="R120" s="81"/>
      <c r="S120" s="81"/>
    </row>
    <row r="121" spans="1:19" x14ac:dyDescent="0.25">
      <c r="A121" s="111"/>
      <c r="B121" s="94">
        <v>0.5625</v>
      </c>
      <c r="C121" s="95">
        <v>9</v>
      </c>
      <c r="D121" s="95">
        <v>9</v>
      </c>
      <c r="E121" s="95"/>
      <c r="F121" s="96">
        <v>0.11</v>
      </c>
      <c r="G121" s="95"/>
      <c r="H121" s="97">
        <v>0</v>
      </c>
      <c r="I121" s="98">
        <v>0</v>
      </c>
      <c r="J121" s="95">
        <v>0</v>
      </c>
      <c r="K121" s="99">
        <v>0</v>
      </c>
      <c r="L121" s="95"/>
      <c r="M121" s="95"/>
      <c r="N121" s="112"/>
      <c r="O121" s="112"/>
      <c r="P121" s="111"/>
      <c r="Q121" s="111"/>
      <c r="R121" s="81"/>
      <c r="S121" s="81"/>
    </row>
    <row r="122" spans="1:19" x14ac:dyDescent="0.25">
      <c r="A122" s="111"/>
      <c r="B122" s="94">
        <v>0.58333333333333337</v>
      </c>
      <c r="C122" s="95">
        <v>8</v>
      </c>
      <c r="D122" s="95">
        <v>8</v>
      </c>
      <c r="E122" s="95"/>
      <c r="F122" s="96">
        <v>0.1</v>
      </c>
      <c r="G122" s="95"/>
      <c r="H122" s="97">
        <v>0</v>
      </c>
      <c r="I122" s="98">
        <v>0</v>
      </c>
      <c r="J122" s="95">
        <v>0</v>
      </c>
      <c r="K122" s="99">
        <v>0</v>
      </c>
      <c r="L122" s="95"/>
      <c r="M122" s="95"/>
      <c r="N122" s="112"/>
      <c r="O122" s="112"/>
      <c r="P122" s="111"/>
      <c r="Q122" s="111"/>
      <c r="R122" s="81"/>
      <c r="S122" s="81"/>
    </row>
    <row r="123" spans="1:19" x14ac:dyDescent="0.25">
      <c r="A123" s="111"/>
      <c r="B123" s="94">
        <v>0.60416666666666663</v>
      </c>
      <c r="C123" s="95">
        <v>1</v>
      </c>
      <c r="D123" s="95">
        <v>1</v>
      </c>
      <c r="E123" s="95"/>
      <c r="F123" s="96">
        <v>0.01</v>
      </c>
      <c r="G123" s="95"/>
      <c r="H123" s="97">
        <v>0</v>
      </c>
      <c r="I123" s="98">
        <v>0</v>
      </c>
      <c r="J123" s="95">
        <v>0</v>
      </c>
      <c r="K123" s="99">
        <v>0</v>
      </c>
      <c r="L123" s="95"/>
      <c r="M123" s="95"/>
      <c r="N123" s="112"/>
      <c r="O123" s="112"/>
      <c r="P123" s="111"/>
      <c r="Q123" s="111"/>
      <c r="R123" s="81"/>
      <c r="S123" s="81"/>
    </row>
    <row r="124" spans="1:19" x14ac:dyDescent="0.25">
      <c r="A124" s="111"/>
      <c r="B124" s="94">
        <v>0.625</v>
      </c>
      <c r="C124" s="95">
        <v>8</v>
      </c>
      <c r="D124" s="95">
        <v>8</v>
      </c>
      <c r="E124" s="95"/>
      <c r="F124" s="96">
        <v>0.1</v>
      </c>
      <c r="G124" s="95"/>
      <c r="H124" s="97">
        <v>0</v>
      </c>
      <c r="I124" s="98">
        <v>0</v>
      </c>
      <c r="J124" s="95">
        <v>1</v>
      </c>
      <c r="K124" s="99">
        <v>0.13</v>
      </c>
      <c r="L124" s="95"/>
      <c r="M124" s="95"/>
      <c r="N124" s="112"/>
      <c r="O124" s="112"/>
      <c r="P124" s="111"/>
      <c r="Q124" s="111"/>
      <c r="R124" s="81"/>
      <c r="S124" s="81"/>
    </row>
    <row r="125" spans="1:19" x14ac:dyDescent="0.25">
      <c r="A125" s="111"/>
      <c r="B125" s="94">
        <v>0.64583333333333337</v>
      </c>
      <c r="C125" s="95">
        <v>9</v>
      </c>
      <c r="D125" s="95">
        <v>9</v>
      </c>
      <c r="E125" s="95"/>
      <c r="F125" s="96">
        <v>0.11</v>
      </c>
      <c r="G125" s="95"/>
      <c r="H125" s="97">
        <v>0</v>
      </c>
      <c r="I125" s="98">
        <v>0</v>
      </c>
      <c r="J125" s="95">
        <v>0</v>
      </c>
      <c r="K125" s="99">
        <v>0</v>
      </c>
      <c r="L125" s="95"/>
      <c r="M125" s="95"/>
      <c r="N125" s="112"/>
      <c r="O125" s="112"/>
      <c r="P125" s="111"/>
      <c r="Q125" s="111"/>
      <c r="R125" s="81"/>
      <c r="S125" s="81"/>
    </row>
    <row r="126" spans="1:19" x14ac:dyDescent="0.25">
      <c r="A126" s="111"/>
      <c r="B126" s="94">
        <v>0.66666666666666663</v>
      </c>
      <c r="C126" s="95">
        <v>1</v>
      </c>
      <c r="D126" s="95">
        <v>1</v>
      </c>
      <c r="E126" s="95"/>
      <c r="F126" s="96">
        <v>0.01</v>
      </c>
      <c r="G126" s="95"/>
      <c r="H126" s="97">
        <v>0</v>
      </c>
      <c r="I126" s="98">
        <v>0</v>
      </c>
      <c r="J126" s="95">
        <v>0</v>
      </c>
      <c r="K126" s="99">
        <v>0</v>
      </c>
      <c r="L126" s="95"/>
      <c r="M126" s="95"/>
      <c r="N126" s="112"/>
      <c r="O126" s="112"/>
      <c r="P126" s="111"/>
      <c r="Q126" s="111"/>
      <c r="R126" s="81"/>
      <c r="S126" s="81"/>
    </row>
    <row r="127" spans="1:19" x14ac:dyDescent="0.25">
      <c r="A127" s="111"/>
      <c r="B127" s="94">
        <v>0.6875</v>
      </c>
      <c r="C127" s="95">
        <v>3</v>
      </c>
      <c r="D127" s="95">
        <v>3</v>
      </c>
      <c r="E127" s="95"/>
      <c r="F127" s="96">
        <v>0.04</v>
      </c>
      <c r="G127" s="95"/>
      <c r="H127" s="97">
        <v>0</v>
      </c>
      <c r="I127" s="98">
        <v>0</v>
      </c>
      <c r="J127" s="95">
        <v>0</v>
      </c>
      <c r="K127" s="99">
        <v>0</v>
      </c>
      <c r="L127" s="95"/>
      <c r="M127" s="95"/>
      <c r="N127" s="112"/>
      <c r="O127" s="112"/>
      <c r="P127" s="111"/>
      <c r="Q127" s="111"/>
      <c r="R127" s="81"/>
      <c r="S127" s="81"/>
    </row>
    <row r="128" spans="1:19" x14ac:dyDescent="0.25">
      <c r="A128" s="111"/>
      <c r="B128" s="94">
        <v>0.70833333333333337</v>
      </c>
      <c r="C128" s="95">
        <v>0</v>
      </c>
      <c r="D128" s="95">
        <v>0</v>
      </c>
      <c r="E128" s="95"/>
      <c r="F128" s="96">
        <v>0</v>
      </c>
      <c r="G128" s="95"/>
      <c r="H128" s="97">
        <v>0</v>
      </c>
      <c r="I128" s="110" t="e">
        <v>#DIV/0!</v>
      </c>
      <c r="J128" s="95">
        <v>0</v>
      </c>
      <c r="K128" s="99">
        <v>0</v>
      </c>
      <c r="L128" s="95"/>
      <c r="M128" s="95"/>
      <c r="N128" s="112"/>
      <c r="O128" s="112"/>
      <c r="P128" s="111"/>
      <c r="Q128" s="111"/>
      <c r="R128" s="81"/>
      <c r="S128" s="81"/>
    </row>
    <row r="129" spans="1:19" x14ac:dyDescent="0.25">
      <c r="A129" s="111"/>
      <c r="B129" s="94">
        <v>0.72916666666666663</v>
      </c>
      <c r="C129" s="95">
        <v>0</v>
      </c>
      <c r="D129" s="95">
        <v>0</v>
      </c>
      <c r="E129" s="95"/>
      <c r="F129" s="96">
        <v>0</v>
      </c>
      <c r="G129" s="95"/>
      <c r="H129" s="97">
        <v>0</v>
      </c>
      <c r="I129" s="110" t="e">
        <v>#DIV/0!</v>
      </c>
      <c r="J129" s="95">
        <v>0</v>
      </c>
      <c r="K129" s="99">
        <v>0</v>
      </c>
      <c r="L129" s="95"/>
      <c r="M129" s="95"/>
      <c r="N129" s="112"/>
      <c r="O129" s="112"/>
      <c r="P129" s="111"/>
      <c r="Q129" s="111"/>
      <c r="R129" s="81"/>
      <c r="S129" s="81"/>
    </row>
    <row r="130" spans="1:19" x14ac:dyDescent="0.25">
      <c r="A130" s="111"/>
      <c r="B130" s="94">
        <v>0.75</v>
      </c>
      <c r="C130" s="95">
        <v>0</v>
      </c>
      <c r="D130" s="95">
        <v>0</v>
      </c>
      <c r="E130" s="95"/>
      <c r="F130" s="96">
        <v>0</v>
      </c>
      <c r="G130" s="95"/>
      <c r="H130" s="97">
        <v>0</v>
      </c>
      <c r="I130" s="110" t="e">
        <v>#DIV/0!</v>
      </c>
      <c r="J130" s="95">
        <v>0</v>
      </c>
      <c r="K130" s="99">
        <v>0</v>
      </c>
      <c r="L130" s="95"/>
      <c r="M130" s="95"/>
      <c r="N130" s="112"/>
      <c r="O130" s="112"/>
      <c r="P130" s="111"/>
      <c r="Q130" s="111"/>
      <c r="R130" s="81"/>
      <c r="S130" s="81"/>
    </row>
    <row r="131" spans="1:19" x14ac:dyDescent="0.25">
      <c r="A131" s="111"/>
      <c r="B131" s="94">
        <v>0.77083333333333337</v>
      </c>
      <c r="C131" s="95">
        <v>0</v>
      </c>
      <c r="D131" s="95">
        <v>0</v>
      </c>
      <c r="E131" s="95"/>
      <c r="F131" s="96">
        <v>0</v>
      </c>
      <c r="G131" s="95"/>
      <c r="H131" s="97">
        <v>0</v>
      </c>
      <c r="I131" s="110" t="e">
        <v>#DIV/0!</v>
      </c>
      <c r="J131" s="95">
        <v>0</v>
      </c>
      <c r="K131" s="99">
        <v>0</v>
      </c>
      <c r="L131" s="95"/>
      <c r="M131" s="95"/>
      <c r="N131" s="112"/>
      <c r="O131" s="112"/>
      <c r="P131" s="111"/>
      <c r="Q131" s="111"/>
      <c r="R131" s="81"/>
      <c r="S131" s="81"/>
    </row>
    <row r="132" spans="1:19" x14ac:dyDescent="0.25">
      <c r="A132" s="111"/>
      <c r="B132" s="94">
        <v>0.79166666666666663</v>
      </c>
      <c r="C132" s="95">
        <v>0</v>
      </c>
      <c r="D132" s="95">
        <v>0</v>
      </c>
      <c r="E132" s="95"/>
      <c r="F132" s="96">
        <v>0</v>
      </c>
      <c r="G132" s="95"/>
      <c r="H132" s="97">
        <v>0</v>
      </c>
      <c r="I132" s="110" t="e">
        <v>#DIV/0!</v>
      </c>
      <c r="J132" s="95">
        <v>0</v>
      </c>
      <c r="K132" s="99">
        <v>0</v>
      </c>
      <c r="L132" s="95"/>
      <c r="M132" s="95"/>
      <c r="N132" s="112"/>
      <c r="O132" s="112"/>
      <c r="P132" s="111"/>
      <c r="Q132" s="111"/>
      <c r="R132" s="81"/>
      <c r="S132" s="81"/>
    </row>
    <row r="133" spans="1:19" x14ac:dyDescent="0.25">
      <c r="A133" s="111"/>
      <c r="B133" s="94">
        <v>0.8125</v>
      </c>
      <c r="C133" s="100">
        <v>0</v>
      </c>
      <c r="D133" s="100">
        <v>0</v>
      </c>
      <c r="E133" s="100"/>
      <c r="F133" s="101">
        <v>0</v>
      </c>
      <c r="G133" s="100"/>
      <c r="H133" s="102">
        <v>0</v>
      </c>
      <c r="I133" s="114" t="e">
        <v>#DIV/0!</v>
      </c>
      <c r="J133" s="104">
        <v>0</v>
      </c>
      <c r="K133" s="105">
        <v>0</v>
      </c>
      <c r="L133" s="100"/>
      <c r="M133" s="95"/>
      <c r="N133" s="112"/>
      <c r="O133" s="112"/>
      <c r="P133" s="111"/>
      <c r="Q133" s="111"/>
      <c r="R133" s="81"/>
      <c r="S133" s="81"/>
    </row>
    <row r="134" spans="1:19" x14ac:dyDescent="0.25">
      <c r="A134" s="91"/>
      <c r="B134" s="91"/>
      <c r="C134" s="86">
        <v>83</v>
      </c>
      <c r="D134" s="86">
        <v>83</v>
      </c>
      <c r="E134" s="86"/>
      <c r="F134" s="86"/>
      <c r="G134" s="86">
        <v>0</v>
      </c>
      <c r="H134" s="98">
        <v>0</v>
      </c>
      <c r="I134" s="98">
        <v>0</v>
      </c>
      <c r="J134" s="86">
        <v>3</v>
      </c>
      <c r="K134" s="108">
        <v>0.03</v>
      </c>
      <c r="L134" s="86">
        <v>0</v>
      </c>
      <c r="M134" s="86"/>
      <c r="N134" s="91"/>
      <c r="O134" s="91"/>
      <c r="P134" s="81"/>
      <c r="Q134" s="81"/>
      <c r="R134" s="81"/>
      <c r="S134" s="81"/>
    </row>
    <row r="135" spans="1:19" x14ac:dyDescent="0.25">
      <c r="A135" s="91"/>
      <c r="B135" s="91"/>
      <c r="C135" s="81"/>
      <c r="D135" s="91"/>
      <c r="E135" s="91"/>
      <c r="F135" s="81"/>
      <c r="G135" s="81"/>
      <c r="H135" s="81"/>
      <c r="I135" s="81"/>
      <c r="J135" s="81"/>
      <c r="K135" s="90"/>
      <c r="L135" s="90"/>
      <c r="M135" s="90"/>
      <c r="N135" s="91"/>
      <c r="O135" s="91"/>
      <c r="P135" s="81"/>
      <c r="Q135" s="81"/>
      <c r="R135" s="81"/>
      <c r="S135" s="81"/>
    </row>
    <row r="136" spans="1:19" x14ac:dyDescent="0.25">
      <c r="A136" s="86"/>
      <c r="B136" s="87" t="s">
        <v>234</v>
      </c>
      <c r="C136" s="87"/>
      <c r="D136" s="88"/>
      <c r="E136" s="88"/>
      <c r="F136" s="89"/>
      <c r="G136" s="81"/>
      <c r="H136" s="81"/>
      <c r="I136" s="81"/>
      <c r="J136" s="81"/>
      <c r="K136" s="90"/>
      <c r="L136" s="90"/>
      <c r="M136" s="90"/>
      <c r="N136" s="91"/>
      <c r="O136" s="91"/>
      <c r="P136" s="81"/>
      <c r="Q136" s="81"/>
      <c r="R136" s="81"/>
      <c r="S136" s="81"/>
    </row>
    <row r="137" spans="1:19" x14ac:dyDescent="0.25">
      <c r="A137" s="91"/>
      <c r="B137" s="91"/>
      <c r="C137" s="81"/>
      <c r="D137" s="91"/>
      <c r="E137" s="91"/>
      <c r="F137" s="81"/>
      <c r="G137" s="81"/>
      <c r="H137" s="81"/>
      <c r="I137" s="81"/>
      <c r="J137" s="81"/>
      <c r="K137" s="90"/>
      <c r="L137" s="90"/>
      <c r="M137" s="90"/>
      <c r="N137" s="91"/>
      <c r="O137" s="91"/>
      <c r="P137" s="81"/>
      <c r="Q137" s="81"/>
      <c r="R137" s="81"/>
      <c r="S137" s="81"/>
    </row>
    <row r="138" spans="1:19" x14ac:dyDescent="0.25">
      <c r="A138" s="81"/>
      <c r="B138" s="92" t="s">
        <v>311</v>
      </c>
      <c r="C138" s="93" t="s">
        <v>322</v>
      </c>
      <c r="D138" s="93" t="s">
        <v>288</v>
      </c>
      <c r="E138" s="93"/>
      <c r="F138" s="93" t="s">
        <v>315</v>
      </c>
      <c r="G138" s="93" t="s">
        <v>289</v>
      </c>
      <c r="H138" s="93" t="s">
        <v>316</v>
      </c>
      <c r="I138" s="92" t="s">
        <v>292</v>
      </c>
      <c r="J138" s="93" t="s">
        <v>290</v>
      </c>
      <c r="K138" s="93" t="s">
        <v>320</v>
      </c>
      <c r="L138" s="93" t="s">
        <v>316</v>
      </c>
      <c r="M138" s="93"/>
      <c r="N138" s="91"/>
      <c r="O138" s="91"/>
      <c r="P138" s="81"/>
      <c r="Q138" s="81"/>
      <c r="R138" s="81"/>
      <c r="S138" s="81"/>
    </row>
    <row r="139" spans="1:19" x14ac:dyDescent="0.25">
      <c r="A139" s="91"/>
      <c r="B139" s="91"/>
      <c r="C139" s="81"/>
      <c r="D139" s="91"/>
      <c r="E139" s="91"/>
      <c r="F139" s="81"/>
      <c r="G139" s="81"/>
      <c r="H139" s="81"/>
      <c r="I139" s="81"/>
      <c r="J139" s="81"/>
      <c r="K139" s="90"/>
      <c r="L139" s="81"/>
      <c r="M139" s="81"/>
      <c r="N139" s="91"/>
      <c r="O139" s="91"/>
      <c r="P139" s="81"/>
      <c r="Q139" s="81"/>
      <c r="R139" s="81"/>
      <c r="S139" s="81"/>
    </row>
    <row r="140" spans="1:19" x14ac:dyDescent="0.25">
      <c r="A140" s="111"/>
      <c r="B140" s="94">
        <v>0.33333333333333331</v>
      </c>
      <c r="C140" s="95">
        <v>0</v>
      </c>
      <c r="D140" s="95">
        <v>0</v>
      </c>
      <c r="E140" s="95"/>
      <c r="F140" s="96">
        <v>0</v>
      </c>
      <c r="G140" s="95"/>
      <c r="H140" s="97">
        <v>0</v>
      </c>
      <c r="I140" s="110" t="e">
        <v>#DIV/0!</v>
      </c>
      <c r="J140" s="95">
        <v>0</v>
      </c>
      <c r="K140" s="99">
        <v>0</v>
      </c>
      <c r="L140" s="95"/>
      <c r="M140" s="95"/>
      <c r="N140" s="112"/>
      <c r="O140" s="112"/>
      <c r="P140" s="111"/>
      <c r="Q140" s="81"/>
      <c r="R140" s="81"/>
      <c r="S140" s="81"/>
    </row>
    <row r="141" spans="1:19" x14ac:dyDescent="0.25">
      <c r="A141" s="111"/>
      <c r="B141" s="94">
        <v>0.35416666666666669</v>
      </c>
      <c r="C141" s="95">
        <v>0</v>
      </c>
      <c r="D141" s="95">
        <v>0</v>
      </c>
      <c r="E141" s="95"/>
      <c r="F141" s="96">
        <v>0</v>
      </c>
      <c r="G141" s="95"/>
      <c r="H141" s="97">
        <v>0</v>
      </c>
      <c r="I141" s="110" t="e">
        <v>#DIV/0!</v>
      </c>
      <c r="J141" s="95">
        <v>0</v>
      </c>
      <c r="K141" s="99">
        <v>0</v>
      </c>
      <c r="L141" s="95"/>
      <c r="M141" s="95"/>
      <c r="N141" s="112"/>
      <c r="O141" s="112"/>
      <c r="P141" s="111"/>
      <c r="Q141" s="81"/>
      <c r="R141" s="81"/>
      <c r="S141" s="81"/>
    </row>
    <row r="142" spans="1:19" x14ac:dyDescent="0.25">
      <c r="A142" s="111"/>
      <c r="B142" s="94">
        <v>0.375</v>
      </c>
      <c r="C142" s="95">
        <v>5</v>
      </c>
      <c r="D142" s="95">
        <v>5</v>
      </c>
      <c r="E142" s="95"/>
      <c r="F142" s="96">
        <v>0.04</v>
      </c>
      <c r="G142" s="95"/>
      <c r="H142" s="97">
        <v>0</v>
      </c>
      <c r="I142" s="98">
        <v>0</v>
      </c>
      <c r="J142" s="95">
        <v>0</v>
      </c>
      <c r="K142" s="99">
        <v>0</v>
      </c>
      <c r="L142" s="95"/>
      <c r="M142" s="95"/>
      <c r="N142" s="112"/>
      <c r="O142" s="112"/>
      <c r="P142" s="111"/>
      <c r="Q142" s="81"/>
      <c r="R142" s="81"/>
      <c r="S142" s="81"/>
    </row>
    <row r="143" spans="1:19" x14ac:dyDescent="0.25">
      <c r="A143" s="111"/>
      <c r="B143" s="94">
        <v>0.39583333333333331</v>
      </c>
      <c r="C143" s="95">
        <v>10</v>
      </c>
      <c r="D143" s="95">
        <v>10</v>
      </c>
      <c r="E143" s="95"/>
      <c r="F143" s="96">
        <v>0.09</v>
      </c>
      <c r="G143" s="95"/>
      <c r="H143" s="97">
        <v>0</v>
      </c>
      <c r="I143" s="98">
        <v>0</v>
      </c>
      <c r="J143" s="95">
        <v>1</v>
      </c>
      <c r="K143" s="99">
        <v>0.1</v>
      </c>
      <c r="L143" s="95"/>
      <c r="M143" s="95"/>
      <c r="N143" s="112"/>
      <c r="O143" s="112"/>
      <c r="P143" s="111"/>
      <c r="Q143" s="81"/>
      <c r="R143" s="81"/>
      <c r="S143" s="81"/>
    </row>
    <row r="144" spans="1:19" x14ac:dyDescent="0.25">
      <c r="A144" s="111"/>
      <c r="B144" s="94">
        <v>0.41666666666666669</v>
      </c>
      <c r="C144" s="95">
        <v>10</v>
      </c>
      <c r="D144" s="95">
        <v>10</v>
      </c>
      <c r="E144" s="95"/>
      <c r="F144" s="96">
        <v>0.09</v>
      </c>
      <c r="G144" s="95"/>
      <c r="H144" s="97">
        <v>0</v>
      </c>
      <c r="I144" s="98">
        <v>0</v>
      </c>
      <c r="J144" s="95">
        <v>1</v>
      </c>
      <c r="K144" s="99">
        <v>0.1</v>
      </c>
      <c r="L144" s="95"/>
      <c r="M144" s="95"/>
      <c r="N144" s="112"/>
      <c r="O144" s="112"/>
      <c r="P144" s="111"/>
      <c r="Q144" s="81"/>
      <c r="R144" s="81"/>
      <c r="S144" s="81"/>
    </row>
    <row r="145" spans="1:19" x14ac:dyDescent="0.25">
      <c r="A145" s="111"/>
      <c r="B145" s="94">
        <v>0.4375</v>
      </c>
      <c r="C145" s="95">
        <v>9</v>
      </c>
      <c r="D145" s="95">
        <v>9</v>
      </c>
      <c r="E145" s="95"/>
      <c r="F145" s="96">
        <v>0.08</v>
      </c>
      <c r="G145" s="95"/>
      <c r="H145" s="97">
        <v>0</v>
      </c>
      <c r="I145" s="98">
        <v>0</v>
      </c>
      <c r="J145" s="95">
        <v>1</v>
      </c>
      <c r="K145" s="99">
        <v>0.11</v>
      </c>
      <c r="L145" s="95"/>
      <c r="M145" s="95"/>
      <c r="N145" s="112"/>
      <c r="O145" s="112"/>
      <c r="P145" s="111"/>
      <c r="Q145" s="81"/>
      <c r="R145" s="81"/>
      <c r="S145" s="81"/>
    </row>
    <row r="146" spans="1:19" x14ac:dyDescent="0.25">
      <c r="A146" s="111"/>
      <c r="B146" s="94">
        <v>0.45833333333333331</v>
      </c>
      <c r="C146" s="95">
        <v>6</v>
      </c>
      <c r="D146" s="95">
        <v>6</v>
      </c>
      <c r="E146" s="95"/>
      <c r="F146" s="96">
        <v>0.05</v>
      </c>
      <c r="G146" s="95"/>
      <c r="H146" s="97">
        <v>0</v>
      </c>
      <c r="I146" s="98">
        <v>0</v>
      </c>
      <c r="J146" s="95">
        <v>0</v>
      </c>
      <c r="K146" s="99">
        <v>0</v>
      </c>
      <c r="L146" s="95"/>
      <c r="M146" s="95"/>
      <c r="N146" s="112"/>
      <c r="O146" s="112"/>
      <c r="P146" s="111"/>
      <c r="Q146" s="81"/>
      <c r="R146" s="81"/>
      <c r="S146" s="81"/>
    </row>
    <row r="147" spans="1:19" x14ac:dyDescent="0.25">
      <c r="A147" s="111"/>
      <c r="B147" s="94">
        <v>0.47916666666666669</v>
      </c>
      <c r="C147" s="95">
        <v>10</v>
      </c>
      <c r="D147" s="95">
        <v>10</v>
      </c>
      <c r="E147" s="95"/>
      <c r="F147" s="96">
        <v>0.09</v>
      </c>
      <c r="G147" s="95"/>
      <c r="H147" s="97">
        <v>0</v>
      </c>
      <c r="I147" s="98">
        <v>0</v>
      </c>
      <c r="J147" s="95">
        <v>0</v>
      </c>
      <c r="K147" s="99">
        <v>0</v>
      </c>
      <c r="L147" s="95"/>
      <c r="M147" s="95"/>
      <c r="N147" s="112"/>
      <c r="O147" s="112"/>
      <c r="P147" s="111"/>
      <c r="Q147" s="81"/>
      <c r="R147" s="81"/>
      <c r="S147" s="81"/>
    </row>
    <row r="148" spans="1:19" x14ac:dyDescent="0.25">
      <c r="A148" s="111"/>
      <c r="B148" s="94">
        <v>0.5</v>
      </c>
      <c r="C148" s="95">
        <v>8</v>
      </c>
      <c r="D148" s="95">
        <v>8</v>
      </c>
      <c r="E148" s="95"/>
      <c r="F148" s="96">
        <v>7.0000000000000007E-2</v>
      </c>
      <c r="G148" s="95"/>
      <c r="H148" s="97">
        <v>0</v>
      </c>
      <c r="I148" s="98">
        <v>0</v>
      </c>
      <c r="J148" s="95">
        <v>1</v>
      </c>
      <c r="K148" s="99">
        <v>0.13</v>
      </c>
      <c r="L148" s="95"/>
      <c r="M148" s="95"/>
      <c r="N148" s="112"/>
      <c r="O148" s="112"/>
      <c r="P148" s="111"/>
      <c r="Q148" s="81"/>
      <c r="R148" s="81"/>
      <c r="S148" s="81"/>
    </row>
    <row r="149" spans="1:19" x14ac:dyDescent="0.25">
      <c r="A149" s="111"/>
      <c r="B149" s="94">
        <v>0.52083333333333337</v>
      </c>
      <c r="C149" s="95">
        <v>14</v>
      </c>
      <c r="D149" s="95">
        <v>14</v>
      </c>
      <c r="E149" s="95"/>
      <c r="F149" s="96">
        <v>0.12</v>
      </c>
      <c r="G149" s="95"/>
      <c r="H149" s="97">
        <v>0</v>
      </c>
      <c r="I149" s="98">
        <v>0</v>
      </c>
      <c r="J149" s="95">
        <v>0</v>
      </c>
      <c r="K149" s="99">
        <v>0</v>
      </c>
      <c r="L149" s="95"/>
      <c r="M149" s="95"/>
      <c r="N149" s="112"/>
      <c r="O149" s="112"/>
      <c r="P149" s="111"/>
      <c r="Q149" s="81"/>
      <c r="R149" s="81"/>
      <c r="S149" s="81"/>
    </row>
    <row r="150" spans="1:19" x14ac:dyDescent="0.25">
      <c r="A150" s="111"/>
      <c r="B150" s="94">
        <v>0.54166666666666663</v>
      </c>
      <c r="C150" s="95">
        <v>5</v>
      </c>
      <c r="D150" s="95">
        <v>5</v>
      </c>
      <c r="E150" s="95"/>
      <c r="F150" s="96">
        <v>0.04</v>
      </c>
      <c r="G150" s="95"/>
      <c r="H150" s="97">
        <v>0</v>
      </c>
      <c r="I150" s="98">
        <v>0</v>
      </c>
      <c r="J150" s="95">
        <v>0</v>
      </c>
      <c r="K150" s="99">
        <v>0</v>
      </c>
      <c r="L150" s="95"/>
      <c r="M150" s="95"/>
      <c r="N150" s="112"/>
      <c r="O150" s="112"/>
      <c r="P150" s="111"/>
      <c r="Q150" s="81"/>
      <c r="R150" s="81"/>
      <c r="S150" s="81"/>
    </row>
    <row r="151" spans="1:19" x14ac:dyDescent="0.25">
      <c r="A151" s="111"/>
      <c r="B151" s="94">
        <v>0.5625</v>
      </c>
      <c r="C151" s="95">
        <v>8</v>
      </c>
      <c r="D151" s="95">
        <v>8</v>
      </c>
      <c r="E151" s="95"/>
      <c r="F151" s="96">
        <v>7.0000000000000007E-2</v>
      </c>
      <c r="G151" s="95"/>
      <c r="H151" s="97">
        <v>0</v>
      </c>
      <c r="I151" s="98">
        <v>0</v>
      </c>
      <c r="J151" s="95">
        <v>0</v>
      </c>
      <c r="K151" s="99">
        <v>0</v>
      </c>
      <c r="L151" s="95"/>
      <c r="M151" s="95"/>
      <c r="N151" s="112"/>
      <c r="O151" s="112"/>
      <c r="P151" s="111"/>
      <c r="Q151" s="81"/>
      <c r="R151" s="81"/>
      <c r="S151" s="81"/>
    </row>
    <row r="152" spans="1:19" x14ac:dyDescent="0.25">
      <c r="A152" s="111"/>
      <c r="B152" s="94">
        <v>0.58333333333333337</v>
      </c>
      <c r="C152" s="95">
        <v>3</v>
      </c>
      <c r="D152" s="95">
        <v>3</v>
      </c>
      <c r="E152" s="95"/>
      <c r="F152" s="96">
        <v>0.03</v>
      </c>
      <c r="G152" s="95"/>
      <c r="H152" s="97">
        <v>0</v>
      </c>
      <c r="I152" s="98">
        <v>0</v>
      </c>
      <c r="J152" s="95">
        <v>0</v>
      </c>
      <c r="K152" s="99">
        <v>0</v>
      </c>
      <c r="L152" s="95"/>
      <c r="M152" s="95"/>
      <c r="N152" s="112"/>
      <c r="O152" s="112"/>
      <c r="P152" s="111"/>
      <c r="Q152" s="81"/>
      <c r="R152" s="81"/>
      <c r="S152" s="81"/>
    </row>
    <row r="153" spans="1:19" x14ac:dyDescent="0.25">
      <c r="A153" s="111"/>
      <c r="B153" s="94">
        <v>0.60416666666666663</v>
      </c>
      <c r="C153" s="95">
        <v>7</v>
      </c>
      <c r="D153" s="95">
        <v>7</v>
      </c>
      <c r="E153" s="95"/>
      <c r="F153" s="96">
        <v>0.06</v>
      </c>
      <c r="G153" s="95"/>
      <c r="H153" s="97">
        <v>0</v>
      </c>
      <c r="I153" s="98">
        <v>0</v>
      </c>
      <c r="J153" s="95">
        <v>0</v>
      </c>
      <c r="K153" s="99">
        <v>0</v>
      </c>
      <c r="L153" s="95"/>
      <c r="M153" s="95"/>
      <c r="N153" s="112"/>
      <c r="O153" s="112"/>
      <c r="P153" s="111"/>
      <c r="Q153" s="81"/>
      <c r="R153" s="81"/>
      <c r="S153" s="81"/>
    </row>
    <row r="154" spans="1:19" x14ac:dyDescent="0.25">
      <c r="A154" s="111"/>
      <c r="B154" s="94">
        <v>0.625</v>
      </c>
      <c r="C154" s="95">
        <v>3</v>
      </c>
      <c r="D154" s="95">
        <v>3</v>
      </c>
      <c r="E154" s="95"/>
      <c r="F154" s="96">
        <v>0.03</v>
      </c>
      <c r="G154" s="95"/>
      <c r="H154" s="97">
        <v>0</v>
      </c>
      <c r="I154" s="98">
        <v>0</v>
      </c>
      <c r="J154" s="95">
        <v>0</v>
      </c>
      <c r="K154" s="99">
        <v>0</v>
      </c>
      <c r="L154" s="95"/>
      <c r="M154" s="95"/>
      <c r="N154" s="112"/>
      <c r="O154" s="112"/>
      <c r="P154" s="111"/>
      <c r="Q154" s="81"/>
      <c r="R154" s="81"/>
      <c r="S154" s="81"/>
    </row>
    <row r="155" spans="1:19" x14ac:dyDescent="0.25">
      <c r="A155" s="111"/>
      <c r="B155" s="94">
        <v>0.64583333333333337</v>
      </c>
      <c r="C155" s="95">
        <v>2</v>
      </c>
      <c r="D155" s="95">
        <v>2</v>
      </c>
      <c r="E155" s="95"/>
      <c r="F155" s="96">
        <v>0.02</v>
      </c>
      <c r="G155" s="95"/>
      <c r="H155" s="97">
        <v>0</v>
      </c>
      <c r="I155" s="98">
        <v>0</v>
      </c>
      <c r="J155" s="95">
        <v>0</v>
      </c>
      <c r="K155" s="99">
        <v>0</v>
      </c>
      <c r="L155" s="95"/>
      <c r="M155" s="95"/>
      <c r="N155" s="112"/>
      <c r="O155" s="112"/>
      <c r="P155" s="111"/>
      <c r="Q155" s="81"/>
      <c r="R155" s="81"/>
      <c r="S155" s="81"/>
    </row>
    <row r="156" spans="1:19" x14ac:dyDescent="0.25">
      <c r="A156" s="111"/>
      <c r="B156" s="94">
        <v>0.66666666666666663</v>
      </c>
      <c r="C156" s="95">
        <v>4</v>
      </c>
      <c r="D156" s="95">
        <v>4</v>
      </c>
      <c r="E156" s="95"/>
      <c r="F156" s="96">
        <v>0.03</v>
      </c>
      <c r="G156" s="95"/>
      <c r="H156" s="97">
        <v>0</v>
      </c>
      <c r="I156" s="98">
        <v>0</v>
      </c>
      <c r="J156" s="95">
        <v>0</v>
      </c>
      <c r="K156" s="99">
        <v>0</v>
      </c>
      <c r="L156" s="95"/>
      <c r="M156" s="95"/>
      <c r="N156" s="112"/>
      <c r="O156" s="112"/>
      <c r="P156" s="111"/>
      <c r="Q156" s="81"/>
      <c r="R156" s="81"/>
      <c r="S156" s="81"/>
    </row>
    <row r="157" spans="1:19" x14ac:dyDescent="0.25">
      <c r="A157" s="111"/>
      <c r="B157" s="94">
        <v>0.6875</v>
      </c>
      <c r="C157" s="95">
        <v>11</v>
      </c>
      <c r="D157" s="95">
        <v>11</v>
      </c>
      <c r="E157" s="95"/>
      <c r="F157" s="96">
        <v>0.1</v>
      </c>
      <c r="G157" s="95"/>
      <c r="H157" s="97">
        <v>0</v>
      </c>
      <c r="I157" s="98">
        <v>0</v>
      </c>
      <c r="J157" s="95">
        <v>0</v>
      </c>
      <c r="K157" s="99">
        <v>0</v>
      </c>
      <c r="L157" s="95"/>
      <c r="M157" s="95"/>
      <c r="N157" s="112"/>
      <c r="O157" s="112"/>
      <c r="P157" s="111"/>
      <c r="Q157" s="81"/>
      <c r="R157" s="81"/>
      <c r="S157" s="81"/>
    </row>
    <row r="158" spans="1:19" x14ac:dyDescent="0.25">
      <c r="A158" s="111"/>
      <c r="B158" s="94">
        <v>0.70833333333333337</v>
      </c>
      <c r="C158" s="95">
        <v>0</v>
      </c>
      <c r="D158" s="95">
        <v>0</v>
      </c>
      <c r="E158" s="95"/>
      <c r="F158" s="96">
        <v>0</v>
      </c>
      <c r="G158" s="95"/>
      <c r="H158" s="97">
        <v>0</v>
      </c>
      <c r="I158" s="110" t="e">
        <v>#DIV/0!</v>
      </c>
      <c r="J158" s="95">
        <v>0</v>
      </c>
      <c r="K158" s="99">
        <v>0</v>
      </c>
      <c r="L158" s="95"/>
      <c r="M158" s="95"/>
      <c r="N158" s="112"/>
      <c r="O158" s="112"/>
      <c r="P158" s="111"/>
      <c r="Q158" s="81"/>
      <c r="R158" s="81"/>
      <c r="S158" s="81"/>
    </row>
    <row r="159" spans="1:19" x14ac:dyDescent="0.25">
      <c r="A159" s="111"/>
      <c r="B159" s="94">
        <v>0.72916666666666663</v>
      </c>
      <c r="C159" s="95">
        <v>0</v>
      </c>
      <c r="D159" s="95">
        <v>0</v>
      </c>
      <c r="E159" s="95"/>
      <c r="F159" s="96">
        <v>0</v>
      </c>
      <c r="G159" s="95"/>
      <c r="H159" s="97">
        <v>0</v>
      </c>
      <c r="I159" s="110" t="e">
        <v>#DIV/0!</v>
      </c>
      <c r="J159" s="95">
        <v>0</v>
      </c>
      <c r="K159" s="99">
        <v>0</v>
      </c>
      <c r="L159" s="95"/>
      <c r="M159" s="95"/>
      <c r="N159" s="112"/>
      <c r="O159" s="112"/>
      <c r="P159" s="111"/>
      <c r="Q159" s="81"/>
      <c r="R159" s="81"/>
      <c r="S159" s="81"/>
    </row>
    <row r="160" spans="1:19" x14ac:dyDescent="0.25">
      <c r="A160" s="111"/>
      <c r="B160" s="94">
        <v>0.75</v>
      </c>
      <c r="C160" s="95">
        <v>0</v>
      </c>
      <c r="D160" s="95">
        <v>0</v>
      </c>
      <c r="E160" s="95"/>
      <c r="F160" s="96">
        <v>0</v>
      </c>
      <c r="G160" s="95"/>
      <c r="H160" s="97">
        <v>0</v>
      </c>
      <c r="I160" s="110" t="e">
        <v>#DIV/0!</v>
      </c>
      <c r="J160" s="95">
        <v>0</v>
      </c>
      <c r="K160" s="99">
        <v>0</v>
      </c>
      <c r="L160" s="95"/>
      <c r="M160" s="95"/>
      <c r="N160" s="112"/>
      <c r="O160" s="112"/>
      <c r="P160" s="111"/>
      <c r="Q160" s="81"/>
      <c r="R160" s="81"/>
      <c r="S160" s="81"/>
    </row>
    <row r="161" spans="1:19" x14ac:dyDescent="0.25">
      <c r="A161" s="111"/>
      <c r="B161" s="94">
        <v>0.77083333333333337</v>
      </c>
      <c r="C161" s="95">
        <v>0</v>
      </c>
      <c r="D161" s="95">
        <v>0</v>
      </c>
      <c r="E161" s="95"/>
      <c r="F161" s="96">
        <v>0</v>
      </c>
      <c r="G161" s="95"/>
      <c r="H161" s="97">
        <v>0</v>
      </c>
      <c r="I161" s="110" t="e">
        <v>#DIV/0!</v>
      </c>
      <c r="J161" s="90">
        <v>0</v>
      </c>
      <c r="K161" s="99">
        <v>0</v>
      </c>
      <c r="L161" s="95"/>
      <c r="M161" s="95"/>
      <c r="N161" s="112"/>
      <c r="O161" s="112"/>
      <c r="P161" s="111"/>
      <c r="Q161" s="81"/>
      <c r="R161" s="81"/>
      <c r="S161" s="81"/>
    </row>
    <row r="162" spans="1:19" x14ac:dyDescent="0.25">
      <c r="A162" s="111"/>
      <c r="B162" s="94">
        <v>0.79166666666666663</v>
      </c>
      <c r="C162" s="95">
        <v>0</v>
      </c>
      <c r="D162" s="95">
        <v>0</v>
      </c>
      <c r="E162" s="95"/>
      <c r="F162" s="96">
        <v>0</v>
      </c>
      <c r="G162" s="95"/>
      <c r="H162" s="97">
        <v>0</v>
      </c>
      <c r="I162" s="110" t="e">
        <v>#DIV/0!</v>
      </c>
      <c r="J162" s="90">
        <v>0</v>
      </c>
      <c r="K162" s="99">
        <v>0</v>
      </c>
      <c r="L162" s="95"/>
      <c r="M162" s="95"/>
      <c r="N162" s="112"/>
      <c r="O162" s="112"/>
      <c r="P162" s="111"/>
      <c r="Q162" s="81"/>
      <c r="R162" s="81"/>
      <c r="S162" s="81"/>
    </row>
    <row r="163" spans="1:19" x14ac:dyDescent="0.25">
      <c r="A163" s="111"/>
      <c r="B163" s="94">
        <v>0.8125</v>
      </c>
      <c r="C163" s="100">
        <v>0</v>
      </c>
      <c r="D163" s="100">
        <v>0</v>
      </c>
      <c r="E163" s="100"/>
      <c r="F163" s="101">
        <v>0</v>
      </c>
      <c r="G163" s="100"/>
      <c r="H163" s="102">
        <v>0</v>
      </c>
      <c r="I163" s="114" t="e">
        <v>#DIV/0!</v>
      </c>
      <c r="J163" s="104">
        <v>0</v>
      </c>
      <c r="K163" s="105">
        <v>0</v>
      </c>
      <c r="L163" s="100"/>
      <c r="M163" s="95"/>
      <c r="N163" s="112"/>
      <c r="O163" s="112"/>
      <c r="P163" s="111"/>
      <c r="Q163" s="81"/>
      <c r="R163" s="81"/>
      <c r="S163" s="81"/>
    </row>
    <row r="164" spans="1:19" x14ac:dyDescent="0.25">
      <c r="A164" s="91"/>
      <c r="B164" s="91"/>
      <c r="C164" s="86">
        <v>115</v>
      </c>
      <c r="D164" s="86">
        <v>115</v>
      </c>
      <c r="E164" s="86"/>
      <c r="F164" s="86"/>
      <c r="G164" s="86">
        <v>0</v>
      </c>
      <c r="H164" s="98">
        <v>0</v>
      </c>
      <c r="I164" s="98">
        <v>0</v>
      </c>
      <c r="J164" s="86">
        <v>4</v>
      </c>
      <c r="K164" s="108">
        <v>0.03</v>
      </c>
      <c r="L164" s="86">
        <v>0</v>
      </c>
      <c r="M164" s="86"/>
      <c r="N164" s="91"/>
      <c r="O164" s="91"/>
      <c r="P164" s="81"/>
      <c r="Q164" s="81"/>
      <c r="R164" s="81"/>
      <c r="S164" s="81"/>
    </row>
    <row r="165" spans="1:19" x14ac:dyDescent="0.25">
      <c r="A165" s="91"/>
      <c r="B165" s="91"/>
      <c r="C165" s="81"/>
      <c r="D165" s="91"/>
      <c r="E165" s="91"/>
      <c r="F165" s="81"/>
      <c r="G165" s="81"/>
      <c r="H165" s="81"/>
      <c r="I165" s="81"/>
      <c r="J165" s="81"/>
      <c r="K165" s="90"/>
      <c r="L165" s="90"/>
      <c r="M165" s="90"/>
      <c r="N165" s="91"/>
      <c r="O165" s="91"/>
      <c r="P165" s="81"/>
      <c r="Q165" s="81"/>
      <c r="R165" s="81"/>
      <c r="S165" s="81"/>
    </row>
    <row r="166" spans="1:19" x14ac:dyDescent="0.25">
      <c r="A166" s="86" t="s">
        <v>304</v>
      </c>
      <c r="B166" s="87" t="s">
        <v>324</v>
      </c>
      <c r="C166" s="87"/>
      <c r="D166" s="88"/>
      <c r="E166" s="88"/>
      <c r="F166" s="89"/>
      <c r="G166" s="81"/>
      <c r="H166" s="81"/>
      <c r="I166" s="81"/>
      <c r="J166" s="81"/>
      <c r="K166" s="90"/>
      <c r="L166" s="90"/>
      <c r="M166" s="90"/>
      <c r="N166" s="91"/>
      <c r="O166" s="91"/>
      <c r="P166" s="81"/>
      <c r="Q166" s="81"/>
      <c r="R166" s="81"/>
      <c r="S166" s="81"/>
    </row>
    <row r="167" spans="1:19" x14ac:dyDescent="0.25">
      <c r="A167" s="91"/>
      <c r="B167" s="91"/>
      <c r="C167" s="81"/>
      <c r="D167" s="91"/>
      <c r="E167" s="91"/>
      <c r="F167" s="81"/>
      <c r="G167" s="81"/>
      <c r="H167" s="81"/>
      <c r="I167" s="81"/>
      <c r="J167" s="81"/>
      <c r="K167" s="90"/>
      <c r="L167" s="90"/>
      <c r="M167" s="90"/>
      <c r="N167" s="91"/>
      <c r="O167" s="91"/>
      <c r="P167" s="81"/>
      <c r="Q167" s="81"/>
      <c r="R167" s="81"/>
      <c r="S167" s="81"/>
    </row>
    <row r="168" spans="1:19" x14ac:dyDescent="0.25">
      <c r="A168" s="81"/>
      <c r="B168" s="92" t="s">
        <v>311</v>
      </c>
      <c r="C168" s="93" t="s">
        <v>322</v>
      </c>
      <c r="D168" s="93" t="s">
        <v>288</v>
      </c>
      <c r="E168" s="93"/>
      <c r="F168" s="93" t="s">
        <v>315</v>
      </c>
      <c r="G168" s="93" t="s">
        <v>289</v>
      </c>
      <c r="H168" s="93" t="s">
        <v>316</v>
      </c>
      <c r="I168" s="92" t="s">
        <v>292</v>
      </c>
      <c r="J168" s="93" t="s">
        <v>290</v>
      </c>
      <c r="K168" s="93" t="s">
        <v>320</v>
      </c>
      <c r="L168" s="93" t="s">
        <v>316</v>
      </c>
      <c r="M168" s="93"/>
      <c r="N168" s="91"/>
      <c r="O168" s="91"/>
      <c r="P168" s="81"/>
      <c r="Q168" s="81"/>
      <c r="R168" s="81"/>
      <c r="S168" s="81"/>
    </row>
    <row r="169" spans="1:19" x14ac:dyDescent="0.25">
      <c r="A169" s="91"/>
      <c r="B169" s="91"/>
      <c r="C169" s="81"/>
      <c r="D169" s="91"/>
      <c r="E169" s="91"/>
      <c r="F169" s="81"/>
      <c r="G169" s="81"/>
      <c r="H169" s="81"/>
      <c r="I169" s="81"/>
      <c r="J169" s="81"/>
      <c r="K169" s="90"/>
      <c r="L169" s="81"/>
      <c r="M169" s="81"/>
      <c r="N169" s="91"/>
      <c r="O169" s="91"/>
      <c r="P169" s="81"/>
      <c r="Q169" s="81"/>
      <c r="R169" s="81"/>
      <c r="S169" s="81"/>
    </row>
    <row r="170" spans="1:19" x14ac:dyDescent="0.25">
      <c r="A170" s="111"/>
      <c r="B170" s="94">
        <v>0.33333333333333331</v>
      </c>
      <c r="C170" s="95">
        <v>0</v>
      </c>
      <c r="D170" s="95">
        <v>0</v>
      </c>
      <c r="E170" s="95"/>
      <c r="F170" s="96">
        <v>0</v>
      </c>
      <c r="G170" s="95"/>
      <c r="H170" s="97">
        <v>0</v>
      </c>
      <c r="I170" s="110" t="e">
        <v>#DIV/0!</v>
      </c>
      <c r="J170" s="95">
        <v>0</v>
      </c>
      <c r="K170" s="99">
        <v>0</v>
      </c>
      <c r="L170" s="95"/>
      <c r="M170" s="95"/>
      <c r="N170" s="112"/>
      <c r="O170" s="112"/>
      <c r="P170" s="111"/>
      <c r="Q170" s="81"/>
      <c r="R170" s="81"/>
      <c r="S170" s="81"/>
    </row>
    <row r="171" spans="1:19" x14ac:dyDescent="0.25">
      <c r="A171" s="111"/>
      <c r="B171" s="94">
        <v>0.35416666666666669</v>
      </c>
      <c r="C171" s="95">
        <v>0</v>
      </c>
      <c r="D171" s="95">
        <v>0</v>
      </c>
      <c r="E171" s="95"/>
      <c r="F171" s="96">
        <v>0</v>
      </c>
      <c r="G171" s="95"/>
      <c r="H171" s="97">
        <v>0</v>
      </c>
      <c r="I171" s="110" t="e">
        <v>#DIV/0!</v>
      </c>
      <c r="J171" s="95">
        <v>0</v>
      </c>
      <c r="K171" s="99">
        <v>0</v>
      </c>
      <c r="L171" s="95"/>
      <c r="M171" s="95"/>
      <c r="N171" s="112"/>
      <c r="O171" s="112"/>
      <c r="P171" s="111"/>
      <c r="Q171" s="81"/>
      <c r="R171" s="81"/>
      <c r="S171" s="81"/>
    </row>
    <row r="172" spans="1:19" x14ac:dyDescent="0.25">
      <c r="A172" s="111"/>
      <c r="B172" s="94">
        <v>0.375</v>
      </c>
      <c r="C172" s="95">
        <v>2</v>
      </c>
      <c r="D172" s="95">
        <v>2</v>
      </c>
      <c r="E172" s="95"/>
      <c r="F172" s="96">
        <v>0.01</v>
      </c>
      <c r="G172" s="95"/>
      <c r="H172" s="97">
        <v>0</v>
      </c>
      <c r="I172" s="98">
        <v>0</v>
      </c>
      <c r="J172" s="95">
        <v>1</v>
      </c>
      <c r="K172" s="99">
        <v>0.5</v>
      </c>
      <c r="L172" s="95"/>
      <c r="M172" s="95"/>
      <c r="N172" s="112"/>
      <c r="O172" s="112"/>
      <c r="P172" s="111"/>
      <c r="Q172" s="81"/>
      <c r="R172" s="81"/>
      <c r="S172" s="81"/>
    </row>
    <row r="173" spans="1:19" x14ac:dyDescent="0.25">
      <c r="A173" s="111"/>
      <c r="B173" s="94">
        <v>0.39583333333333331</v>
      </c>
      <c r="C173" s="95">
        <v>1</v>
      </c>
      <c r="D173" s="95">
        <v>1</v>
      </c>
      <c r="E173" s="95"/>
      <c r="F173" s="96">
        <v>0.01</v>
      </c>
      <c r="G173" s="95"/>
      <c r="H173" s="97">
        <v>0</v>
      </c>
      <c r="I173" s="98">
        <v>0</v>
      </c>
      <c r="J173" s="95">
        <v>0</v>
      </c>
      <c r="K173" s="99">
        <v>0</v>
      </c>
      <c r="L173" s="95"/>
      <c r="M173" s="95"/>
      <c r="N173" s="112"/>
      <c r="O173" s="112"/>
      <c r="P173" s="111"/>
      <c r="Q173" s="81"/>
      <c r="R173" s="81"/>
      <c r="S173" s="81"/>
    </row>
    <row r="174" spans="1:19" x14ac:dyDescent="0.25">
      <c r="A174" s="111"/>
      <c r="B174" s="94">
        <v>0.41666666666666669</v>
      </c>
      <c r="C174" s="95">
        <v>5</v>
      </c>
      <c r="D174" s="95">
        <v>5</v>
      </c>
      <c r="E174" s="95"/>
      <c r="F174" s="96">
        <v>0.03</v>
      </c>
      <c r="G174" s="95"/>
      <c r="H174" s="97">
        <v>0</v>
      </c>
      <c r="I174" s="98">
        <v>0</v>
      </c>
      <c r="J174" s="95">
        <v>0</v>
      </c>
      <c r="K174" s="99">
        <v>0</v>
      </c>
      <c r="L174" s="95"/>
      <c r="M174" s="95"/>
      <c r="N174" s="112"/>
      <c r="O174" s="112"/>
      <c r="P174" s="111"/>
      <c r="Q174" s="81"/>
      <c r="R174" s="81"/>
      <c r="S174" s="81"/>
    </row>
    <row r="175" spans="1:19" x14ac:dyDescent="0.25">
      <c r="A175" s="111"/>
      <c r="B175" s="94">
        <v>0.4375</v>
      </c>
      <c r="C175" s="95">
        <v>6</v>
      </c>
      <c r="D175" s="95">
        <v>6</v>
      </c>
      <c r="E175" s="95"/>
      <c r="F175" s="96">
        <v>0.03</v>
      </c>
      <c r="G175" s="95"/>
      <c r="H175" s="97">
        <v>0</v>
      </c>
      <c r="I175" s="98">
        <v>0</v>
      </c>
      <c r="J175" s="95">
        <v>1</v>
      </c>
      <c r="K175" s="99">
        <v>0.17</v>
      </c>
      <c r="L175" s="95"/>
      <c r="M175" s="95"/>
      <c r="N175" s="112"/>
      <c r="O175" s="112"/>
      <c r="P175" s="111"/>
      <c r="Q175" s="81"/>
      <c r="R175" s="81"/>
      <c r="S175" s="81"/>
    </row>
    <row r="176" spans="1:19" x14ac:dyDescent="0.25">
      <c r="A176" s="111"/>
      <c r="B176" s="94">
        <v>0.45833333333333331</v>
      </c>
      <c r="C176" s="95">
        <v>8</v>
      </c>
      <c r="D176" s="95">
        <v>8</v>
      </c>
      <c r="E176" s="95"/>
      <c r="F176" s="96">
        <v>0.04</v>
      </c>
      <c r="G176" s="95"/>
      <c r="H176" s="97">
        <v>0</v>
      </c>
      <c r="I176" s="98">
        <v>0</v>
      </c>
      <c r="J176" s="95">
        <v>0</v>
      </c>
      <c r="K176" s="99">
        <v>0</v>
      </c>
      <c r="L176" s="95"/>
      <c r="M176" s="95"/>
      <c r="N176" s="112"/>
      <c r="O176" s="112"/>
      <c r="P176" s="111"/>
      <c r="Q176" s="81"/>
      <c r="R176" s="81"/>
      <c r="S176" s="81"/>
    </row>
    <row r="177" spans="1:19" x14ac:dyDescent="0.25">
      <c r="A177" s="111"/>
      <c r="B177" s="94">
        <v>0.47916666666666669</v>
      </c>
      <c r="C177" s="95">
        <v>14</v>
      </c>
      <c r="D177" s="95">
        <v>14</v>
      </c>
      <c r="E177" s="95"/>
      <c r="F177" s="96">
        <v>7.0000000000000007E-2</v>
      </c>
      <c r="G177" s="95"/>
      <c r="H177" s="97">
        <v>0</v>
      </c>
      <c r="I177" s="98">
        <v>0</v>
      </c>
      <c r="J177" s="95">
        <v>0</v>
      </c>
      <c r="K177" s="99">
        <v>0</v>
      </c>
      <c r="L177" s="95"/>
      <c r="M177" s="95"/>
      <c r="N177" s="112"/>
      <c r="O177" s="112"/>
      <c r="P177" s="111"/>
      <c r="Q177" s="81"/>
      <c r="R177" s="81"/>
      <c r="S177" s="81"/>
    </row>
    <row r="178" spans="1:19" x14ac:dyDescent="0.25">
      <c r="A178" s="111"/>
      <c r="B178" s="94">
        <v>0.5</v>
      </c>
      <c r="C178" s="95">
        <v>10</v>
      </c>
      <c r="D178" s="95">
        <v>10</v>
      </c>
      <c r="E178" s="95"/>
      <c r="F178" s="96">
        <v>0.05</v>
      </c>
      <c r="G178" s="95"/>
      <c r="H178" s="97">
        <v>0</v>
      </c>
      <c r="I178" s="98">
        <v>0</v>
      </c>
      <c r="J178" s="95">
        <v>1</v>
      </c>
      <c r="K178" s="99">
        <v>0.1</v>
      </c>
      <c r="L178" s="95"/>
      <c r="M178" s="95"/>
      <c r="N178" s="112"/>
      <c r="O178" s="112"/>
      <c r="P178" s="111"/>
      <c r="Q178" s="81"/>
      <c r="R178" s="81"/>
      <c r="S178" s="81"/>
    </row>
    <row r="179" spans="1:19" x14ac:dyDescent="0.25">
      <c r="A179" s="111"/>
      <c r="B179" s="94">
        <v>0.52083333333333337</v>
      </c>
      <c r="C179" s="95">
        <v>17</v>
      </c>
      <c r="D179" s="95">
        <v>17</v>
      </c>
      <c r="E179" s="95"/>
      <c r="F179" s="96">
        <v>0.09</v>
      </c>
      <c r="G179" s="95"/>
      <c r="H179" s="97">
        <v>0</v>
      </c>
      <c r="I179" s="98">
        <v>0</v>
      </c>
      <c r="J179" s="95">
        <v>2</v>
      </c>
      <c r="K179" s="99">
        <v>0.12</v>
      </c>
      <c r="L179" s="95"/>
      <c r="M179" s="95"/>
      <c r="N179" s="112"/>
      <c r="O179" s="112"/>
      <c r="P179" s="111"/>
      <c r="Q179" s="81"/>
      <c r="R179" s="81"/>
      <c r="S179" s="81"/>
    </row>
    <row r="180" spans="1:19" x14ac:dyDescent="0.25">
      <c r="A180" s="111"/>
      <c r="B180" s="94">
        <v>0.54166666666666663</v>
      </c>
      <c r="C180" s="95">
        <v>8</v>
      </c>
      <c r="D180" s="95">
        <v>8</v>
      </c>
      <c r="E180" s="95"/>
      <c r="F180" s="96">
        <v>0.04</v>
      </c>
      <c r="G180" s="95"/>
      <c r="H180" s="97">
        <v>0</v>
      </c>
      <c r="I180" s="98">
        <v>0</v>
      </c>
      <c r="J180" s="95">
        <v>1</v>
      </c>
      <c r="K180" s="99">
        <v>0.13</v>
      </c>
      <c r="L180" s="95"/>
      <c r="M180" s="95"/>
      <c r="N180" s="112"/>
      <c r="O180" s="112"/>
      <c r="P180" s="111"/>
      <c r="Q180" s="81"/>
      <c r="R180" s="81"/>
      <c r="S180" s="81"/>
    </row>
    <row r="181" spans="1:19" x14ac:dyDescent="0.25">
      <c r="A181" s="111"/>
      <c r="B181" s="94">
        <v>0.5625</v>
      </c>
      <c r="C181" s="95">
        <v>11</v>
      </c>
      <c r="D181" s="95">
        <v>11</v>
      </c>
      <c r="E181" s="95"/>
      <c r="F181" s="96">
        <v>0.06</v>
      </c>
      <c r="G181" s="95"/>
      <c r="H181" s="97">
        <v>0</v>
      </c>
      <c r="I181" s="98">
        <v>0</v>
      </c>
      <c r="J181" s="95">
        <v>1</v>
      </c>
      <c r="K181" s="99">
        <v>0.09</v>
      </c>
      <c r="L181" s="95"/>
      <c r="M181" s="95"/>
      <c r="N181" s="112"/>
      <c r="O181" s="112"/>
      <c r="P181" s="111"/>
      <c r="Q181" s="81"/>
      <c r="R181" s="81"/>
      <c r="S181" s="81"/>
    </row>
    <row r="182" spans="1:19" x14ac:dyDescent="0.25">
      <c r="A182" s="111"/>
      <c r="B182" s="94">
        <v>0.58333333333333337</v>
      </c>
      <c r="C182" s="95">
        <v>13</v>
      </c>
      <c r="D182" s="95">
        <v>13</v>
      </c>
      <c r="E182" s="95"/>
      <c r="F182" s="96">
        <v>7.0000000000000007E-2</v>
      </c>
      <c r="G182" s="95"/>
      <c r="H182" s="97">
        <v>0</v>
      </c>
      <c r="I182" s="98">
        <v>0</v>
      </c>
      <c r="J182" s="95">
        <v>3</v>
      </c>
      <c r="K182" s="99">
        <v>0.23</v>
      </c>
      <c r="L182" s="95"/>
      <c r="M182" s="95"/>
      <c r="N182" s="112"/>
      <c r="O182" s="112"/>
      <c r="P182" s="111"/>
      <c r="Q182" s="81"/>
      <c r="R182" s="81"/>
      <c r="S182" s="81"/>
    </row>
    <row r="183" spans="1:19" x14ac:dyDescent="0.25">
      <c r="A183" s="111"/>
      <c r="B183" s="94">
        <v>0.60416666666666663</v>
      </c>
      <c r="C183" s="95">
        <v>18</v>
      </c>
      <c r="D183" s="95">
        <v>18</v>
      </c>
      <c r="E183" s="95"/>
      <c r="F183" s="96">
        <v>0.1</v>
      </c>
      <c r="G183" s="95"/>
      <c r="H183" s="97">
        <v>0</v>
      </c>
      <c r="I183" s="98">
        <v>0</v>
      </c>
      <c r="J183" s="95">
        <v>2</v>
      </c>
      <c r="K183" s="99">
        <v>0.11</v>
      </c>
      <c r="L183" s="95"/>
      <c r="M183" s="95"/>
      <c r="N183" s="112"/>
      <c r="O183" s="112"/>
      <c r="P183" s="111"/>
      <c r="Q183" s="81"/>
      <c r="R183" s="81"/>
      <c r="S183" s="81"/>
    </row>
    <row r="184" spans="1:19" x14ac:dyDescent="0.25">
      <c r="A184" s="111"/>
      <c r="B184" s="94">
        <v>0.625</v>
      </c>
      <c r="C184" s="95">
        <v>12</v>
      </c>
      <c r="D184" s="95">
        <v>12</v>
      </c>
      <c r="E184" s="95"/>
      <c r="F184" s="96">
        <v>0.06</v>
      </c>
      <c r="G184" s="95"/>
      <c r="H184" s="97">
        <v>0</v>
      </c>
      <c r="I184" s="98">
        <v>0</v>
      </c>
      <c r="J184" s="95">
        <v>1</v>
      </c>
      <c r="K184" s="99">
        <v>0.08</v>
      </c>
      <c r="L184" s="95"/>
      <c r="M184" s="95"/>
      <c r="N184" s="112"/>
      <c r="O184" s="112"/>
      <c r="P184" s="111"/>
      <c r="Q184" s="81"/>
      <c r="R184" s="81"/>
      <c r="S184" s="81"/>
    </row>
    <row r="185" spans="1:19" x14ac:dyDescent="0.25">
      <c r="A185" s="111"/>
      <c r="B185" s="94">
        <v>0.64583333333333337</v>
      </c>
      <c r="C185" s="95">
        <v>7</v>
      </c>
      <c r="D185" s="95">
        <v>7</v>
      </c>
      <c r="E185" s="95"/>
      <c r="F185" s="96">
        <v>0.04</v>
      </c>
      <c r="G185" s="95"/>
      <c r="H185" s="97">
        <v>0</v>
      </c>
      <c r="I185" s="98">
        <v>0</v>
      </c>
      <c r="J185" s="95">
        <v>1</v>
      </c>
      <c r="K185" s="99">
        <v>0.14000000000000001</v>
      </c>
      <c r="L185" s="95"/>
      <c r="M185" s="95"/>
      <c r="N185" s="112"/>
      <c r="O185" s="112"/>
      <c r="P185" s="111"/>
      <c r="Q185" s="81"/>
      <c r="R185" s="81"/>
      <c r="S185" s="81"/>
    </row>
    <row r="186" spans="1:19" x14ac:dyDescent="0.25">
      <c r="A186" s="111"/>
      <c r="B186" s="94">
        <v>0.66666666666666663</v>
      </c>
      <c r="C186" s="95">
        <v>7</v>
      </c>
      <c r="D186" s="95">
        <v>7</v>
      </c>
      <c r="E186" s="95"/>
      <c r="F186" s="96">
        <v>0.04</v>
      </c>
      <c r="G186" s="95"/>
      <c r="H186" s="97">
        <v>0</v>
      </c>
      <c r="I186" s="98">
        <v>0</v>
      </c>
      <c r="J186" s="95">
        <v>0</v>
      </c>
      <c r="K186" s="99">
        <v>0</v>
      </c>
      <c r="L186" s="95"/>
      <c r="M186" s="95"/>
      <c r="N186" s="112"/>
      <c r="O186" s="112"/>
      <c r="P186" s="111"/>
      <c r="Q186" s="81"/>
      <c r="R186" s="81"/>
      <c r="S186" s="81"/>
    </row>
    <row r="187" spans="1:19" x14ac:dyDescent="0.25">
      <c r="A187" s="111"/>
      <c r="B187" s="94">
        <v>0.6875</v>
      </c>
      <c r="C187" s="95">
        <v>7</v>
      </c>
      <c r="D187" s="95">
        <v>7</v>
      </c>
      <c r="E187" s="95"/>
      <c r="F187" s="96">
        <v>0.04</v>
      </c>
      <c r="G187" s="95"/>
      <c r="H187" s="97">
        <v>0</v>
      </c>
      <c r="I187" s="98">
        <v>0</v>
      </c>
      <c r="J187" s="95">
        <v>1</v>
      </c>
      <c r="K187" s="99">
        <v>0.14000000000000001</v>
      </c>
      <c r="L187" s="95"/>
      <c r="M187" s="95"/>
      <c r="N187" s="112"/>
      <c r="O187" s="112"/>
      <c r="P187" s="111"/>
      <c r="Q187" s="81"/>
      <c r="R187" s="81"/>
      <c r="S187" s="81"/>
    </row>
    <row r="188" spans="1:19" x14ac:dyDescent="0.25">
      <c r="A188" s="111"/>
      <c r="B188" s="94">
        <v>0.70833333333333337</v>
      </c>
      <c r="C188" s="95">
        <v>13</v>
      </c>
      <c r="D188" s="95">
        <v>13</v>
      </c>
      <c r="E188" s="95"/>
      <c r="F188" s="96">
        <v>7.0000000000000007E-2</v>
      </c>
      <c r="G188" s="95"/>
      <c r="H188" s="97">
        <v>0</v>
      </c>
      <c r="I188" s="98">
        <v>0</v>
      </c>
      <c r="J188" s="95">
        <v>5</v>
      </c>
      <c r="K188" s="99">
        <v>0.38</v>
      </c>
      <c r="L188" s="95"/>
      <c r="M188" s="95"/>
      <c r="N188" s="112"/>
      <c r="O188" s="112"/>
      <c r="P188" s="111"/>
      <c r="Q188" s="81"/>
      <c r="R188" s="81"/>
      <c r="S188" s="81"/>
    </row>
    <row r="189" spans="1:19" x14ac:dyDescent="0.25">
      <c r="A189" s="111"/>
      <c r="B189" s="94">
        <v>0.72916666666666663</v>
      </c>
      <c r="C189" s="95">
        <v>5</v>
      </c>
      <c r="D189" s="95">
        <v>5</v>
      </c>
      <c r="E189" s="95"/>
      <c r="F189" s="96">
        <v>0.03</v>
      </c>
      <c r="G189" s="95"/>
      <c r="H189" s="97">
        <v>0</v>
      </c>
      <c r="I189" s="98">
        <v>0</v>
      </c>
      <c r="J189" s="95">
        <v>0</v>
      </c>
      <c r="K189" s="99">
        <v>0</v>
      </c>
      <c r="L189" s="95"/>
      <c r="M189" s="95"/>
      <c r="N189" s="112"/>
      <c r="O189" s="112"/>
      <c r="P189" s="111"/>
      <c r="Q189" s="81"/>
      <c r="R189" s="81"/>
      <c r="S189" s="81"/>
    </row>
    <row r="190" spans="1:19" x14ac:dyDescent="0.25">
      <c r="A190" s="111"/>
      <c r="B190" s="94">
        <v>0.75</v>
      </c>
      <c r="C190" s="95">
        <v>9</v>
      </c>
      <c r="D190" s="95">
        <v>9</v>
      </c>
      <c r="E190" s="95"/>
      <c r="F190" s="96">
        <v>0.05</v>
      </c>
      <c r="G190" s="95"/>
      <c r="H190" s="97">
        <v>0</v>
      </c>
      <c r="I190" s="98">
        <v>0</v>
      </c>
      <c r="J190" s="95">
        <v>1</v>
      </c>
      <c r="K190" s="99">
        <v>0.11</v>
      </c>
      <c r="L190" s="95"/>
      <c r="M190" s="95"/>
      <c r="N190" s="112"/>
      <c r="O190" s="112"/>
      <c r="P190" s="111"/>
      <c r="Q190" s="81"/>
      <c r="R190" s="81"/>
      <c r="S190" s="81"/>
    </row>
    <row r="191" spans="1:19" x14ac:dyDescent="0.25">
      <c r="A191" s="111"/>
      <c r="B191" s="94">
        <v>0.77083333333333337</v>
      </c>
      <c r="C191" s="95">
        <v>10</v>
      </c>
      <c r="D191" s="95">
        <v>10</v>
      </c>
      <c r="E191" s="95"/>
      <c r="F191" s="96">
        <v>0.05</v>
      </c>
      <c r="G191" s="95"/>
      <c r="H191" s="97">
        <v>0</v>
      </c>
      <c r="I191" s="98">
        <v>0</v>
      </c>
      <c r="J191" s="90">
        <v>1</v>
      </c>
      <c r="K191" s="99">
        <v>0.1</v>
      </c>
      <c r="L191" s="95"/>
      <c r="M191" s="95"/>
      <c r="N191" s="91"/>
      <c r="O191" s="91"/>
      <c r="P191" s="81"/>
      <c r="Q191" s="81"/>
      <c r="R191" s="81"/>
      <c r="S191" s="81"/>
    </row>
    <row r="192" spans="1:19" x14ac:dyDescent="0.25">
      <c r="A192" s="81"/>
      <c r="B192" s="94">
        <v>0.79166666666666663</v>
      </c>
      <c r="C192" s="95">
        <v>3</v>
      </c>
      <c r="D192" s="95">
        <v>3</v>
      </c>
      <c r="E192" s="95"/>
      <c r="F192" s="96">
        <v>0.02</v>
      </c>
      <c r="G192" s="95"/>
      <c r="H192" s="97">
        <v>0</v>
      </c>
      <c r="I192" s="98">
        <v>0</v>
      </c>
      <c r="J192" s="90">
        <v>0</v>
      </c>
      <c r="K192" s="99">
        <v>0</v>
      </c>
      <c r="L192" s="95"/>
      <c r="M192" s="95"/>
      <c r="N192" s="66"/>
      <c r="O192" s="66"/>
      <c r="P192" s="65"/>
      <c r="Q192" s="65"/>
      <c r="R192" s="65"/>
      <c r="S192" s="65"/>
    </row>
    <row r="193" spans="1:19" x14ac:dyDescent="0.25">
      <c r="A193" s="65"/>
      <c r="B193" s="94">
        <v>0.8125</v>
      </c>
      <c r="C193" s="100">
        <v>1</v>
      </c>
      <c r="D193" s="100">
        <v>1</v>
      </c>
      <c r="E193" s="100"/>
      <c r="F193" s="101">
        <v>0.01</v>
      </c>
      <c r="G193" s="100"/>
      <c r="H193" s="102">
        <v>0</v>
      </c>
      <c r="I193" s="103">
        <v>0</v>
      </c>
      <c r="J193" s="104">
        <v>0</v>
      </c>
      <c r="K193" s="105">
        <v>0</v>
      </c>
      <c r="L193" s="100"/>
      <c r="M193" s="95"/>
      <c r="N193" s="66"/>
      <c r="O193" s="66"/>
      <c r="P193" s="65"/>
      <c r="Q193" s="65"/>
      <c r="R193" s="65"/>
      <c r="S193" s="65"/>
    </row>
    <row r="194" spans="1:19" x14ac:dyDescent="0.25">
      <c r="A194" s="66"/>
      <c r="B194" s="66"/>
      <c r="C194" s="86">
        <v>187</v>
      </c>
      <c r="D194" s="86">
        <v>187</v>
      </c>
      <c r="E194" s="86"/>
      <c r="F194" s="86"/>
      <c r="G194" s="86">
        <v>0</v>
      </c>
      <c r="H194" s="98">
        <v>0</v>
      </c>
      <c r="I194" s="98">
        <v>0</v>
      </c>
      <c r="J194" s="86">
        <v>22</v>
      </c>
      <c r="K194" s="108">
        <v>0.11</v>
      </c>
      <c r="L194" s="86">
        <v>0</v>
      </c>
      <c r="M194" s="86"/>
      <c r="N194" s="66"/>
      <c r="O194" s="66"/>
      <c r="P194" s="65"/>
      <c r="Q194" s="65"/>
      <c r="R194" s="65"/>
      <c r="S194" s="65"/>
    </row>
    <row r="195" spans="1:19" x14ac:dyDescent="0.25">
      <c r="A195" s="66"/>
      <c r="B195" s="66"/>
      <c r="C195" s="65"/>
      <c r="D195" s="66"/>
      <c r="E195" s="66"/>
      <c r="F195" s="65"/>
      <c r="G195" s="65"/>
      <c r="H195" s="65"/>
      <c r="I195" s="65"/>
      <c r="J195" s="65"/>
      <c r="K195" s="79"/>
      <c r="L195" s="79"/>
      <c r="M195" s="79"/>
      <c r="N195" s="66"/>
      <c r="O195" s="66"/>
      <c r="P195" s="65"/>
      <c r="Q195" s="65"/>
      <c r="R195" s="65"/>
      <c r="S195" s="65"/>
    </row>
  </sheetData>
  <mergeCells count="219">
    <mergeCell ref="A194:B194"/>
    <mergeCell ref="N194:O194"/>
    <mergeCell ref="A195:B195"/>
    <mergeCell ref="D195:E195"/>
    <mergeCell ref="N195:O195"/>
    <mergeCell ref="N188:O188"/>
    <mergeCell ref="N189:O189"/>
    <mergeCell ref="N190:O190"/>
    <mergeCell ref="N191:O191"/>
    <mergeCell ref="N192:O192"/>
    <mergeCell ref="N193:O193"/>
    <mergeCell ref="N182:O182"/>
    <mergeCell ref="N183:O183"/>
    <mergeCell ref="N184:O184"/>
    <mergeCell ref="N185:O185"/>
    <mergeCell ref="N186:O186"/>
    <mergeCell ref="N187:O187"/>
    <mergeCell ref="N176:O176"/>
    <mergeCell ref="N177:O177"/>
    <mergeCell ref="N178:O178"/>
    <mergeCell ref="N179:O179"/>
    <mergeCell ref="N180:O180"/>
    <mergeCell ref="N181:O181"/>
    <mergeCell ref="N170:O170"/>
    <mergeCell ref="N171:O171"/>
    <mergeCell ref="N172:O172"/>
    <mergeCell ref="N173:O173"/>
    <mergeCell ref="N174:O174"/>
    <mergeCell ref="N175:O175"/>
    <mergeCell ref="A167:B167"/>
    <mergeCell ref="D167:E167"/>
    <mergeCell ref="N167:O167"/>
    <mergeCell ref="N168:O168"/>
    <mergeCell ref="A169:B169"/>
    <mergeCell ref="D169:E169"/>
    <mergeCell ref="N169:O169"/>
    <mergeCell ref="A164:B164"/>
    <mergeCell ref="N164:O164"/>
    <mergeCell ref="A165:B165"/>
    <mergeCell ref="D165:E165"/>
    <mergeCell ref="N165:O165"/>
    <mergeCell ref="B166:C166"/>
    <mergeCell ref="D166:E166"/>
    <mergeCell ref="N166:O166"/>
    <mergeCell ref="N158:O158"/>
    <mergeCell ref="N159:O159"/>
    <mergeCell ref="N160:O160"/>
    <mergeCell ref="N161:O161"/>
    <mergeCell ref="N162:O162"/>
    <mergeCell ref="N163:O163"/>
    <mergeCell ref="N152:O152"/>
    <mergeCell ref="N153:O153"/>
    <mergeCell ref="N154:O154"/>
    <mergeCell ref="N155:O155"/>
    <mergeCell ref="N156:O156"/>
    <mergeCell ref="N157:O157"/>
    <mergeCell ref="N146:O146"/>
    <mergeCell ref="N147:O147"/>
    <mergeCell ref="N148:O148"/>
    <mergeCell ref="N149:O149"/>
    <mergeCell ref="N150:O150"/>
    <mergeCell ref="N151:O151"/>
    <mergeCell ref="N140:O140"/>
    <mergeCell ref="N141:O141"/>
    <mergeCell ref="N142:O142"/>
    <mergeCell ref="N143:O143"/>
    <mergeCell ref="N144:O144"/>
    <mergeCell ref="N145:O145"/>
    <mergeCell ref="A137:B137"/>
    <mergeCell ref="D137:E137"/>
    <mergeCell ref="N137:O137"/>
    <mergeCell ref="N138:O138"/>
    <mergeCell ref="A139:B139"/>
    <mergeCell ref="D139:E139"/>
    <mergeCell ref="N139:O139"/>
    <mergeCell ref="A134:B134"/>
    <mergeCell ref="N134:O134"/>
    <mergeCell ref="A135:B135"/>
    <mergeCell ref="D135:E135"/>
    <mergeCell ref="N135:O135"/>
    <mergeCell ref="B136:C136"/>
    <mergeCell ref="D136:E136"/>
    <mergeCell ref="N136:O136"/>
    <mergeCell ref="N128:O128"/>
    <mergeCell ref="N129:O129"/>
    <mergeCell ref="N130:O130"/>
    <mergeCell ref="N131:O131"/>
    <mergeCell ref="N132:O132"/>
    <mergeCell ref="N133:O133"/>
    <mergeCell ref="N122:O122"/>
    <mergeCell ref="N123:O123"/>
    <mergeCell ref="N124:O124"/>
    <mergeCell ref="N125:O125"/>
    <mergeCell ref="N126:O126"/>
    <mergeCell ref="N127:O127"/>
    <mergeCell ref="N116:O116"/>
    <mergeCell ref="N117:O117"/>
    <mergeCell ref="N118:O118"/>
    <mergeCell ref="N119:O119"/>
    <mergeCell ref="N120:O120"/>
    <mergeCell ref="N121:O121"/>
    <mergeCell ref="N110:O110"/>
    <mergeCell ref="N111:O111"/>
    <mergeCell ref="N112:O112"/>
    <mergeCell ref="N113:O113"/>
    <mergeCell ref="N114:O114"/>
    <mergeCell ref="N115:O115"/>
    <mergeCell ref="A107:B107"/>
    <mergeCell ref="D107:E107"/>
    <mergeCell ref="N107:O107"/>
    <mergeCell ref="N108:O108"/>
    <mergeCell ref="A109:B109"/>
    <mergeCell ref="D109:E109"/>
    <mergeCell ref="N109:O109"/>
    <mergeCell ref="A105:B105"/>
    <mergeCell ref="D105:E105"/>
    <mergeCell ref="N105:O105"/>
    <mergeCell ref="B106:C106"/>
    <mergeCell ref="D106:E106"/>
    <mergeCell ref="N106:O106"/>
    <mergeCell ref="N100:O100"/>
    <mergeCell ref="N101:O101"/>
    <mergeCell ref="N102:O102"/>
    <mergeCell ref="N103:O103"/>
    <mergeCell ref="A104:B104"/>
    <mergeCell ref="N104:O104"/>
    <mergeCell ref="N94:O94"/>
    <mergeCell ref="N95:O95"/>
    <mergeCell ref="N96:O96"/>
    <mergeCell ref="N97:O97"/>
    <mergeCell ref="N98:O98"/>
    <mergeCell ref="N99:O99"/>
    <mergeCell ref="N88:O88"/>
    <mergeCell ref="N89:O89"/>
    <mergeCell ref="N90:O90"/>
    <mergeCell ref="N91:O91"/>
    <mergeCell ref="N92:O92"/>
    <mergeCell ref="N93:O93"/>
    <mergeCell ref="N82:O82"/>
    <mergeCell ref="N83:O83"/>
    <mergeCell ref="N84:O84"/>
    <mergeCell ref="N85:O85"/>
    <mergeCell ref="N86:O86"/>
    <mergeCell ref="N87:O87"/>
    <mergeCell ref="N78:O78"/>
    <mergeCell ref="A79:B79"/>
    <mergeCell ref="D79:E79"/>
    <mergeCell ref="N79:O79"/>
    <mergeCell ref="N80:O80"/>
    <mergeCell ref="N81:O81"/>
    <mergeCell ref="A75:B75"/>
    <mergeCell ref="B76:C76"/>
    <mergeCell ref="D76:E76"/>
    <mergeCell ref="N76:O76"/>
    <mergeCell ref="A77:B77"/>
    <mergeCell ref="D77:E77"/>
    <mergeCell ref="N77:O77"/>
    <mergeCell ref="N70:O70"/>
    <mergeCell ref="N71:O71"/>
    <mergeCell ref="N72:O72"/>
    <mergeCell ref="N73:O73"/>
    <mergeCell ref="A74:B74"/>
    <mergeCell ref="N74:O74"/>
    <mergeCell ref="N64:O64"/>
    <mergeCell ref="N65:O65"/>
    <mergeCell ref="N66:O66"/>
    <mergeCell ref="N67:O67"/>
    <mergeCell ref="N68:O68"/>
    <mergeCell ref="N69:O69"/>
    <mergeCell ref="N58:O58"/>
    <mergeCell ref="N59:O59"/>
    <mergeCell ref="N60:O60"/>
    <mergeCell ref="N61:O61"/>
    <mergeCell ref="N62:O62"/>
    <mergeCell ref="N63:O63"/>
    <mergeCell ref="N52:O52"/>
    <mergeCell ref="N53:O53"/>
    <mergeCell ref="N54:O54"/>
    <mergeCell ref="N55:O55"/>
    <mergeCell ref="N56:O56"/>
    <mergeCell ref="N57:O57"/>
    <mergeCell ref="N48:O48"/>
    <mergeCell ref="A49:B49"/>
    <mergeCell ref="D49:E49"/>
    <mergeCell ref="N49:O49"/>
    <mergeCell ref="N50:O50"/>
    <mergeCell ref="N51:O51"/>
    <mergeCell ref="A44:B44"/>
    <mergeCell ref="A45:B45"/>
    <mergeCell ref="B46:C46"/>
    <mergeCell ref="D46:E46"/>
    <mergeCell ref="N46:O46"/>
    <mergeCell ref="A47:B47"/>
    <mergeCell ref="D47:E47"/>
    <mergeCell ref="N47:O47"/>
    <mergeCell ref="A17:B17"/>
    <mergeCell ref="D17:E17"/>
    <mergeCell ref="N17:O17"/>
    <mergeCell ref="A19:B19"/>
    <mergeCell ref="D19:E19"/>
    <mergeCell ref="N19:O19"/>
    <mergeCell ref="A15:B15"/>
    <mergeCell ref="D15:E15"/>
    <mergeCell ref="N15:O15"/>
    <mergeCell ref="B16:C16"/>
    <mergeCell ref="D16:E16"/>
    <mergeCell ref="N16:O16"/>
    <mergeCell ref="N9:O9"/>
    <mergeCell ref="N10:O10"/>
    <mergeCell ref="N11:O11"/>
    <mergeCell ref="N12:O12"/>
    <mergeCell ref="N13:O13"/>
    <mergeCell ref="N14:O14"/>
    <mergeCell ref="N2:O2"/>
    <mergeCell ref="N3:O3"/>
    <mergeCell ref="N5:O5"/>
    <mergeCell ref="N7:O7"/>
    <mergeCell ref="D8:E8"/>
    <mergeCell ref="N8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A55D-BE98-4E67-A4CC-45CE3D2EAD45}">
  <sheetPr>
    <tabColor theme="5" tint="-0.499984740745262"/>
  </sheetPr>
  <dimension ref="A1:BN296"/>
  <sheetViews>
    <sheetView zoomScale="70" zoomScaleNormal="70" workbookViewId="0">
      <selection activeCell="B32" sqref="B32"/>
    </sheetView>
  </sheetViews>
  <sheetFormatPr defaultRowHeight="23.25" x14ac:dyDescent="0.35"/>
  <cols>
    <col min="1" max="1" width="8.5703125" style="115" bestFit="1" customWidth="1"/>
    <col min="2" max="2" width="19.28515625" style="116" bestFit="1" customWidth="1"/>
    <col min="3" max="3" width="10.140625" style="116" customWidth="1"/>
    <col min="4" max="4" width="13.28515625" style="116" bestFit="1" customWidth="1"/>
    <col min="5" max="5" width="11.5703125" style="116" bestFit="1" customWidth="1"/>
    <col min="6" max="6" width="7.7109375" style="116" bestFit="1" customWidth="1"/>
    <col min="7" max="7" width="14.140625" style="116" bestFit="1" customWidth="1"/>
    <col min="8" max="8" width="15.85546875" style="116" bestFit="1" customWidth="1"/>
    <col min="9" max="9" width="9.5703125" style="116" bestFit="1" customWidth="1"/>
    <col min="10" max="11" width="13.28515625" style="116" bestFit="1" customWidth="1"/>
    <col min="12" max="12" width="8.140625" style="156" bestFit="1" customWidth="1"/>
    <col min="13" max="13" width="8.140625" style="156" customWidth="1"/>
    <col min="14" max="14" width="8.140625" style="116" customWidth="1"/>
    <col min="15" max="15" width="20.140625" style="116" customWidth="1"/>
    <col min="16" max="16" width="9.85546875" style="116" customWidth="1"/>
    <col min="17" max="17" width="13.28515625" style="116" bestFit="1" customWidth="1"/>
    <col min="18" max="18" width="11.5703125" style="116" bestFit="1" customWidth="1"/>
    <col min="19" max="19" width="7.7109375" style="116" bestFit="1" customWidth="1"/>
    <col min="20" max="20" width="14.140625" style="116" bestFit="1" customWidth="1"/>
    <col min="21" max="21" width="15.85546875" style="116" bestFit="1" customWidth="1"/>
    <col min="22" max="22" width="9.5703125" style="116" bestFit="1" customWidth="1"/>
    <col min="23" max="24" width="13.28515625" style="116" bestFit="1" customWidth="1"/>
    <col min="25" max="25" width="8.140625" style="116" bestFit="1" customWidth="1"/>
    <col min="26" max="256" width="9.140625" style="121"/>
    <col min="257" max="257" width="8.5703125" style="121" bestFit="1" customWidth="1"/>
    <col min="258" max="258" width="19.28515625" style="121" bestFit="1" customWidth="1"/>
    <col min="259" max="259" width="10.140625" style="121" customWidth="1"/>
    <col min="260" max="260" width="13.28515625" style="121" bestFit="1" customWidth="1"/>
    <col min="261" max="261" width="11.5703125" style="121" bestFit="1" customWidth="1"/>
    <col min="262" max="262" width="7.7109375" style="121" bestFit="1" customWidth="1"/>
    <col min="263" max="263" width="14.140625" style="121" bestFit="1" customWidth="1"/>
    <col min="264" max="264" width="15.85546875" style="121" bestFit="1" customWidth="1"/>
    <col min="265" max="265" width="9.5703125" style="121" bestFit="1" customWidth="1"/>
    <col min="266" max="267" width="13.28515625" style="121" bestFit="1" customWidth="1"/>
    <col min="268" max="268" width="8.140625" style="121" bestFit="1" customWidth="1"/>
    <col min="269" max="270" width="8.140625" style="121" customWidth="1"/>
    <col min="271" max="271" width="20.140625" style="121" customWidth="1"/>
    <col min="272" max="272" width="9.85546875" style="121" customWidth="1"/>
    <col min="273" max="273" width="13.28515625" style="121" bestFit="1" customWidth="1"/>
    <col min="274" max="274" width="11.5703125" style="121" bestFit="1" customWidth="1"/>
    <col min="275" max="275" width="7.7109375" style="121" bestFit="1" customWidth="1"/>
    <col min="276" max="276" width="14.140625" style="121" bestFit="1" customWidth="1"/>
    <col min="277" max="277" width="15.85546875" style="121" bestFit="1" customWidth="1"/>
    <col min="278" max="278" width="9.5703125" style="121" bestFit="1" customWidth="1"/>
    <col min="279" max="280" width="13.28515625" style="121" bestFit="1" customWidth="1"/>
    <col min="281" max="281" width="8.140625" style="121" bestFit="1" customWidth="1"/>
    <col min="282" max="512" width="9.140625" style="121"/>
    <col min="513" max="513" width="8.5703125" style="121" bestFit="1" customWidth="1"/>
    <col min="514" max="514" width="19.28515625" style="121" bestFit="1" customWidth="1"/>
    <col min="515" max="515" width="10.140625" style="121" customWidth="1"/>
    <col min="516" max="516" width="13.28515625" style="121" bestFit="1" customWidth="1"/>
    <col min="517" max="517" width="11.5703125" style="121" bestFit="1" customWidth="1"/>
    <col min="518" max="518" width="7.7109375" style="121" bestFit="1" customWidth="1"/>
    <col min="519" max="519" width="14.140625" style="121" bestFit="1" customWidth="1"/>
    <col min="520" max="520" width="15.85546875" style="121" bestFit="1" customWidth="1"/>
    <col min="521" max="521" width="9.5703125" style="121" bestFit="1" customWidth="1"/>
    <col min="522" max="523" width="13.28515625" style="121" bestFit="1" customWidth="1"/>
    <col min="524" max="524" width="8.140625" style="121" bestFit="1" customWidth="1"/>
    <col min="525" max="526" width="8.140625" style="121" customWidth="1"/>
    <col min="527" max="527" width="20.140625" style="121" customWidth="1"/>
    <col min="528" max="528" width="9.85546875" style="121" customWidth="1"/>
    <col min="529" max="529" width="13.28515625" style="121" bestFit="1" customWidth="1"/>
    <col min="530" max="530" width="11.5703125" style="121" bestFit="1" customWidth="1"/>
    <col min="531" max="531" width="7.7109375" style="121" bestFit="1" customWidth="1"/>
    <col min="532" max="532" width="14.140625" style="121" bestFit="1" customWidth="1"/>
    <col min="533" max="533" width="15.85546875" style="121" bestFit="1" customWidth="1"/>
    <col min="534" max="534" width="9.5703125" style="121" bestFit="1" customWidth="1"/>
    <col min="535" max="536" width="13.28515625" style="121" bestFit="1" customWidth="1"/>
    <col min="537" max="537" width="8.140625" style="121" bestFit="1" customWidth="1"/>
    <col min="538" max="768" width="9.140625" style="121"/>
    <col min="769" max="769" width="8.5703125" style="121" bestFit="1" customWidth="1"/>
    <col min="770" max="770" width="19.28515625" style="121" bestFit="1" customWidth="1"/>
    <col min="771" max="771" width="10.140625" style="121" customWidth="1"/>
    <col min="772" max="772" width="13.28515625" style="121" bestFit="1" customWidth="1"/>
    <col min="773" max="773" width="11.5703125" style="121" bestFit="1" customWidth="1"/>
    <col min="774" max="774" width="7.7109375" style="121" bestFit="1" customWidth="1"/>
    <col min="775" max="775" width="14.140625" style="121" bestFit="1" customWidth="1"/>
    <col min="776" max="776" width="15.85546875" style="121" bestFit="1" customWidth="1"/>
    <col min="777" max="777" width="9.5703125" style="121" bestFit="1" customWidth="1"/>
    <col min="778" max="779" width="13.28515625" style="121" bestFit="1" customWidth="1"/>
    <col min="780" max="780" width="8.140625" style="121" bestFit="1" customWidth="1"/>
    <col min="781" max="782" width="8.140625" style="121" customWidth="1"/>
    <col min="783" max="783" width="20.140625" style="121" customWidth="1"/>
    <col min="784" max="784" width="9.85546875" style="121" customWidth="1"/>
    <col min="785" max="785" width="13.28515625" style="121" bestFit="1" customWidth="1"/>
    <col min="786" max="786" width="11.5703125" style="121" bestFit="1" customWidth="1"/>
    <col min="787" max="787" width="7.7109375" style="121" bestFit="1" customWidth="1"/>
    <col min="788" max="788" width="14.140625" style="121" bestFit="1" customWidth="1"/>
    <col min="789" max="789" width="15.85546875" style="121" bestFit="1" customWidth="1"/>
    <col min="790" max="790" width="9.5703125" style="121" bestFit="1" customWidth="1"/>
    <col min="791" max="792" width="13.28515625" style="121" bestFit="1" customWidth="1"/>
    <col min="793" max="793" width="8.140625" style="121" bestFit="1" customWidth="1"/>
    <col min="794" max="1024" width="9.140625" style="121"/>
    <col min="1025" max="1025" width="8.5703125" style="121" bestFit="1" customWidth="1"/>
    <col min="1026" max="1026" width="19.28515625" style="121" bestFit="1" customWidth="1"/>
    <col min="1027" max="1027" width="10.140625" style="121" customWidth="1"/>
    <col min="1028" max="1028" width="13.28515625" style="121" bestFit="1" customWidth="1"/>
    <col min="1029" max="1029" width="11.5703125" style="121" bestFit="1" customWidth="1"/>
    <col min="1030" max="1030" width="7.7109375" style="121" bestFit="1" customWidth="1"/>
    <col min="1031" max="1031" width="14.140625" style="121" bestFit="1" customWidth="1"/>
    <col min="1032" max="1032" width="15.85546875" style="121" bestFit="1" customWidth="1"/>
    <col min="1033" max="1033" width="9.5703125" style="121" bestFit="1" customWidth="1"/>
    <col min="1034" max="1035" width="13.28515625" style="121" bestFit="1" customWidth="1"/>
    <col min="1036" max="1036" width="8.140625" style="121" bestFit="1" customWidth="1"/>
    <col min="1037" max="1038" width="8.140625" style="121" customWidth="1"/>
    <col min="1039" max="1039" width="20.140625" style="121" customWidth="1"/>
    <col min="1040" max="1040" width="9.85546875" style="121" customWidth="1"/>
    <col min="1041" max="1041" width="13.28515625" style="121" bestFit="1" customWidth="1"/>
    <col min="1042" max="1042" width="11.5703125" style="121" bestFit="1" customWidth="1"/>
    <col min="1043" max="1043" width="7.7109375" style="121" bestFit="1" customWidth="1"/>
    <col min="1044" max="1044" width="14.140625" style="121" bestFit="1" customWidth="1"/>
    <col min="1045" max="1045" width="15.85546875" style="121" bestFit="1" customWidth="1"/>
    <col min="1046" max="1046" width="9.5703125" style="121" bestFit="1" customWidth="1"/>
    <col min="1047" max="1048" width="13.28515625" style="121" bestFit="1" customWidth="1"/>
    <col min="1049" max="1049" width="8.140625" style="121" bestFit="1" customWidth="1"/>
    <col min="1050" max="1280" width="9.140625" style="121"/>
    <col min="1281" max="1281" width="8.5703125" style="121" bestFit="1" customWidth="1"/>
    <col min="1282" max="1282" width="19.28515625" style="121" bestFit="1" customWidth="1"/>
    <col min="1283" max="1283" width="10.140625" style="121" customWidth="1"/>
    <col min="1284" max="1284" width="13.28515625" style="121" bestFit="1" customWidth="1"/>
    <col min="1285" max="1285" width="11.5703125" style="121" bestFit="1" customWidth="1"/>
    <col min="1286" max="1286" width="7.7109375" style="121" bestFit="1" customWidth="1"/>
    <col min="1287" max="1287" width="14.140625" style="121" bestFit="1" customWidth="1"/>
    <col min="1288" max="1288" width="15.85546875" style="121" bestFit="1" customWidth="1"/>
    <col min="1289" max="1289" width="9.5703125" style="121" bestFit="1" customWidth="1"/>
    <col min="1290" max="1291" width="13.28515625" style="121" bestFit="1" customWidth="1"/>
    <col min="1292" max="1292" width="8.140625" style="121" bestFit="1" customWidth="1"/>
    <col min="1293" max="1294" width="8.140625" style="121" customWidth="1"/>
    <col min="1295" max="1295" width="20.140625" style="121" customWidth="1"/>
    <col min="1296" max="1296" width="9.85546875" style="121" customWidth="1"/>
    <col min="1297" max="1297" width="13.28515625" style="121" bestFit="1" customWidth="1"/>
    <col min="1298" max="1298" width="11.5703125" style="121" bestFit="1" customWidth="1"/>
    <col min="1299" max="1299" width="7.7109375" style="121" bestFit="1" customWidth="1"/>
    <col min="1300" max="1300" width="14.140625" style="121" bestFit="1" customWidth="1"/>
    <col min="1301" max="1301" width="15.85546875" style="121" bestFit="1" customWidth="1"/>
    <col min="1302" max="1302" width="9.5703125" style="121" bestFit="1" customWidth="1"/>
    <col min="1303" max="1304" width="13.28515625" style="121" bestFit="1" customWidth="1"/>
    <col min="1305" max="1305" width="8.140625" style="121" bestFit="1" customWidth="1"/>
    <col min="1306" max="1536" width="9.140625" style="121"/>
    <col min="1537" max="1537" width="8.5703125" style="121" bestFit="1" customWidth="1"/>
    <col min="1538" max="1538" width="19.28515625" style="121" bestFit="1" customWidth="1"/>
    <col min="1539" max="1539" width="10.140625" style="121" customWidth="1"/>
    <col min="1540" max="1540" width="13.28515625" style="121" bestFit="1" customWidth="1"/>
    <col min="1541" max="1541" width="11.5703125" style="121" bestFit="1" customWidth="1"/>
    <col min="1542" max="1542" width="7.7109375" style="121" bestFit="1" customWidth="1"/>
    <col min="1543" max="1543" width="14.140625" style="121" bestFit="1" customWidth="1"/>
    <col min="1544" max="1544" width="15.85546875" style="121" bestFit="1" customWidth="1"/>
    <col min="1545" max="1545" width="9.5703125" style="121" bestFit="1" customWidth="1"/>
    <col min="1546" max="1547" width="13.28515625" style="121" bestFit="1" customWidth="1"/>
    <col min="1548" max="1548" width="8.140625" style="121" bestFit="1" customWidth="1"/>
    <col min="1549" max="1550" width="8.140625" style="121" customWidth="1"/>
    <col min="1551" max="1551" width="20.140625" style="121" customWidth="1"/>
    <col min="1552" max="1552" width="9.85546875" style="121" customWidth="1"/>
    <col min="1553" max="1553" width="13.28515625" style="121" bestFit="1" customWidth="1"/>
    <col min="1554" max="1554" width="11.5703125" style="121" bestFit="1" customWidth="1"/>
    <col min="1555" max="1555" width="7.7109375" style="121" bestFit="1" customWidth="1"/>
    <col min="1556" max="1556" width="14.140625" style="121" bestFit="1" customWidth="1"/>
    <col min="1557" max="1557" width="15.85546875" style="121" bestFit="1" customWidth="1"/>
    <col min="1558" max="1558" width="9.5703125" style="121" bestFit="1" customWidth="1"/>
    <col min="1559" max="1560" width="13.28515625" style="121" bestFit="1" customWidth="1"/>
    <col min="1561" max="1561" width="8.140625" style="121" bestFit="1" customWidth="1"/>
    <col min="1562" max="1792" width="9.140625" style="121"/>
    <col min="1793" max="1793" width="8.5703125" style="121" bestFit="1" customWidth="1"/>
    <col min="1794" max="1794" width="19.28515625" style="121" bestFit="1" customWidth="1"/>
    <col min="1795" max="1795" width="10.140625" style="121" customWidth="1"/>
    <col min="1796" max="1796" width="13.28515625" style="121" bestFit="1" customWidth="1"/>
    <col min="1797" max="1797" width="11.5703125" style="121" bestFit="1" customWidth="1"/>
    <col min="1798" max="1798" width="7.7109375" style="121" bestFit="1" customWidth="1"/>
    <col min="1799" max="1799" width="14.140625" style="121" bestFit="1" customWidth="1"/>
    <col min="1800" max="1800" width="15.85546875" style="121" bestFit="1" customWidth="1"/>
    <col min="1801" max="1801" width="9.5703125" style="121" bestFit="1" customWidth="1"/>
    <col min="1802" max="1803" width="13.28515625" style="121" bestFit="1" customWidth="1"/>
    <col min="1804" max="1804" width="8.140625" style="121" bestFit="1" customWidth="1"/>
    <col min="1805" max="1806" width="8.140625" style="121" customWidth="1"/>
    <col min="1807" max="1807" width="20.140625" style="121" customWidth="1"/>
    <col min="1808" max="1808" width="9.85546875" style="121" customWidth="1"/>
    <col min="1809" max="1809" width="13.28515625" style="121" bestFit="1" customWidth="1"/>
    <col min="1810" max="1810" width="11.5703125" style="121" bestFit="1" customWidth="1"/>
    <col min="1811" max="1811" width="7.7109375" style="121" bestFit="1" customWidth="1"/>
    <col min="1812" max="1812" width="14.140625" style="121" bestFit="1" customWidth="1"/>
    <col min="1813" max="1813" width="15.85546875" style="121" bestFit="1" customWidth="1"/>
    <col min="1814" max="1814" width="9.5703125" style="121" bestFit="1" customWidth="1"/>
    <col min="1815" max="1816" width="13.28515625" style="121" bestFit="1" customWidth="1"/>
    <col min="1817" max="1817" width="8.140625" style="121" bestFit="1" customWidth="1"/>
    <col min="1818" max="2048" width="9.140625" style="121"/>
    <col min="2049" max="2049" width="8.5703125" style="121" bestFit="1" customWidth="1"/>
    <col min="2050" max="2050" width="19.28515625" style="121" bestFit="1" customWidth="1"/>
    <col min="2051" max="2051" width="10.140625" style="121" customWidth="1"/>
    <col min="2052" max="2052" width="13.28515625" style="121" bestFit="1" customWidth="1"/>
    <col min="2053" max="2053" width="11.5703125" style="121" bestFit="1" customWidth="1"/>
    <col min="2054" max="2054" width="7.7109375" style="121" bestFit="1" customWidth="1"/>
    <col min="2055" max="2055" width="14.140625" style="121" bestFit="1" customWidth="1"/>
    <col min="2056" max="2056" width="15.85546875" style="121" bestFit="1" customWidth="1"/>
    <col min="2057" max="2057" width="9.5703125" style="121" bestFit="1" customWidth="1"/>
    <col min="2058" max="2059" width="13.28515625" style="121" bestFit="1" customWidth="1"/>
    <col min="2060" max="2060" width="8.140625" style="121" bestFit="1" customWidth="1"/>
    <col min="2061" max="2062" width="8.140625" style="121" customWidth="1"/>
    <col min="2063" max="2063" width="20.140625" style="121" customWidth="1"/>
    <col min="2064" max="2064" width="9.85546875" style="121" customWidth="1"/>
    <col min="2065" max="2065" width="13.28515625" style="121" bestFit="1" customWidth="1"/>
    <col min="2066" max="2066" width="11.5703125" style="121" bestFit="1" customWidth="1"/>
    <col min="2067" max="2067" width="7.7109375" style="121" bestFit="1" customWidth="1"/>
    <col min="2068" max="2068" width="14.140625" style="121" bestFit="1" customWidth="1"/>
    <col min="2069" max="2069" width="15.85546875" style="121" bestFit="1" customWidth="1"/>
    <col min="2070" max="2070" width="9.5703125" style="121" bestFit="1" customWidth="1"/>
    <col min="2071" max="2072" width="13.28515625" style="121" bestFit="1" customWidth="1"/>
    <col min="2073" max="2073" width="8.140625" style="121" bestFit="1" customWidth="1"/>
    <col min="2074" max="2304" width="9.140625" style="121"/>
    <col min="2305" max="2305" width="8.5703125" style="121" bestFit="1" customWidth="1"/>
    <col min="2306" max="2306" width="19.28515625" style="121" bestFit="1" customWidth="1"/>
    <col min="2307" max="2307" width="10.140625" style="121" customWidth="1"/>
    <col min="2308" max="2308" width="13.28515625" style="121" bestFit="1" customWidth="1"/>
    <col min="2309" max="2309" width="11.5703125" style="121" bestFit="1" customWidth="1"/>
    <col min="2310" max="2310" width="7.7109375" style="121" bestFit="1" customWidth="1"/>
    <col min="2311" max="2311" width="14.140625" style="121" bestFit="1" customWidth="1"/>
    <col min="2312" max="2312" width="15.85546875" style="121" bestFit="1" customWidth="1"/>
    <col min="2313" max="2313" width="9.5703125" style="121" bestFit="1" customWidth="1"/>
    <col min="2314" max="2315" width="13.28515625" style="121" bestFit="1" customWidth="1"/>
    <col min="2316" max="2316" width="8.140625" style="121" bestFit="1" customWidth="1"/>
    <col min="2317" max="2318" width="8.140625" style="121" customWidth="1"/>
    <col min="2319" max="2319" width="20.140625" style="121" customWidth="1"/>
    <col min="2320" max="2320" width="9.85546875" style="121" customWidth="1"/>
    <col min="2321" max="2321" width="13.28515625" style="121" bestFit="1" customWidth="1"/>
    <col min="2322" max="2322" width="11.5703125" style="121" bestFit="1" customWidth="1"/>
    <col min="2323" max="2323" width="7.7109375" style="121" bestFit="1" customWidth="1"/>
    <col min="2324" max="2324" width="14.140625" style="121" bestFit="1" customWidth="1"/>
    <col min="2325" max="2325" width="15.85546875" style="121" bestFit="1" customWidth="1"/>
    <col min="2326" max="2326" width="9.5703125" style="121" bestFit="1" customWidth="1"/>
    <col min="2327" max="2328" width="13.28515625" style="121" bestFit="1" customWidth="1"/>
    <col min="2329" max="2329" width="8.140625" style="121" bestFit="1" customWidth="1"/>
    <col min="2330" max="2560" width="9.140625" style="121"/>
    <col min="2561" max="2561" width="8.5703125" style="121" bestFit="1" customWidth="1"/>
    <col min="2562" max="2562" width="19.28515625" style="121" bestFit="1" customWidth="1"/>
    <col min="2563" max="2563" width="10.140625" style="121" customWidth="1"/>
    <col min="2564" max="2564" width="13.28515625" style="121" bestFit="1" customWidth="1"/>
    <col min="2565" max="2565" width="11.5703125" style="121" bestFit="1" customWidth="1"/>
    <col min="2566" max="2566" width="7.7109375" style="121" bestFit="1" customWidth="1"/>
    <col min="2567" max="2567" width="14.140625" style="121" bestFit="1" customWidth="1"/>
    <col min="2568" max="2568" width="15.85546875" style="121" bestFit="1" customWidth="1"/>
    <col min="2569" max="2569" width="9.5703125" style="121" bestFit="1" customWidth="1"/>
    <col min="2570" max="2571" width="13.28515625" style="121" bestFit="1" customWidth="1"/>
    <col min="2572" max="2572" width="8.140625" style="121" bestFit="1" customWidth="1"/>
    <col min="2573" max="2574" width="8.140625" style="121" customWidth="1"/>
    <col min="2575" max="2575" width="20.140625" style="121" customWidth="1"/>
    <col min="2576" max="2576" width="9.85546875" style="121" customWidth="1"/>
    <col min="2577" max="2577" width="13.28515625" style="121" bestFit="1" customWidth="1"/>
    <col min="2578" max="2578" width="11.5703125" style="121" bestFit="1" customWidth="1"/>
    <col min="2579" max="2579" width="7.7109375" style="121" bestFit="1" customWidth="1"/>
    <col min="2580" max="2580" width="14.140625" style="121" bestFit="1" customWidth="1"/>
    <col min="2581" max="2581" width="15.85546875" style="121" bestFit="1" customWidth="1"/>
    <col min="2582" max="2582" width="9.5703125" style="121" bestFit="1" customWidth="1"/>
    <col min="2583" max="2584" width="13.28515625" style="121" bestFit="1" customWidth="1"/>
    <col min="2585" max="2585" width="8.140625" style="121" bestFit="1" customWidth="1"/>
    <col min="2586" max="2816" width="9.140625" style="121"/>
    <col min="2817" max="2817" width="8.5703125" style="121" bestFit="1" customWidth="1"/>
    <col min="2818" max="2818" width="19.28515625" style="121" bestFit="1" customWidth="1"/>
    <col min="2819" max="2819" width="10.140625" style="121" customWidth="1"/>
    <col min="2820" max="2820" width="13.28515625" style="121" bestFit="1" customWidth="1"/>
    <col min="2821" max="2821" width="11.5703125" style="121" bestFit="1" customWidth="1"/>
    <col min="2822" max="2822" width="7.7109375" style="121" bestFit="1" customWidth="1"/>
    <col min="2823" max="2823" width="14.140625" style="121" bestFit="1" customWidth="1"/>
    <col min="2824" max="2824" width="15.85546875" style="121" bestFit="1" customWidth="1"/>
    <col min="2825" max="2825" width="9.5703125" style="121" bestFit="1" customWidth="1"/>
    <col min="2826" max="2827" width="13.28515625" style="121" bestFit="1" customWidth="1"/>
    <col min="2828" max="2828" width="8.140625" style="121" bestFit="1" customWidth="1"/>
    <col min="2829" max="2830" width="8.140625" style="121" customWidth="1"/>
    <col min="2831" max="2831" width="20.140625" style="121" customWidth="1"/>
    <col min="2832" max="2832" width="9.85546875" style="121" customWidth="1"/>
    <col min="2833" max="2833" width="13.28515625" style="121" bestFit="1" customWidth="1"/>
    <col min="2834" max="2834" width="11.5703125" style="121" bestFit="1" customWidth="1"/>
    <col min="2835" max="2835" width="7.7109375" style="121" bestFit="1" customWidth="1"/>
    <col min="2836" max="2836" width="14.140625" style="121" bestFit="1" customWidth="1"/>
    <col min="2837" max="2837" width="15.85546875" style="121" bestFit="1" customWidth="1"/>
    <col min="2838" max="2838" width="9.5703125" style="121" bestFit="1" customWidth="1"/>
    <col min="2839" max="2840" width="13.28515625" style="121" bestFit="1" customWidth="1"/>
    <col min="2841" max="2841" width="8.140625" style="121" bestFit="1" customWidth="1"/>
    <col min="2842" max="3072" width="9.140625" style="121"/>
    <col min="3073" max="3073" width="8.5703125" style="121" bestFit="1" customWidth="1"/>
    <col min="3074" max="3074" width="19.28515625" style="121" bestFit="1" customWidth="1"/>
    <col min="3075" max="3075" width="10.140625" style="121" customWidth="1"/>
    <col min="3076" max="3076" width="13.28515625" style="121" bestFit="1" customWidth="1"/>
    <col min="3077" max="3077" width="11.5703125" style="121" bestFit="1" customWidth="1"/>
    <col min="3078" max="3078" width="7.7109375" style="121" bestFit="1" customWidth="1"/>
    <col min="3079" max="3079" width="14.140625" style="121" bestFit="1" customWidth="1"/>
    <col min="3080" max="3080" width="15.85546875" style="121" bestFit="1" customWidth="1"/>
    <col min="3081" max="3081" width="9.5703125" style="121" bestFit="1" customWidth="1"/>
    <col min="3082" max="3083" width="13.28515625" style="121" bestFit="1" customWidth="1"/>
    <col min="3084" max="3084" width="8.140625" style="121" bestFit="1" customWidth="1"/>
    <col min="3085" max="3086" width="8.140625" style="121" customWidth="1"/>
    <col min="3087" max="3087" width="20.140625" style="121" customWidth="1"/>
    <col min="3088" max="3088" width="9.85546875" style="121" customWidth="1"/>
    <col min="3089" max="3089" width="13.28515625" style="121" bestFit="1" customWidth="1"/>
    <col min="3090" max="3090" width="11.5703125" style="121" bestFit="1" customWidth="1"/>
    <col min="3091" max="3091" width="7.7109375" style="121" bestFit="1" customWidth="1"/>
    <col min="3092" max="3092" width="14.140625" style="121" bestFit="1" customWidth="1"/>
    <col min="3093" max="3093" width="15.85546875" style="121" bestFit="1" customWidth="1"/>
    <col min="3094" max="3094" width="9.5703125" style="121" bestFit="1" customWidth="1"/>
    <col min="3095" max="3096" width="13.28515625" style="121" bestFit="1" customWidth="1"/>
    <col min="3097" max="3097" width="8.140625" style="121" bestFit="1" customWidth="1"/>
    <col min="3098" max="3328" width="9.140625" style="121"/>
    <col min="3329" max="3329" width="8.5703125" style="121" bestFit="1" customWidth="1"/>
    <col min="3330" max="3330" width="19.28515625" style="121" bestFit="1" customWidth="1"/>
    <col min="3331" max="3331" width="10.140625" style="121" customWidth="1"/>
    <col min="3332" max="3332" width="13.28515625" style="121" bestFit="1" customWidth="1"/>
    <col min="3333" max="3333" width="11.5703125" style="121" bestFit="1" customWidth="1"/>
    <col min="3334" max="3334" width="7.7109375" style="121" bestFit="1" customWidth="1"/>
    <col min="3335" max="3335" width="14.140625" style="121" bestFit="1" customWidth="1"/>
    <col min="3336" max="3336" width="15.85546875" style="121" bestFit="1" customWidth="1"/>
    <col min="3337" max="3337" width="9.5703125" style="121" bestFit="1" customWidth="1"/>
    <col min="3338" max="3339" width="13.28515625" style="121" bestFit="1" customWidth="1"/>
    <col min="3340" max="3340" width="8.140625" style="121" bestFit="1" customWidth="1"/>
    <col min="3341" max="3342" width="8.140625" style="121" customWidth="1"/>
    <col min="3343" max="3343" width="20.140625" style="121" customWidth="1"/>
    <col min="3344" max="3344" width="9.85546875" style="121" customWidth="1"/>
    <col min="3345" max="3345" width="13.28515625" style="121" bestFit="1" customWidth="1"/>
    <col min="3346" max="3346" width="11.5703125" style="121" bestFit="1" customWidth="1"/>
    <col min="3347" max="3347" width="7.7109375" style="121" bestFit="1" customWidth="1"/>
    <col min="3348" max="3348" width="14.140625" style="121" bestFit="1" customWidth="1"/>
    <col min="3349" max="3349" width="15.85546875" style="121" bestFit="1" customWidth="1"/>
    <col min="3350" max="3350" width="9.5703125" style="121" bestFit="1" customWidth="1"/>
    <col min="3351" max="3352" width="13.28515625" style="121" bestFit="1" customWidth="1"/>
    <col min="3353" max="3353" width="8.140625" style="121" bestFit="1" customWidth="1"/>
    <col min="3354" max="3584" width="9.140625" style="121"/>
    <col min="3585" max="3585" width="8.5703125" style="121" bestFit="1" customWidth="1"/>
    <col min="3586" max="3586" width="19.28515625" style="121" bestFit="1" customWidth="1"/>
    <col min="3587" max="3587" width="10.140625" style="121" customWidth="1"/>
    <col min="3588" max="3588" width="13.28515625" style="121" bestFit="1" customWidth="1"/>
    <col min="3589" max="3589" width="11.5703125" style="121" bestFit="1" customWidth="1"/>
    <col min="3590" max="3590" width="7.7109375" style="121" bestFit="1" customWidth="1"/>
    <col min="3591" max="3591" width="14.140625" style="121" bestFit="1" customWidth="1"/>
    <col min="3592" max="3592" width="15.85546875" style="121" bestFit="1" customWidth="1"/>
    <col min="3593" max="3593" width="9.5703125" style="121" bestFit="1" customWidth="1"/>
    <col min="3594" max="3595" width="13.28515625" style="121" bestFit="1" customWidth="1"/>
    <col min="3596" max="3596" width="8.140625" style="121" bestFit="1" customWidth="1"/>
    <col min="3597" max="3598" width="8.140625" style="121" customWidth="1"/>
    <col min="3599" max="3599" width="20.140625" style="121" customWidth="1"/>
    <col min="3600" max="3600" width="9.85546875" style="121" customWidth="1"/>
    <col min="3601" max="3601" width="13.28515625" style="121" bestFit="1" customWidth="1"/>
    <col min="3602" max="3602" width="11.5703125" style="121" bestFit="1" customWidth="1"/>
    <col min="3603" max="3603" width="7.7109375" style="121" bestFit="1" customWidth="1"/>
    <col min="3604" max="3604" width="14.140625" style="121" bestFit="1" customWidth="1"/>
    <col min="3605" max="3605" width="15.85546875" style="121" bestFit="1" customWidth="1"/>
    <col min="3606" max="3606" width="9.5703125" style="121" bestFit="1" customWidth="1"/>
    <col min="3607" max="3608" width="13.28515625" style="121" bestFit="1" customWidth="1"/>
    <col min="3609" max="3609" width="8.140625" style="121" bestFit="1" customWidth="1"/>
    <col min="3610" max="3840" width="9.140625" style="121"/>
    <col min="3841" max="3841" width="8.5703125" style="121" bestFit="1" customWidth="1"/>
    <col min="3842" max="3842" width="19.28515625" style="121" bestFit="1" customWidth="1"/>
    <col min="3843" max="3843" width="10.140625" style="121" customWidth="1"/>
    <col min="3844" max="3844" width="13.28515625" style="121" bestFit="1" customWidth="1"/>
    <col min="3845" max="3845" width="11.5703125" style="121" bestFit="1" customWidth="1"/>
    <col min="3846" max="3846" width="7.7109375" style="121" bestFit="1" customWidth="1"/>
    <col min="3847" max="3847" width="14.140625" style="121" bestFit="1" customWidth="1"/>
    <col min="3848" max="3848" width="15.85546875" style="121" bestFit="1" customWidth="1"/>
    <col min="3849" max="3849" width="9.5703125" style="121" bestFit="1" customWidth="1"/>
    <col min="3850" max="3851" width="13.28515625" style="121" bestFit="1" customWidth="1"/>
    <col min="3852" max="3852" width="8.140625" style="121" bestFit="1" customWidth="1"/>
    <col min="3853" max="3854" width="8.140625" style="121" customWidth="1"/>
    <col min="3855" max="3855" width="20.140625" style="121" customWidth="1"/>
    <col min="3856" max="3856" width="9.85546875" style="121" customWidth="1"/>
    <col min="3857" max="3857" width="13.28515625" style="121" bestFit="1" customWidth="1"/>
    <col min="3858" max="3858" width="11.5703125" style="121" bestFit="1" customWidth="1"/>
    <col min="3859" max="3859" width="7.7109375" style="121" bestFit="1" customWidth="1"/>
    <col min="3860" max="3860" width="14.140625" style="121" bestFit="1" customWidth="1"/>
    <col min="3861" max="3861" width="15.85546875" style="121" bestFit="1" customWidth="1"/>
    <col min="3862" max="3862" width="9.5703125" style="121" bestFit="1" customWidth="1"/>
    <col min="3863" max="3864" width="13.28515625" style="121" bestFit="1" customWidth="1"/>
    <col min="3865" max="3865" width="8.140625" style="121" bestFit="1" customWidth="1"/>
    <col min="3866" max="4096" width="9.140625" style="121"/>
    <col min="4097" max="4097" width="8.5703125" style="121" bestFit="1" customWidth="1"/>
    <col min="4098" max="4098" width="19.28515625" style="121" bestFit="1" customWidth="1"/>
    <col min="4099" max="4099" width="10.140625" style="121" customWidth="1"/>
    <col min="4100" max="4100" width="13.28515625" style="121" bestFit="1" customWidth="1"/>
    <col min="4101" max="4101" width="11.5703125" style="121" bestFit="1" customWidth="1"/>
    <col min="4102" max="4102" width="7.7109375" style="121" bestFit="1" customWidth="1"/>
    <col min="4103" max="4103" width="14.140625" style="121" bestFit="1" customWidth="1"/>
    <col min="4104" max="4104" width="15.85546875" style="121" bestFit="1" customWidth="1"/>
    <col min="4105" max="4105" width="9.5703125" style="121" bestFit="1" customWidth="1"/>
    <col min="4106" max="4107" width="13.28515625" style="121" bestFit="1" customWidth="1"/>
    <col min="4108" max="4108" width="8.140625" style="121" bestFit="1" customWidth="1"/>
    <col min="4109" max="4110" width="8.140625" style="121" customWidth="1"/>
    <col min="4111" max="4111" width="20.140625" style="121" customWidth="1"/>
    <col min="4112" max="4112" width="9.85546875" style="121" customWidth="1"/>
    <col min="4113" max="4113" width="13.28515625" style="121" bestFit="1" customWidth="1"/>
    <col min="4114" max="4114" width="11.5703125" style="121" bestFit="1" customWidth="1"/>
    <col min="4115" max="4115" width="7.7109375" style="121" bestFit="1" customWidth="1"/>
    <col min="4116" max="4116" width="14.140625" style="121" bestFit="1" customWidth="1"/>
    <col min="4117" max="4117" width="15.85546875" style="121" bestFit="1" customWidth="1"/>
    <col min="4118" max="4118" width="9.5703125" style="121" bestFit="1" customWidth="1"/>
    <col min="4119" max="4120" width="13.28515625" style="121" bestFit="1" customWidth="1"/>
    <col min="4121" max="4121" width="8.140625" style="121" bestFit="1" customWidth="1"/>
    <col min="4122" max="4352" width="9.140625" style="121"/>
    <col min="4353" max="4353" width="8.5703125" style="121" bestFit="1" customWidth="1"/>
    <col min="4354" max="4354" width="19.28515625" style="121" bestFit="1" customWidth="1"/>
    <col min="4355" max="4355" width="10.140625" style="121" customWidth="1"/>
    <col min="4356" max="4356" width="13.28515625" style="121" bestFit="1" customWidth="1"/>
    <col min="4357" max="4357" width="11.5703125" style="121" bestFit="1" customWidth="1"/>
    <col min="4358" max="4358" width="7.7109375" style="121" bestFit="1" customWidth="1"/>
    <col min="4359" max="4359" width="14.140625" style="121" bestFit="1" customWidth="1"/>
    <col min="4360" max="4360" width="15.85546875" style="121" bestFit="1" customWidth="1"/>
    <col min="4361" max="4361" width="9.5703125" style="121" bestFit="1" customWidth="1"/>
    <col min="4362" max="4363" width="13.28515625" style="121" bestFit="1" customWidth="1"/>
    <col min="4364" max="4364" width="8.140625" style="121" bestFit="1" customWidth="1"/>
    <col min="4365" max="4366" width="8.140625" style="121" customWidth="1"/>
    <col min="4367" max="4367" width="20.140625" style="121" customWidth="1"/>
    <col min="4368" max="4368" width="9.85546875" style="121" customWidth="1"/>
    <col min="4369" max="4369" width="13.28515625" style="121" bestFit="1" customWidth="1"/>
    <col min="4370" max="4370" width="11.5703125" style="121" bestFit="1" customWidth="1"/>
    <col min="4371" max="4371" width="7.7109375" style="121" bestFit="1" customWidth="1"/>
    <col min="4372" max="4372" width="14.140625" style="121" bestFit="1" customWidth="1"/>
    <col min="4373" max="4373" width="15.85546875" style="121" bestFit="1" customWidth="1"/>
    <col min="4374" max="4374" width="9.5703125" style="121" bestFit="1" customWidth="1"/>
    <col min="4375" max="4376" width="13.28515625" style="121" bestFit="1" customWidth="1"/>
    <col min="4377" max="4377" width="8.140625" style="121" bestFit="1" customWidth="1"/>
    <col min="4378" max="4608" width="9.140625" style="121"/>
    <col min="4609" max="4609" width="8.5703125" style="121" bestFit="1" customWidth="1"/>
    <col min="4610" max="4610" width="19.28515625" style="121" bestFit="1" customWidth="1"/>
    <col min="4611" max="4611" width="10.140625" style="121" customWidth="1"/>
    <col min="4612" max="4612" width="13.28515625" style="121" bestFit="1" customWidth="1"/>
    <col min="4613" max="4613" width="11.5703125" style="121" bestFit="1" customWidth="1"/>
    <col min="4614" max="4614" width="7.7109375" style="121" bestFit="1" customWidth="1"/>
    <col min="4615" max="4615" width="14.140625" style="121" bestFit="1" customWidth="1"/>
    <col min="4616" max="4616" width="15.85546875" style="121" bestFit="1" customWidth="1"/>
    <col min="4617" max="4617" width="9.5703125" style="121" bestFit="1" customWidth="1"/>
    <col min="4618" max="4619" width="13.28515625" style="121" bestFit="1" customWidth="1"/>
    <col min="4620" max="4620" width="8.140625" style="121" bestFit="1" customWidth="1"/>
    <col min="4621" max="4622" width="8.140625" style="121" customWidth="1"/>
    <col min="4623" max="4623" width="20.140625" style="121" customWidth="1"/>
    <col min="4624" max="4624" width="9.85546875" style="121" customWidth="1"/>
    <col min="4625" max="4625" width="13.28515625" style="121" bestFit="1" customWidth="1"/>
    <col min="4626" max="4626" width="11.5703125" style="121" bestFit="1" customWidth="1"/>
    <col min="4627" max="4627" width="7.7109375" style="121" bestFit="1" customWidth="1"/>
    <col min="4628" max="4628" width="14.140625" style="121" bestFit="1" customWidth="1"/>
    <col min="4629" max="4629" width="15.85546875" style="121" bestFit="1" customWidth="1"/>
    <col min="4630" max="4630" width="9.5703125" style="121" bestFit="1" customWidth="1"/>
    <col min="4631" max="4632" width="13.28515625" style="121" bestFit="1" customWidth="1"/>
    <col min="4633" max="4633" width="8.140625" style="121" bestFit="1" customWidth="1"/>
    <col min="4634" max="4864" width="9.140625" style="121"/>
    <col min="4865" max="4865" width="8.5703125" style="121" bestFit="1" customWidth="1"/>
    <col min="4866" max="4866" width="19.28515625" style="121" bestFit="1" customWidth="1"/>
    <col min="4867" max="4867" width="10.140625" style="121" customWidth="1"/>
    <col min="4868" max="4868" width="13.28515625" style="121" bestFit="1" customWidth="1"/>
    <col min="4869" max="4869" width="11.5703125" style="121" bestFit="1" customWidth="1"/>
    <col min="4870" max="4870" width="7.7109375" style="121" bestFit="1" customWidth="1"/>
    <col min="4871" max="4871" width="14.140625" style="121" bestFit="1" customWidth="1"/>
    <col min="4872" max="4872" width="15.85546875" style="121" bestFit="1" customWidth="1"/>
    <col min="4873" max="4873" width="9.5703125" style="121" bestFit="1" customWidth="1"/>
    <col min="4874" max="4875" width="13.28515625" style="121" bestFit="1" customWidth="1"/>
    <col min="4876" max="4876" width="8.140625" style="121" bestFit="1" customWidth="1"/>
    <col min="4877" max="4878" width="8.140625" style="121" customWidth="1"/>
    <col min="4879" max="4879" width="20.140625" style="121" customWidth="1"/>
    <col min="4880" max="4880" width="9.85546875" style="121" customWidth="1"/>
    <col min="4881" max="4881" width="13.28515625" style="121" bestFit="1" customWidth="1"/>
    <col min="4882" max="4882" width="11.5703125" style="121" bestFit="1" customWidth="1"/>
    <col min="4883" max="4883" width="7.7109375" style="121" bestFit="1" customWidth="1"/>
    <col min="4884" max="4884" width="14.140625" style="121" bestFit="1" customWidth="1"/>
    <col min="4885" max="4885" width="15.85546875" style="121" bestFit="1" customWidth="1"/>
    <col min="4886" max="4886" width="9.5703125" style="121" bestFit="1" customWidth="1"/>
    <col min="4887" max="4888" width="13.28515625" style="121" bestFit="1" customWidth="1"/>
    <col min="4889" max="4889" width="8.140625" style="121" bestFit="1" customWidth="1"/>
    <col min="4890" max="5120" width="9.140625" style="121"/>
    <col min="5121" max="5121" width="8.5703125" style="121" bestFit="1" customWidth="1"/>
    <col min="5122" max="5122" width="19.28515625" style="121" bestFit="1" customWidth="1"/>
    <col min="5123" max="5123" width="10.140625" style="121" customWidth="1"/>
    <col min="5124" max="5124" width="13.28515625" style="121" bestFit="1" customWidth="1"/>
    <col min="5125" max="5125" width="11.5703125" style="121" bestFit="1" customWidth="1"/>
    <col min="5126" max="5126" width="7.7109375" style="121" bestFit="1" customWidth="1"/>
    <col min="5127" max="5127" width="14.140625" style="121" bestFit="1" customWidth="1"/>
    <col min="5128" max="5128" width="15.85546875" style="121" bestFit="1" customWidth="1"/>
    <col min="5129" max="5129" width="9.5703125" style="121" bestFit="1" customWidth="1"/>
    <col min="5130" max="5131" width="13.28515625" style="121" bestFit="1" customWidth="1"/>
    <col min="5132" max="5132" width="8.140625" style="121" bestFit="1" customWidth="1"/>
    <col min="5133" max="5134" width="8.140625" style="121" customWidth="1"/>
    <col min="5135" max="5135" width="20.140625" style="121" customWidth="1"/>
    <col min="5136" max="5136" width="9.85546875" style="121" customWidth="1"/>
    <col min="5137" max="5137" width="13.28515625" style="121" bestFit="1" customWidth="1"/>
    <col min="5138" max="5138" width="11.5703125" style="121" bestFit="1" customWidth="1"/>
    <col min="5139" max="5139" width="7.7109375" style="121" bestFit="1" customWidth="1"/>
    <col min="5140" max="5140" width="14.140625" style="121" bestFit="1" customWidth="1"/>
    <col min="5141" max="5141" width="15.85546875" style="121" bestFit="1" customWidth="1"/>
    <col min="5142" max="5142" width="9.5703125" style="121" bestFit="1" customWidth="1"/>
    <col min="5143" max="5144" width="13.28515625" style="121" bestFit="1" customWidth="1"/>
    <col min="5145" max="5145" width="8.140625" style="121" bestFit="1" customWidth="1"/>
    <col min="5146" max="5376" width="9.140625" style="121"/>
    <col min="5377" max="5377" width="8.5703125" style="121" bestFit="1" customWidth="1"/>
    <col min="5378" max="5378" width="19.28515625" style="121" bestFit="1" customWidth="1"/>
    <col min="5379" max="5379" width="10.140625" style="121" customWidth="1"/>
    <col min="5380" max="5380" width="13.28515625" style="121" bestFit="1" customWidth="1"/>
    <col min="5381" max="5381" width="11.5703125" style="121" bestFit="1" customWidth="1"/>
    <col min="5382" max="5382" width="7.7109375" style="121" bestFit="1" customWidth="1"/>
    <col min="5383" max="5383" width="14.140625" style="121" bestFit="1" customWidth="1"/>
    <col min="5384" max="5384" width="15.85546875" style="121" bestFit="1" customWidth="1"/>
    <col min="5385" max="5385" width="9.5703125" style="121" bestFit="1" customWidth="1"/>
    <col min="5386" max="5387" width="13.28515625" style="121" bestFit="1" customWidth="1"/>
    <col min="5388" max="5388" width="8.140625" style="121" bestFit="1" customWidth="1"/>
    <col min="5389" max="5390" width="8.140625" style="121" customWidth="1"/>
    <col min="5391" max="5391" width="20.140625" style="121" customWidth="1"/>
    <col min="5392" max="5392" width="9.85546875" style="121" customWidth="1"/>
    <col min="5393" max="5393" width="13.28515625" style="121" bestFit="1" customWidth="1"/>
    <col min="5394" max="5394" width="11.5703125" style="121" bestFit="1" customWidth="1"/>
    <col min="5395" max="5395" width="7.7109375" style="121" bestFit="1" customWidth="1"/>
    <col min="5396" max="5396" width="14.140625" style="121" bestFit="1" customWidth="1"/>
    <col min="5397" max="5397" width="15.85546875" style="121" bestFit="1" customWidth="1"/>
    <col min="5398" max="5398" width="9.5703125" style="121" bestFit="1" customWidth="1"/>
    <col min="5399" max="5400" width="13.28515625" style="121" bestFit="1" customWidth="1"/>
    <col min="5401" max="5401" width="8.140625" style="121" bestFit="1" customWidth="1"/>
    <col min="5402" max="5632" width="9.140625" style="121"/>
    <col min="5633" max="5633" width="8.5703125" style="121" bestFit="1" customWidth="1"/>
    <col min="5634" max="5634" width="19.28515625" style="121" bestFit="1" customWidth="1"/>
    <col min="5635" max="5635" width="10.140625" style="121" customWidth="1"/>
    <col min="5636" max="5636" width="13.28515625" style="121" bestFit="1" customWidth="1"/>
    <col min="5637" max="5637" width="11.5703125" style="121" bestFit="1" customWidth="1"/>
    <col min="5638" max="5638" width="7.7109375" style="121" bestFit="1" customWidth="1"/>
    <col min="5639" max="5639" width="14.140625" style="121" bestFit="1" customWidth="1"/>
    <col min="5640" max="5640" width="15.85546875" style="121" bestFit="1" customWidth="1"/>
    <col min="5641" max="5641" width="9.5703125" style="121" bestFit="1" customWidth="1"/>
    <col min="5642" max="5643" width="13.28515625" style="121" bestFit="1" customWidth="1"/>
    <col min="5644" max="5644" width="8.140625" style="121" bestFit="1" customWidth="1"/>
    <col min="5645" max="5646" width="8.140625" style="121" customWidth="1"/>
    <col min="5647" max="5647" width="20.140625" style="121" customWidth="1"/>
    <col min="5648" max="5648" width="9.85546875" style="121" customWidth="1"/>
    <col min="5649" max="5649" width="13.28515625" style="121" bestFit="1" customWidth="1"/>
    <col min="5650" max="5650" width="11.5703125" style="121" bestFit="1" customWidth="1"/>
    <col min="5651" max="5651" width="7.7109375" style="121" bestFit="1" customWidth="1"/>
    <col min="5652" max="5652" width="14.140625" style="121" bestFit="1" customWidth="1"/>
    <col min="5653" max="5653" width="15.85546875" style="121" bestFit="1" customWidth="1"/>
    <col min="5654" max="5654" width="9.5703125" style="121" bestFit="1" customWidth="1"/>
    <col min="5655" max="5656" width="13.28515625" style="121" bestFit="1" customWidth="1"/>
    <col min="5657" max="5657" width="8.140625" style="121" bestFit="1" customWidth="1"/>
    <col min="5658" max="5888" width="9.140625" style="121"/>
    <col min="5889" max="5889" width="8.5703125" style="121" bestFit="1" customWidth="1"/>
    <col min="5890" max="5890" width="19.28515625" style="121" bestFit="1" customWidth="1"/>
    <col min="5891" max="5891" width="10.140625" style="121" customWidth="1"/>
    <col min="5892" max="5892" width="13.28515625" style="121" bestFit="1" customWidth="1"/>
    <col min="5893" max="5893" width="11.5703125" style="121" bestFit="1" customWidth="1"/>
    <col min="5894" max="5894" width="7.7109375" style="121" bestFit="1" customWidth="1"/>
    <col min="5895" max="5895" width="14.140625" style="121" bestFit="1" customWidth="1"/>
    <col min="5896" max="5896" width="15.85546875" style="121" bestFit="1" customWidth="1"/>
    <col min="5897" max="5897" width="9.5703125" style="121" bestFit="1" customWidth="1"/>
    <col min="5898" max="5899" width="13.28515625" style="121" bestFit="1" customWidth="1"/>
    <col min="5900" max="5900" width="8.140625" style="121" bestFit="1" customWidth="1"/>
    <col min="5901" max="5902" width="8.140625" style="121" customWidth="1"/>
    <col min="5903" max="5903" width="20.140625" style="121" customWidth="1"/>
    <col min="5904" max="5904" width="9.85546875" style="121" customWidth="1"/>
    <col min="5905" max="5905" width="13.28515625" style="121" bestFit="1" customWidth="1"/>
    <col min="5906" max="5906" width="11.5703125" style="121" bestFit="1" customWidth="1"/>
    <col min="5907" max="5907" width="7.7109375" style="121" bestFit="1" customWidth="1"/>
    <col min="5908" max="5908" width="14.140625" style="121" bestFit="1" customWidth="1"/>
    <col min="5909" max="5909" width="15.85546875" style="121" bestFit="1" customWidth="1"/>
    <col min="5910" max="5910" width="9.5703125" style="121" bestFit="1" customWidth="1"/>
    <col min="5911" max="5912" width="13.28515625" style="121" bestFit="1" customWidth="1"/>
    <col min="5913" max="5913" width="8.140625" style="121" bestFit="1" customWidth="1"/>
    <col min="5914" max="6144" width="9.140625" style="121"/>
    <col min="6145" max="6145" width="8.5703125" style="121" bestFit="1" customWidth="1"/>
    <col min="6146" max="6146" width="19.28515625" style="121" bestFit="1" customWidth="1"/>
    <col min="6147" max="6147" width="10.140625" style="121" customWidth="1"/>
    <col min="6148" max="6148" width="13.28515625" style="121" bestFit="1" customWidth="1"/>
    <col min="6149" max="6149" width="11.5703125" style="121" bestFit="1" customWidth="1"/>
    <col min="6150" max="6150" width="7.7109375" style="121" bestFit="1" customWidth="1"/>
    <col min="6151" max="6151" width="14.140625" style="121" bestFit="1" customWidth="1"/>
    <col min="6152" max="6152" width="15.85546875" style="121" bestFit="1" customWidth="1"/>
    <col min="6153" max="6153" width="9.5703125" style="121" bestFit="1" customWidth="1"/>
    <col min="6154" max="6155" width="13.28515625" style="121" bestFit="1" customWidth="1"/>
    <col min="6156" max="6156" width="8.140625" style="121" bestFit="1" customWidth="1"/>
    <col min="6157" max="6158" width="8.140625" style="121" customWidth="1"/>
    <col min="6159" max="6159" width="20.140625" style="121" customWidth="1"/>
    <col min="6160" max="6160" width="9.85546875" style="121" customWidth="1"/>
    <col min="6161" max="6161" width="13.28515625" style="121" bestFit="1" customWidth="1"/>
    <col min="6162" max="6162" width="11.5703125" style="121" bestFit="1" customWidth="1"/>
    <col min="6163" max="6163" width="7.7109375" style="121" bestFit="1" customWidth="1"/>
    <col min="6164" max="6164" width="14.140625" style="121" bestFit="1" customWidth="1"/>
    <col min="6165" max="6165" width="15.85546875" style="121" bestFit="1" customWidth="1"/>
    <col min="6166" max="6166" width="9.5703125" style="121" bestFit="1" customWidth="1"/>
    <col min="6167" max="6168" width="13.28515625" style="121" bestFit="1" customWidth="1"/>
    <col min="6169" max="6169" width="8.140625" style="121" bestFit="1" customWidth="1"/>
    <col min="6170" max="6400" width="9.140625" style="121"/>
    <col min="6401" max="6401" width="8.5703125" style="121" bestFit="1" customWidth="1"/>
    <col min="6402" max="6402" width="19.28515625" style="121" bestFit="1" customWidth="1"/>
    <col min="6403" max="6403" width="10.140625" style="121" customWidth="1"/>
    <col min="6404" max="6404" width="13.28515625" style="121" bestFit="1" customWidth="1"/>
    <col min="6405" max="6405" width="11.5703125" style="121" bestFit="1" customWidth="1"/>
    <col min="6406" max="6406" width="7.7109375" style="121" bestFit="1" customWidth="1"/>
    <col min="6407" max="6407" width="14.140625" style="121" bestFit="1" customWidth="1"/>
    <col min="6408" max="6408" width="15.85546875" style="121" bestFit="1" customWidth="1"/>
    <col min="6409" max="6409" width="9.5703125" style="121" bestFit="1" customWidth="1"/>
    <col min="6410" max="6411" width="13.28515625" style="121" bestFit="1" customWidth="1"/>
    <col min="6412" max="6412" width="8.140625" style="121" bestFit="1" customWidth="1"/>
    <col min="6413" max="6414" width="8.140625" style="121" customWidth="1"/>
    <col min="6415" max="6415" width="20.140625" style="121" customWidth="1"/>
    <col min="6416" max="6416" width="9.85546875" style="121" customWidth="1"/>
    <col min="6417" max="6417" width="13.28515625" style="121" bestFit="1" customWidth="1"/>
    <col min="6418" max="6418" width="11.5703125" style="121" bestFit="1" customWidth="1"/>
    <col min="6419" max="6419" width="7.7109375" style="121" bestFit="1" customWidth="1"/>
    <col min="6420" max="6420" width="14.140625" style="121" bestFit="1" customWidth="1"/>
    <col min="6421" max="6421" width="15.85546875" style="121" bestFit="1" customWidth="1"/>
    <col min="6422" max="6422" width="9.5703125" style="121" bestFit="1" customWidth="1"/>
    <col min="6423" max="6424" width="13.28515625" style="121" bestFit="1" customWidth="1"/>
    <col min="6425" max="6425" width="8.140625" style="121" bestFit="1" customWidth="1"/>
    <col min="6426" max="6656" width="9.140625" style="121"/>
    <col min="6657" max="6657" width="8.5703125" style="121" bestFit="1" customWidth="1"/>
    <col min="6658" max="6658" width="19.28515625" style="121" bestFit="1" customWidth="1"/>
    <col min="6659" max="6659" width="10.140625" style="121" customWidth="1"/>
    <col min="6660" max="6660" width="13.28515625" style="121" bestFit="1" customWidth="1"/>
    <col min="6661" max="6661" width="11.5703125" style="121" bestFit="1" customWidth="1"/>
    <col min="6662" max="6662" width="7.7109375" style="121" bestFit="1" customWidth="1"/>
    <col min="6663" max="6663" width="14.140625" style="121" bestFit="1" customWidth="1"/>
    <col min="6664" max="6664" width="15.85546875" style="121" bestFit="1" customWidth="1"/>
    <col min="6665" max="6665" width="9.5703125" style="121" bestFit="1" customWidth="1"/>
    <col min="6666" max="6667" width="13.28515625" style="121" bestFit="1" customWidth="1"/>
    <col min="6668" max="6668" width="8.140625" style="121" bestFit="1" customWidth="1"/>
    <col min="6669" max="6670" width="8.140625" style="121" customWidth="1"/>
    <col min="6671" max="6671" width="20.140625" style="121" customWidth="1"/>
    <col min="6672" max="6672" width="9.85546875" style="121" customWidth="1"/>
    <col min="6673" max="6673" width="13.28515625" style="121" bestFit="1" customWidth="1"/>
    <col min="6674" max="6674" width="11.5703125" style="121" bestFit="1" customWidth="1"/>
    <col min="6675" max="6675" width="7.7109375" style="121" bestFit="1" customWidth="1"/>
    <col min="6676" max="6676" width="14.140625" style="121" bestFit="1" customWidth="1"/>
    <col min="6677" max="6677" width="15.85546875" style="121" bestFit="1" customWidth="1"/>
    <col min="6678" max="6678" width="9.5703125" style="121" bestFit="1" customWidth="1"/>
    <col min="6679" max="6680" width="13.28515625" style="121" bestFit="1" customWidth="1"/>
    <col min="6681" max="6681" width="8.140625" style="121" bestFit="1" customWidth="1"/>
    <col min="6682" max="6912" width="9.140625" style="121"/>
    <col min="6913" max="6913" width="8.5703125" style="121" bestFit="1" customWidth="1"/>
    <col min="6914" max="6914" width="19.28515625" style="121" bestFit="1" customWidth="1"/>
    <col min="6915" max="6915" width="10.140625" style="121" customWidth="1"/>
    <col min="6916" max="6916" width="13.28515625" style="121" bestFit="1" customWidth="1"/>
    <col min="6917" max="6917" width="11.5703125" style="121" bestFit="1" customWidth="1"/>
    <col min="6918" max="6918" width="7.7109375" style="121" bestFit="1" customWidth="1"/>
    <col min="6919" max="6919" width="14.140625" style="121" bestFit="1" customWidth="1"/>
    <col min="6920" max="6920" width="15.85546875" style="121" bestFit="1" customWidth="1"/>
    <col min="6921" max="6921" width="9.5703125" style="121" bestFit="1" customWidth="1"/>
    <col min="6922" max="6923" width="13.28515625" style="121" bestFit="1" customWidth="1"/>
    <col min="6924" max="6924" width="8.140625" style="121" bestFit="1" customWidth="1"/>
    <col min="6925" max="6926" width="8.140625" style="121" customWidth="1"/>
    <col min="6927" max="6927" width="20.140625" style="121" customWidth="1"/>
    <col min="6928" max="6928" width="9.85546875" style="121" customWidth="1"/>
    <col min="6929" max="6929" width="13.28515625" style="121" bestFit="1" customWidth="1"/>
    <col min="6930" max="6930" width="11.5703125" style="121" bestFit="1" customWidth="1"/>
    <col min="6931" max="6931" width="7.7109375" style="121" bestFit="1" customWidth="1"/>
    <col min="6932" max="6932" width="14.140625" style="121" bestFit="1" customWidth="1"/>
    <col min="6933" max="6933" width="15.85546875" style="121" bestFit="1" customWidth="1"/>
    <col min="6934" max="6934" width="9.5703125" style="121" bestFit="1" customWidth="1"/>
    <col min="6935" max="6936" width="13.28515625" style="121" bestFit="1" customWidth="1"/>
    <col min="6937" max="6937" width="8.140625" style="121" bestFit="1" customWidth="1"/>
    <col min="6938" max="7168" width="9.140625" style="121"/>
    <col min="7169" max="7169" width="8.5703125" style="121" bestFit="1" customWidth="1"/>
    <col min="7170" max="7170" width="19.28515625" style="121" bestFit="1" customWidth="1"/>
    <col min="7171" max="7171" width="10.140625" style="121" customWidth="1"/>
    <col min="7172" max="7172" width="13.28515625" style="121" bestFit="1" customWidth="1"/>
    <col min="7173" max="7173" width="11.5703125" style="121" bestFit="1" customWidth="1"/>
    <col min="7174" max="7174" width="7.7109375" style="121" bestFit="1" customWidth="1"/>
    <col min="7175" max="7175" width="14.140625" style="121" bestFit="1" customWidth="1"/>
    <col min="7176" max="7176" width="15.85546875" style="121" bestFit="1" customWidth="1"/>
    <col min="7177" max="7177" width="9.5703125" style="121" bestFit="1" customWidth="1"/>
    <col min="7178" max="7179" width="13.28515625" style="121" bestFit="1" customWidth="1"/>
    <col min="7180" max="7180" width="8.140625" style="121" bestFit="1" customWidth="1"/>
    <col min="7181" max="7182" width="8.140625" style="121" customWidth="1"/>
    <col min="7183" max="7183" width="20.140625" style="121" customWidth="1"/>
    <col min="7184" max="7184" width="9.85546875" style="121" customWidth="1"/>
    <col min="7185" max="7185" width="13.28515625" style="121" bestFit="1" customWidth="1"/>
    <col min="7186" max="7186" width="11.5703125" style="121" bestFit="1" customWidth="1"/>
    <col min="7187" max="7187" width="7.7109375" style="121" bestFit="1" customWidth="1"/>
    <col min="7188" max="7188" width="14.140625" style="121" bestFit="1" customWidth="1"/>
    <col min="7189" max="7189" width="15.85546875" style="121" bestFit="1" customWidth="1"/>
    <col min="7190" max="7190" width="9.5703125" style="121" bestFit="1" customWidth="1"/>
    <col min="7191" max="7192" width="13.28515625" style="121" bestFit="1" customWidth="1"/>
    <col min="7193" max="7193" width="8.140625" style="121" bestFit="1" customWidth="1"/>
    <col min="7194" max="7424" width="9.140625" style="121"/>
    <col min="7425" max="7425" width="8.5703125" style="121" bestFit="1" customWidth="1"/>
    <col min="7426" max="7426" width="19.28515625" style="121" bestFit="1" customWidth="1"/>
    <col min="7427" max="7427" width="10.140625" style="121" customWidth="1"/>
    <col min="7428" max="7428" width="13.28515625" style="121" bestFit="1" customWidth="1"/>
    <col min="7429" max="7429" width="11.5703125" style="121" bestFit="1" customWidth="1"/>
    <col min="7430" max="7430" width="7.7109375" style="121" bestFit="1" customWidth="1"/>
    <col min="7431" max="7431" width="14.140625" style="121" bestFit="1" customWidth="1"/>
    <col min="7432" max="7432" width="15.85546875" style="121" bestFit="1" customWidth="1"/>
    <col min="7433" max="7433" width="9.5703125" style="121" bestFit="1" customWidth="1"/>
    <col min="7434" max="7435" width="13.28515625" style="121" bestFit="1" customWidth="1"/>
    <col min="7436" max="7436" width="8.140625" style="121" bestFit="1" customWidth="1"/>
    <col min="7437" max="7438" width="8.140625" style="121" customWidth="1"/>
    <col min="7439" max="7439" width="20.140625" style="121" customWidth="1"/>
    <col min="7440" max="7440" width="9.85546875" style="121" customWidth="1"/>
    <col min="7441" max="7441" width="13.28515625" style="121" bestFit="1" customWidth="1"/>
    <col min="7442" max="7442" width="11.5703125" style="121" bestFit="1" customWidth="1"/>
    <col min="7443" max="7443" width="7.7109375" style="121" bestFit="1" customWidth="1"/>
    <col min="7444" max="7444" width="14.140625" style="121" bestFit="1" customWidth="1"/>
    <col min="7445" max="7445" width="15.85546875" style="121" bestFit="1" customWidth="1"/>
    <col min="7446" max="7446" width="9.5703125" style="121" bestFit="1" customWidth="1"/>
    <col min="7447" max="7448" width="13.28515625" style="121" bestFit="1" customWidth="1"/>
    <col min="7449" max="7449" width="8.140625" style="121" bestFit="1" customWidth="1"/>
    <col min="7450" max="7680" width="9.140625" style="121"/>
    <col min="7681" max="7681" width="8.5703125" style="121" bestFit="1" customWidth="1"/>
    <col min="7682" max="7682" width="19.28515625" style="121" bestFit="1" customWidth="1"/>
    <col min="7683" max="7683" width="10.140625" style="121" customWidth="1"/>
    <col min="7684" max="7684" width="13.28515625" style="121" bestFit="1" customWidth="1"/>
    <col min="7685" max="7685" width="11.5703125" style="121" bestFit="1" customWidth="1"/>
    <col min="7686" max="7686" width="7.7109375" style="121" bestFit="1" customWidth="1"/>
    <col min="7687" max="7687" width="14.140625" style="121" bestFit="1" customWidth="1"/>
    <col min="7688" max="7688" width="15.85546875" style="121" bestFit="1" customWidth="1"/>
    <col min="7689" max="7689" width="9.5703125" style="121" bestFit="1" customWidth="1"/>
    <col min="7690" max="7691" width="13.28515625" style="121" bestFit="1" customWidth="1"/>
    <col min="7692" max="7692" width="8.140625" style="121" bestFit="1" customWidth="1"/>
    <col min="7693" max="7694" width="8.140625" style="121" customWidth="1"/>
    <col min="7695" max="7695" width="20.140625" style="121" customWidth="1"/>
    <col min="7696" max="7696" width="9.85546875" style="121" customWidth="1"/>
    <col min="7697" max="7697" width="13.28515625" style="121" bestFit="1" customWidth="1"/>
    <col min="7698" max="7698" width="11.5703125" style="121" bestFit="1" customWidth="1"/>
    <col min="7699" max="7699" width="7.7109375" style="121" bestFit="1" customWidth="1"/>
    <col min="7700" max="7700" width="14.140625" style="121" bestFit="1" customWidth="1"/>
    <col min="7701" max="7701" width="15.85546875" style="121" bestFit="1" customWidth="1"/>
    <col min="7702" max="7702" width="9.5703125" style="121" bestFit="1" customWidth="1"/>
    <col min="7703" max="7704" width="13.28515625" style="121" bestFit="1" customWidth="1"/>
    <col min="7705" max="7705" width="8.140625" style="121" bestFit="1" customWidth="1"/>
    <col min="7706" max="7936" width="9.140625" style="121"/>
    <col min="7937" max="7937" width="8.5703125" style="121" bestFit="1" customWidth="1"/>
    <col min="7938" max="7938" width="19.28515625" style="121" bestFit="1" customWidth="1"/>
    <col min="7939" max="7939" width="10.140625" style="121" customWidth="1"/>
    <col min="7940" max="7940" width="13.28515625" style="121" bestFit="1" customWidth="1"/>
    <col min="7941" max="7941" width="11.5703125" style="121" bestFit="1" customWidth="1"/>
    <col min="7942" max="7942" width="7.7109375" style="121" bestFit="1" customWidth="1"/>
    <col min="7943" max="7943" width="14.140625" style="121" bestFit="1" customWidth="1"/>
    <col min="7944" max="7944" width="15.85546875" style="121" bestFit="1" customWidth="1"/>
    <col min="7945" max="7945" width="9.5703125" style="121" bestFit="1" customWidth="1"/>
    <col min="7946" max="7947" width="13.28515625" style="121" bestFit="1" customWidth="1"/>
    <col min="7948" max="7948" width="8.140625" style="121" bestFit="1" customWidth="1"/>
    <col min="7949" max="7950" width="8.140625" style="121" customWidth="1"/>
    <col min="7951" max="7951" width="20.140625" style="121" customWidth="1"/>
    <col min="7952" max="7952" width="9.85546875" style="121" customWidth="1"/>
    <col min="7953" max="7953" width="13.28515625" style="121" bestFit="1" customWidth="1"/>
    <col min="7954" max="7954" width="11.5703125" style="121" bestFit="1" customWidth="1"/>
    <col min="7955" max="7955" width="7.7109375" style="121" bestFit="1" customWidth="1"/>
    <col min="7956" max="7956" width="14.140625" style="121" bestFit="1" customWidth="1"/>
    <col min="7957" max="7957" width="15.85546875" style="121" bestFit="1" customWidth="1"/>
    <col min="7958" max="7958" width="9.5703125" style="121" bestFit="1" customWidth="1"/>
    <col min="7959" max="7960" width="13.28515625" style="121" bestFit="1" customWidth="1"/>
    <col min="7961" max="7961" width="8.140625" style="121" bestFit="1" customWidth="1"/>
    <col min="7962" max="8192" width="9.140625" style="121"/>
    <col min="8193" max="8193" width="8.5703125" style="121" bestFit="1" customWidth="1"/>
    <col min="8194" max="8194" width="19.28515625" style="121" bestFit="1" customWidth="1"/>
    <col min="8195" max="8195" width="10.140625" style="121" customWidth="1"/>
    <col min="8196" max="8196" width="13.28515625" style="121" bestFit="1" customWidth="1"/>
    <col min="8197" max="8197" width="11.5703125" style="121" bestFit="1" customWidth="1"/>
    <col min="8198" max="8198" width="7.7109375" style="121" bestFit="1" customWidth="1"/>
    <col min="8199" max="8199" width="14.140625" style="121" bestFit="1" customWidth="1"/>
    <col min="8200" max="8200" width="15.85546875" style="121" bestFit="1" customWidth="1"/>
    <col min="8201" max="8201" width="9.5703125" style="121" bestFit="1" customWidth="1"/>
    <col min="8202" max="8203" width="13.28515625" style="121" bestFit="1" customWidth="1"/>
    <col min="8204" max="8204" width="8.140625" style="121" bestFit="1" customWidth="1"/>
    <col min="8205" max="8206" width="8.140625" style="121" customWidth="1"/>
    <col min="8207" max="8207" width="20.140625" style="121" customWidth="1"/>
    <col min="8208" max="8208" width="9.85546875" style="121" customWidth="1"/>
    <col min="8209" max="8209" width="13.28515625" style="121" bestFit="1" customWidth="1"/>
    <col min="8210" max="8210" width="11.5703125" style="121" bestFit="1" customWidth="1"/>
    <col min="8211" max="8211" width="7.7109375" style="121" bestFit="1" customWidth="1"/>
    <col min="8212" max="8212" width="14.140625" style="121" bestFit="1" customWidth="1"/>
    <col min="8213" max="8213" width="15.85546875" style="121" bestFit="1" customWidth="1"/>
    <col min="8214" max="8214" width="9.5703125" style="121" bestFit="1" customWidth="1"/>
    <col min="8215" max="8216" width="13.28515625" style="121" bestFit="1" customWidth="1"/>
    <col min="8217" max="8217" width="8.140625" style="121" bestFit="1" customWidth="1"/>
    <col min="8218" max="8448" width="9.140625" style="121"/>
    <col min="8449" max="8449" width="8.5703125" style="121" bestFit="1" customWidth="1"/>
    <col min="8450" max="8450" width="19.28515625" style="121" bestFit="1" customWidth="1"/>
    <col min="8451" max="8451" width="10.140625" style="121" customWidth="1"/>
    <col min="8452" max="8452" width="13.28515625" style="121" bestFit="1" customWidth="1"/>
    <col min="8453" max="8453" width="11.5703125" style="121" bestFit="1" customWidth="1"/>
    <col min="8454" max="8454" width="7.7109375" style="121" bestFit="1" customWidth="1"/>
    <col min="8455" max="8455" width="14.140625" style="121" bestFit="1" customWidth="1"/>
    <col min="8456" max="8456" width="15.85546875" style="121" bestFit="1" customWidth="1"/>
    <col min="8457" max="8457" width="9.5703125" style="121" bestFit="1" customWidth="1"/>
    <col min="8458" max="8459" width="13.28515625" style="121" bestFit="1" customWidth="1"/>
    <col min="8460" max="8460" width="8.140625" style="121" bestFit="1" customWidth="1"/>
    <col min="8461" max="8462" width="8.140625" style="121" customWidth="1"/>
    <col min="8463" max="8463" width="20.140625" style="121" customWidth="1"/>
    <col min="8464" max="8464" width="9.85546875" style="121" customWidth="1"/>
    <col min="8465" max="8465" width="13.28515625" style="121" bestFit="1" customWidth="1"/>
    <col min="8466" max="8466" width="11.5703125" style="121" bestFit="1" customWidth="1"/>
    <col min="8467" max="8467" width="7.7109375" style="121" bestFit="1" customWidth="1"/>
    <col min="8468" max="8468" width="14.140625" style="121" bestFit="1" customWidth="1"/>
    <col min="8469" max="8469" width="15.85546875" style="121" bestFit="1" customWidth="1"/>
    <col min="8470" max="8470" width="9.5703125" style="121" bestFit="1" customWidth="1"/>
    <col min="8471" max="8472" width="13.28515625" style="121" bestFit="1" customWidth="1"/>
    <col min="8473" max="8473" width="8.140625" style="121" bestFit="1" customWidth="1"/>
    <col min="8474" max="8704" width="9.140625" style="121"/>
    <col min="8705" max="8705" width="8.5703125" style="121" bestFit="1" customWidth="1"/>
    <col min="8706" max="8706" width="19.28515625" style="121" bestFit="1" customWidth="1"/>
    <col min="8707" max="8707" width="10.140625" style="121" customWidth="1"/>
    <col min="8708" max="8708" width="13.28515625" style="121" bestFit="1" customWidth="1"/>
    <col min="8709" max="8709" width="11.5703125" style="121" bestFit="1" customWidth="1"/>
    <col min="8710" max="8710" width="7.7109375" style="121" bestFit="1" customWidth="1"/>
    <col min="8711" max="8711" width="14.140625" style="121" bestFit="1" customWidth="1"/>
    <col min="8712" max="8712" width="15.85546875" style="121" bestFit="1" customWidth="1"/>
    <col min="8713" max="8713" width="9.5703125" style="121" bestFit="1" customWidth="1"/>
    <col min="8714" max="8715" width="13.28515625" style="121" bestFit="1" customWidth="1"/>
    <col min="8716" max="8716" width="8.140625" style="121" bestFit="1" customWidth="1"/>
    <col min="8717" max="8718" width="8.140625" style="121" customWidth="1"/>
    <col min="8719" max="8719" width="20.140625" style="121" customWidth="1"/>
    <col min="8720" max="8720" width="9.85546875" style="121" customWidth="1"/>
    <col min="8721" max="8721" width="13.28515625" style="121" bestFit="1" customWidth="1"/>
    <col min="8722" max="8722" width="11.5703125" style="121" bestFit="1" customWidth="1"/>
    <col min="8723" max="8723" width="7.7109375" style="121" bestFit="1" customWidth="1"/>
    <col min="8724" max="8724" width="14.140625" style="121" bestFit="1" customWidth="1"/>
    <col min="8725" max="8725" width="15.85546875" style="121" bestFit="1" customWidth="1"/>
    <col min="8726" max="8726" width="9.5703125" style="121" bestFit="1" customWidth="1"/>
    <col min="8727" max="8728" width="13.28515625" style="121" bestFit="1" customWidth="1"/>
    <col min="8729" max="8729" width="8.140625" style="121" bestFit="1" customWidth="1"/>
    <col min="8730" max="8960" width="9.140625" style="121"/>
    <col min="8961" max="8961" width="8.5703125" style="121" bestFit="1" customWidth="1"/>
    <col min="8962" max="8962" width="19.28515625" style="121" bestFit="1" customWidth="1"/>
    <col min="8963" max="8963" width="10.140625" style="121" customWidth="1"/>
    <col min="8964" max="8964" width="13.28515625" style="121" bestFit="1" customWidth="1"/>
    <col min="8965" max="8965" width="11.5703125" style="121" bestFit="1" customWidth="1"/>
    <col min="8966" max="8966" width="7.7109375" style="121" bestFit="1" customWidth="1"/>
    <col min="8967" max="8967" width="14.140625" style="121" bestFit="1" customWidth="1"/>
    <col min="8968" max="8968" width="15.85546875" style="121" bestFit="1" customWidth="1"/>
    <col min="8969" max="8969" width="9.5703125" style="121" bestFit="1" customWidth="1"/>
    <col min="8970" max="8971" width="13.28515625" style="121" bestFit="1" customWidth="1"/>
    <col min="8972" max="8972" width="8.140625" style="121" bestFit="1" customWidth="1"/>
    <col min="8973" max="8974" width="8.140625" style="121" customWidth="1"/>
    <col min="8975" max="8975" width="20.140625" style="121" customWidth="1"/>
    <col min="8976" max="8976" width="9.85546875" style="121" customWidth="1"/>
    <col min="8977" max="8977" width="13.28515625" style="121" bestFit="1" customWidth="1"/>
    <col min="8978" max="8978" width="11.5703125" style="121" bestFit="1" customWidth="1"/>
    <col min="8979" max="8979" width="7.7109375" style="121" bestFit="1" customWidth="1"/>
    <col min="8980" max="8980" width="14.140625" style="121" bestFit="1" customWidth="1"/>
    <col min="8981" max="8981" width="15.85546875" style="121" bestFit="1" customWidth="1"/>
    <col min="8982" max="8982" width="9.5703125" style="121" bestFit="1" customWidth="1"/>
    <col min="8983" max="8984" width="13.28515625" style="121" bestFit="1" customWidth="1"/>
    <col min="8985" max="8985" width="8.140625" style="121" bestFit="1" customWidth="1"/>
    <col min="8986" max="9216" width="9.140625" style="121"/>
    <col min="9217" max="9217" width="8.5703125" style="121" bestFit="1" customWidth="1"/>
    <col min="9218" max="9218" width="19.28515625" style="121" bestFit="1" customWidth="1"/>
    <col min="9219" max="9219" width="10.140625" style="121" customWidth="1"/>
    <col min="9220" max="9220" width="13.28515625" style="121" bestFit="1" customWidth="1"/>
    <col min="9221" max="9221" width="11.5703125" style="121" bestFit="1" customWidth="1"/>
    <col min="9222" max="9222" width="7.7109375" style="121" bestFit="1" customWidth="1"/>
    <col min="9223" max="9223" width="14.140625" style="121" bestFit="1" customWidth="1"/>
    <col min="9224" max="9224" width="15.85546875" style="121" bestFit="1" customWidth="1"/>
    <col min="9225" max="9225" width="9.5703125" style="121" bestFit="1" customWidth="1"/>
    <col min="9226" max="9227" width="13.28515625" style="121" bestFit="1" customWidth="1"/>
    <col min="9228" max="9228" width="8.140625" style="121" bestFit="1" customWidth="1"/>
    <col min="9229" max="9230" width="8.140625" style="121" customWidth="1"/>
    <col min="9231" max="9231" width="20.140625" style="121" customWidth="1"/>
    <col min="9232" max="9232" width="9.85546875" style="121" customWidth="1"/>
    <col min="9233" max="9233" width="13.28515625" style="121" bestFit="1" customWidth="1"/>
    <col min="9234" max="9234" width="11.5703125" style="121" bestFit="1" customWidth="1"/>
    <col min="9235" max="9235" width="7.7109375" style="121" bestFit="1" customWidth="1"/>
    <col min="9236" max="9236" width="14.140625" style="121" bestFit="1" customWidth="1"/>
    <col min="9237" max="9237" width="15.85546875" style="121" bestFit="1" customWidth="1"/>
    <col min="9238" max="9238" width="9.5703125" style="121" bestFit="1" customWidth="1"/>
    <col min="9239" max="9240" width="13.28515625" style="121" bestFit="1" customWidth="1"/>
    <col min="9241" max="9241" width="8.140625" style="121" bestFit="1" customWidth="1"/>
    <col min="9242" max="9472" width="9.140625" style="121"/>
    <col min="9473" max="9473" width="8.5703125" style="121" bestFit="1" customWidth="1"/>
    <col min="9474" max="9474" width="19.28515625" style="121" bestFit="1" customWidth="1"/>
    <col min="9475" max="9475" width="10.140625" style="121" customWidth="1"/>
    <col min="9476" max="9476" width="13.28515625" style="121" bestFit="1" customWidth="1"/>
    <col min="9477" max="9477" width="11.5703125" style="121" bestFit="1" customWidth="1"/>
    <col min="9478" max="9478" width="7.7109375" style="121" bestFit="1" customWidth="1"/>
    <col min="9479" max="9479" width="14.140625" style="121" bestFit="1" customWidth="1"/>
    <col min="9480" max="9480" width="15.85546875" style="121" bestFit="1" customWidth="1"/>
    <col min="9481" max="9481" width="9.5703125" style="121" bestFit="1" customWidth="1"/>
    <col min="9482" max="9483" width="13.28515625" style="121" bestFit="1" customWidth="1"/>
    <col min="9484" max="9484" width="8.140625" style="121" bestFit="1" customWidth="1"/>
    <col min="9485" max="9486" width="8.140625" style="121" customWidth="1"/>
    <col min="9487" max="9487" width="20.140625" style="121" customWidth="1"/>
    <col min="9488" max="9488" width="9.85546875" style="121" customWidth="1"/>
    <col min="9489" max="9489" width="13.28515625" style="121" bestFit="1" customWidth="1"/>
    <col min="9490" max="9490" width="11.5703125" style="121" bestFit="1" customWidth="1"/>
    <col min="9491" max="9491" width="7.7109375" style="121" bestFit="1" customWidth="1"/>
    <col min="9492" max="9492" width="14.140625" style="121" bestFit="1" customWidth="1"/>
    <col min="9493" max="9493" width="15.85546875" style="121" bestFit="1" customWidth="1"/>
    <col min="9494" max="9494" width="9.5703125" style="121" bestFit="1" customWidth="1"/>
    <col min="9495" max="9496" width="13.28515625" style="121" bestFit="1" customWidth="1"/>
    <col min="9497" max="9497" width="8.140625" style="121" bestFit="1" customWidth="1"/>
    <col min="9498" max="9728" width="9.140625" style="121"/>
    <col min="9729" max="9729" width="8.5703125" style="121" bestFit="1" customWidth="1"/>
    <col min="9730" max="9730" width="19.28515625" style="121" bestFit="1" customWidth="1"/>
    <col min="9731" max="9731" width="10.140625" style="121" customWidth="1"/>
    <col min="9732" max="9732" width="13.28515625" style="121" bestFit="1" customWidth="1"/>
    <col min="9733" max="9733" width="11.5703125" style="121" bestFit="1" customWidth="1"/>
    <col min="9734" max="9734" width="7.7109375" style="121" bestFit="1" customWidth="1"/>
    <col min="9735" max="9735" width="14.140625" style="121" bestFit="1" customWidth="1"/>
    <col min="9736" max="9736" width="15.85546875" style="121" bestFit="1" customWidth="1"/>
    <col min="9737" max="9737" width="9.5703125" style="121" bestFit="1" customWidth="1"/>
    <col min="9738" max="9739" width="13.28515625" style="121" bestFit="1" customWidth="1"/>
    <col min="9740" max="9740" width="8.140625" style="121" bestFit="1" customWidth="1"/>
    <col min="9741" max="9742" width="8.140625" style="121" customWidth="1"/>
    <col min="9743" max="9743" width="20.140625" style="121" customWidth="1"/>
    <col min="9744" max="9744" width="9.85546875" style="121" customWidth="1"/>
    <col min="9745" max="9745" width="13.28515625" style="121" bestFit="1" customWidth="1"/>
    <col min="9746" max="9746" width="11.5703125" style="121" bestFit="1" customWidth="1"/>
    <col min="9747" max="9747" width="7.7109375" style="121" bestFit="1" customWidth="1"/>
    <col min="9748" max="9748" width="14.140625" style="121" bestFit="1" customWidth="1"/>
    <col min="9749" max="9749" width="15.85546875" style="121" bestFit="1" customWidth="1"/>
    <col min="9750" max="9750" width="9.5703125" style="121" bestFit="1" customWidth="1"/>
    <col min="9751" max="9752" width="13.28515625" style="121" bestFit="1" customWidth="1"/>
    <col min="9753" max="9753" width="8.140625" style="121" bestFit="1" customWidth="1"/>
    <col min="9754" max="9984" width="9.140625" style="121"/>
    <col min="9985" max="9985" width="8.5703125" style="121" bestFit="1" customWidth="1"/>
    <col min="9986" max="9986" width="19.28515625" style="121" bestFit="1" customWidth="1"/>
    <col min="9987" max="9987" width="10.140625" style="121" customWidth="1"/>
    <col min="9988" max="9988" width="13.28515625" style="121" bestFit="1" customWidth="1"/>
    <col min="9989" max="9989" width="11.5703125" style="121" bestFit="1" customWidth="1"/>
    <col min="9990" max="9990" width="7.7109375" style="121" bestFit="1" customWidth="1"/>
    <col min="9991" max="9991" width="14.140625" style="121" bestFit="1" customWidth="1"/>
    <col min="9992" max="9992" width="15.85546875" style="121" bestFit="1" customWidth="1"/>
    <col min="9993" max="9993" width="9.5703125" style="121" bestFit="1" customWidth="1"/>
    <col min="9994" max="9995" width="13.28515625" style="121" bestFit="1" customWidth="1"/>
    <col min="9996" max="9996" width="8.140625" style="121" bestFit="1" customWidth="1"/>
    <col min="9997" max="9998" width="8.140625" style="121" customWidth="1"/>
    <col min="9999" max="9999" width="20.140625" style="121" customWidth="1"/>
    <col min="10000" max="10000" width="9.85546875" style="121" customWidth="1"/>
    <col min="10001" max="10001" width="13.28515625" style="121" bestFit="1" customWidth="1"/>
    <col min="10002" max="10002" width="11.5703125" style="121" bestFit="1" customWidth="1"/>
    <col min="10003" max="10003" width="7.7109375" style="121" bestFit="1" customWidth="1"/>
    <col min="10004" max="10004" width="14.140625" style="121" bestFit="1" customWidth="1"/>
    <col min="10005" max="10005" width="15.85546875" style="121" bestFit="1" customWidth="1"/>
    <col min="10006" max="10006" width="9.5703125" style="121" bestFit="1" customWidth="1"/>
    <col min="10007" max="10008" width="13.28515625" style="121" bestFit="1" customWidth="1"/>
    <col min="10009" max="10009" width="8.140625" style="121" bestFit="1" customWidth="1"/>
    <col min="10010" max="10240" width="9.140625" style="121"/>
    <col min="10241" max="10241" width="8.5703125" style="121" bestFit="1" customWidth="1"/>
    <col min="10242" max="10242" width="19.28515625" style="121" bestFit="1" customWidth="1"/>
    <col min="10243" max="10243" width="10.140625" style="121" customWidth="1"/>
    <col min="10244" max="10244" width="13.28515625" style="121" bestFit="1" customWidth="1"/>
    <col min="10245" max="10245" width="11.5703125" style="121" bestFit="1" customWidth="1"/>
    <col min="10246" max="10246" width="7.7109375" style="121" bestFit="1" customWidth="1"/>
    <col min="10247" max="10247" width="14.140625" style="121" bestFit="1" customWidth="1"/>
    <col min="10248" max="10248" width="15.85546875" style="121" bestFit="1" customWidth="1"/>
    <col min="10249" max="10249" width="9.5703125" style="121" bestFit="1" customWidth="1"/>
    <col min="10250" max="10251" width="13.28515625" style="121" bestFit="1" customWidth="1"/>
    <col min="10252" max="10252" width="8.140625" style="121" bestFit="1" customWidth="1"/>
    <col min="10253" max="10254" width="8.140625" style="121" customWidth="1"/>
    <col min="10255" max="10255" width="20.140625" style="121" customWidth="1"/>
    <col min="10256" max="10256" width="9.85546875" style="121" customWidth="1"/>
    <col min="10257" max="10257" width="13.28515625" style="121" bestFit="1" customWidth="1"/>
    <col min="10258" max="10258" width="11.5703125" style="121" bestFit="1" customWidth="1"/>
    <col min="10259" max="10259" width="7.7109375" style="121" bestFit="1" customWidth="1"/>
    <col min="10260" max="10260" width="14.140625" style="121" bestFit="1" customWidth="1"/>
    <col min="10261" max="10261" width="15.85546875" style="121" bestFit="1" customWidth="1"/>
    <col min="10262" max="10262" width="9.5703125" style="121" bestFit="1" customWidth="1"/>
    <col min="10263" max="10264" width="13.28515625" style="121" bestFit="1" customWidth="1"/>
    <col min="10265" max="10265" width="8.140625" style="121" bestFit="1" customWidth="1"/>
    <col min="10266" max="10496" width="9.140625" style="121"/>
    <col min="10497" max="10497" width="8.5703125" style="121" bestFit="1" customWidth="1"/>
    <col min="10498" max="10498" width="19.28515625" style="121" bestFit="1" customWidth="1"/>
    <col min="10499" max="10499" width="10.140625" style="121" customWidth="1"/>
    <col min="10500" max="10500" width="13.28515625" style="121" bestFit="1" customWidth="1"/>
    <col min="10501" max="10501" width="11.5703125" style="121" bestFit="1" customWidth="1"/>
    <col min="10502" max="10502" width="7.7109375" style="121" bestFit="1" customWidth="1"/>
    <col min="10503" max="10503" width="14.140625" style="121" bestFit="1" customWidth="1"/>
    <col min="10504" max="10504" width="15.85546875" style="121" bestFit="1" customWidth="1"/>
    <col min="10505" max="10505" width="9.5703125" style="121" bestFit="1" customWidth="1"/>
    <col min="10506" max="10507" width="13.28515625" style="121" bestFit="1" customWidth="1"/>
    <col min="10508" max="10508" width="8.140625" style="121" bestFit="1" customWidth="1"/>
    <col min="10509" max="10510" width="8.140625" style="121" customWidth="1"/>
    <col min="10511" max="10511" width="20.140625" style="121" customWidth="1"/>
    <col min="10512" max="10512" width="9.85546875" style="121" customWidth="1"/>
    <col min="10513" max="10513" width="13.28515625" style="121" bestFit="1" customWidth="1"/>
    <col min="10514" max="10514" width="11.5703125" style="121" bestFit="1" customWidth="1"/>
    <col min="10515" max="10515" width="7.7109375" style="121" bestFit="1" customWidth="1"/>
    <col min="10516" max="10516" width="14.140625" style="121" bestFit="1" customWidth="1"/>
    <col min="10517" max="10517" width="15.85546875" style="121" bestFit="1" customWidth="1"/>
    <col min="10518" max="10518" width="9.5703125" style="121" bestFit="1" customWidth="1"/>
    <col min="10519" max="10520" width="13.28515625" style="121" bestFit="1" customWidth="1"/>
    <col min="10521" max="10521" width="8.140625" style="121" bestFit="1" customWidth="1"/>
    <col min="10522" max="10752" width="9.140625" style="121"/>
    <col min="10753" max="10753" width="8.5703125" style="121" bestFit="1" customWidth="1"/>
    <col min="10754" max="10754" width="19.28515625" style="121" bestFit="1" customWidth="1"/>
    <col min="10755" max="10755" width="10.140625" style="121" customWidth="1"/>
    <col min="10756" max="10756" width="13.28515625" style="121" bestFit="1" customWidth="1"/>
    <col min="10757" max="10757" width="11.5703125" style="121" bestFit="1" customWidth="1"/>
    <col min="10758" max="10758" width="7.7109375" style="121" bestFit="1" customWidth="1"/>
    <col min="10759" max="10759" width="14.140625" style="121" bestFit="1" customWidth="1"/>
    <col min="10760" max="10760" width="15.85546875" style="121" bestFit="1" customWidth="1"/>
    <col min="10761" max="10761" width="9.5703125" style="121" bestFit="1" customWidth="1"/>
    <col min="10762" max="10763" width="13.28515625" style="121" bestFit="1" customWidth="1"/>
    <col min="10764" max="10764" width="8.140625" style="121" bestFit="1" customWidth="1"/>
    <col min="10765" max="10766" width="8.140625" style="121" customWidth="1"/>
    <col min="10767" max="10767" width="20.140625" style="121" customWidth="1"/>
    <col min="10768" max="10768" width="9.85546875" style="121" customWidth="1"/>
    <col min="10769" max="10769" width="13.28515625" style="121" bestFit="1" customWidth="1"/>
    <col min="10770" max="10770" width="11.5703125" style="121" bestFit="1" customWidth="1"/>
    <col min="10771" max="10771" width="7.7109375" style="121" bestFit="1" customWidth="1"/>
    <col min="10772" max="10772" width="14.140625" style="121" bestFit="1" customWidth="1"/>
    <col min="10773" max="10773" width="15.85546875" style="121" bestFit="1" customWidth="1"/>
    <col min="10774" max="10774" width="9.5703125" style="121" bestFit="1" customWidth="1"/>
    <col min="10775" max="10776" width="13.28515625" style="121" bestFit="1" customWidth="1"/>
    <col min="10777" max="10777" width="8.140625" style="121" bestFit="1" customWidth="1"/>
    <col min="10778" max="11008" width="9.140625" style="121"/>
    <col min="11009" max="11009" width="8.5703125" style="121" bestFit="1" customWidth="1"/>
    <col min="11010" max="11010" width="19.28515625" style="121" bestFit="1" customWidth="1"/>
    <col min="11011" max="11011" width="10.140625" style="121" customWidth="1"/>
    <col min="11012" max="11012" width="13.28515625" style="121" bestFit="1" customWidth="1"/>
    <col min="11013" max="11013" width="11.5703125" style="121" bestFit="1" customWidth="1"/>
    <col min="11014" max="11014" width="7.7109375" style="121" bestFit="1" customWidth="1"/>
    <col min="11015" max="11015" width="14.140625" style="121" bestFit="1" customWidth="1"/>
    <col min="11016" max="11016" width="15.85546875" style="121" bestFit="1" customWidth="1"/>
    <col min="11017" max="11017" width="9.5703125" style="121" bestFit="1" customWidth="1"/>
    <col min="11018" max="11019" width="13.28515625" style="121" bestFit="1" customWidth="1"/>
    <col min="11020" max="11020" width="8.140625" style="121" bestFit="1" customWidth="1"/>
    <col min="11021" max="11022" width="8.140625" style="121" customWidth="1"/>
    <col min="11023" max="11023" width="20.140625" style="121" customWidth="1"/>
    <col min="11024" max="11024" width="9.85546875" style="121" customWidth="1"/>
    <col min="11025" max="11025" width="13.28515625" style="121" bestFit="1" customWidth="1"/>
    <col min="11026" max="11026" width="11.5703125" style="121" bestFit="1" customWidth="1"/>
    <col min="11027" max="11027" width="7.7109375" style="121" bestFit="1" customWidth="1"/>
    <col min="11028" max="11028" width="14.140625" style="121" bestFit="1" customWidth="1"/>
    <col min="11029" max="11029" width="15.85546875" style="121" bestFit="1" customWidth="1"/>
    <col min="11030" max="11030" width="9.5703125" style="121" bestFit="1" customWidth="1"/>
    <col min="11031" max="11032" width="13.28515625" style="121" bestFit="1" customWidth="1"/>
    <col min="11033" max="11033" width="8.140625" style="121" bestFit="1" customWidth="1"/>
    <col min="11034" max="11264" width="9.140625" style="121"/>
    <col min="11265" max="11265" width="8.5703125" style="121" bestFit="1" customWidth="1"/>
    <col min="11266" max="11266" width="19.28515625" style="121" bestFit="1" customWidth="1"/>
    <col min="11267" max="11267" width="10.140625" style="121" customWidth="1"/>
    <col min="11268" max="11268" width="13.28515625" style="121" bestFit="1" customWidth="1"/>
    <col min="11269" max="11269" width="11.5703125" style="121" bestFit="1" customWidth="1"/>
    <col min="11270" max="11270" width="7.7109375" style="121" bestFit="1" customWidth="1"/>
    <col min="11271" max="11271" width="14.140625" style="121" bestFit="1" customWidth="1"/>
    <col min="11272" max="11272" width="15.85546875" style="121" bestFit="1" customWidth="1"/>
    <col min="11273" max="11273" width="9.5703125" style="121" bestFit="1" customWidth="1"/>
    <col min="11274" max="11275" width="13.28515625" style="121" bestFit="1" customWidth="1"/>
    <col min="11276" max="11276" width="8.140625" style="121" bestFit="1" customWidth="1"/>
    <col min="11277" max="11278" width="8.140625" style="121" customWidth="1"/>
    <col min="11279" max="11279" width="20.140625" style="121" customWidth="1"/>
    <col min="11280" max="11280" width="9.85546875" style="121" customWidth="1"/>
    <col min="11281" max="11281" width="13.28515625" style="121" bestFit="1" customWidth="1"/>
    <col min="11282" max="11282" width="11.5703125" style="121" bestFit="1" customWidth="1"/>
    <col min="11283" max="11283" width="7.7109375" style="121" bestFit="1" customWidth="1"/>
    <col min="11284" max="11284" width="14.140625" style="121" bestFit="1" customWidth="1"/>
    <col min="11285" max="11285" width="15.85546875" style="121" bestFit="1" customWidth="1"/>
    <col min="11286" max="11286" width="9.5703125" style="121" bestFit="1" customWidth="1"/>
    <col min="11287" max="11288" width="13.28515625" style="121" bestFit="1" customWidth="1"/>
    <col min="11289" max="11289" width="8.140625" style="121" bestFit="1" customWidth="1"/>
    <col min="11290" max="11520" width="9.140625" style="121"/>
    <col min="11521" max="11521" width="8.5703125" style="121" bestFit="1" customWidth="1"/>
    <col min="11522" max="11522" width="19.28515625" style="121" bestFit="1" customWidth="1"/>
    <col min="11523" max="11523" width="10.140625" style="121" customWidth="1"/>
    <col min="11524" max="11524" width="13.28515625" style="121" bestFit="1" customWidth="1"/>
    <col min="11525" max="11525" width="11.5703125" style="121" bestFit="1" customWidth="1"/>
    <col min="11526" max="11526" width="7.7109375" style="121" bestFit="1" customWidth="1"/>
    <col min="11527" max="11527" width="14.140625" style="121" bestFit="1" customWidth="1"/>
    <col min="11528" max="11528" width="15.85546875" style="121" bestFit="1" customWidth="1"/>
    <col min="11529" max="11529" width="9.5703125" style="121" bestFit="1" customWidth="1"/>
    <col min="11530" max="11531" width="13.28515625" style="121" bestFit="1" customWidth="1"/>
    <col min="11532" max="11532" width="8.140625" style="121" bestFit="1" customWidth="1"/>
    <col min="11533" max="11534" width="8.140625" style="121" customWidth="1"/>
    <col min="11535" max="11535" width="20.140625" style="121" customWidth="1"/>
    <col min="11536" max="11536" width="9.85546875" style="121" customWidth="1"/>
    <col min="11537" max="11537" width="13.28515625" style="121" bestFit="1" customWidth="1"/>
    <col min="11538" max="11538" width="11.5703125" style="121" bestFit="1" customWidth="1"/>
    <col min="11539" max="11539" width="7.7109375" style="121" bestFit="1" customWidth="1"/>
    <col min="11540" max="11540" width="14.140625" style="121" bestFit="1" customWidth="1"/>
    <col min="11541" max="11541" width="15.85546875" style="121" bestFit="1" customWidth="1"/>
    <col min="11542" max="11542" width="9.5703125" style="121" bestFit="1" customWidth="1"/>
    <col min="11543" max="11544" width="13.28515625" style="121" bestFit="1" customWidth="1"/>
    <col min="11545" max="11545" width="8.140625" style="121" bestFit="1" customWidth="1"/>
    <col min="11546" max="11776" width="9.140625" style="121"/>
    <col min="11777" max="11777" width="8.5703125" style="121" bestFit="1" customWidth="1"/>
    <col min="11778" max="11778" width="19.28515625" style="121" bestFit="1" customWidth="1"/>
    <col min="11779" max="11779" width="10.140625" style="121" customWidth="1"/>
    <col min="11780" max="11780" width="13.28515625" style="121" bestFit="1" customWidth="1"/>
    <col min="11781" max="11781" width="11.5703125" style="121" bestFit="1" customWidth="1"/>
    <col min="11782" max="11782" width="7.7109375" style="121" bestFit="1" customWidth="1"/>
    <col min="11783" max="11783" width="14.140625" style="121" bestFit="1" customWidth="1"/>
    <col min="11784" max="11784" width="15.85546875" style="121" bestFit="1" customWidth="1"/>
    <col min="11785" max="11785" width="9.5703125" style="121" bestFit="1" customWidth="1"/>
    <col min="11786" max="11787" width="13.28515625" style="121" bestFit="1" customWidth="1"/>
    <col min="11788" max="11788" width="8.140625" style="121" bestFit="1" customWidth="1"/>
    <col min="11789" max="11790" width="8.140625" style="121" customWidth="1"/>
    <col min="11791" max="11791" width="20.140625" style="121" customWidth="1"/>
    <col min="11792" max="11792" width="9.85546875" style="121" customWidth="1"/>
    <col min="11793" max="11793" width="13.28515625" style="121" bestFit="1" customWidth="1"/>
    <col min="11794" max="11794" width="11.5703125" style="121" bestFit="1" customWidth="1"/>
    <col min="11795" max="11795" width="7.7109375" style="121" bestFit="1" customWidth="1"/>
    <col min="11796" max="11796" width="14.140625" style="121" bestFit="1" customWidth="1"/>
    <col min="11797" max="11797" width="15.85546875" style="121" bestFit="1" customWidth="1"/>
    <col min="11798" max="11798" width="9.5703125" style="121" bestFit="1" customWidth="1"/>
    <col min="11799" max="11800" width="13.28515625" style="121" bestFit="1" customWidth="1"/>
    <col min="11801" max="11801" width="8.140625" style="121" bestFit="1" customWidth="1"/>
    <col min="11802" max="12032" width="9.140625" style="121"/>
    <col min="12033" max="12033" width="8.5703125" style="121" bestFit="1" customWidth="1"/>
    <col min="12034" max="12034" width="19.28515625" style="121" bestFit="1" customWidth="1"/>
    <col min="12035" max="12035" width="10.140625" style="121" customWidth="1"/>
    <col min="12036" max="12036" width="13.28515625" style="121" bestFit="1" customWidth="1"/>
    <col min="12037" max="12037" width="11.5703125" style="121" bestFit="1" customWidth="1"/>
    <col min="12038" max="12038" width="7.7109375" style="121" bestFit="1" customWidth="1"/>
    <col min="12039" max="12039" width="14.140625" style="121" bestFit="1" customWidth="1"/>
    <col min="12040" max="12040" width="15.85546875" style="121" bestFit="1" customWidth="1"/>
    <col min="12041" max="12041" width="9.5703125" style="121" bestFit="1" customWidth="1"/>
    <col min="12042" max="12043" width="13.28515625" style="121" bestFit="1" customWidth="1"/>
    <col min="12044" max="12044" width="8.140625" style="121" bestFit="1" customWidth="1"/>
    <col min="12045" max="12046" width="8.140625" style="121" customWidth="1"/>
    <col min="12047" max="12047" width="20.140625" style="121" customWidth="1"/>
    <col min="12048" max="12048" width="9.85546875" style="121" customWidth="1"/>
    <col min="12049" max="12049" width="13.28515625" style="121" bestFit="1" customWidth="1"/>
    <col min="12050" max="12050" width="11.5703125" style="121" bestFit="1" customWidth="1"/>
    <col min="12051" max="12051" width="7.7109375" style="121" bestFit="1" customWidth="1"/>
    <col min="12052" max="12052" width="14.140625" style="121" bestFit="1" customWidth="1"/>
    <col min="12053" max="12053" width="15.85546875" style="121" bestFit="1" customWidth="1"/>
    <col min="12054" max="12054" width="9.5703125" style="121" bestFit="1" customWidth="1"/>
    <col min="12055" max="12056" width="13.28515625" style="121" bestFit="1" customWidth="1"/>
    <col min="12057" max="12057" width="8.140625" style="121" bestFit="1" customWidth="1"/>
    <col min="12058" max="12288" width="9.140625" style="121"/>
    <col min="12289" max="12289" width="8.5703125" style="121" bestFit="1" customWidth="1"/>
    <col min="12290" max="12290" width="19.28515625" style="121" bestFit="1" customWidth="1"/>
    <col min="12291" max="12291" width="10.140625" style="121" customWidth="1"/>
    <col min="12292" max="12292" width="13.28515625" style="121" bestFit="1" customWidth="1"/>
    <col min="12293" max="12293" width="11.5703125" style="121" bestFit="1" customWidth="1"/>
    <col min="12294" max="12294" width="7.7109375" style="121" bestFit="1" customWidth="1"/>
    <col min="12295" max="12295" width="14.140625" style="121" bestFit="1" customWidth="1"/>
    <col min="12296" max="12296" width="15.85546875" style="121" bestFit="1" customWidth="1"/>
    <col min="12297" max="12297" width="9.5703125" style="121" bestFit="1" customWidth="1"/>
    <col min="12298" max="12299" width="13.28515625" style="121" bestFit="1" customWidth="1"/>
    <col min="12300" max="12300" width="8.140625" style="121" bestFit="1" customWidth="1"/>
    <col min="12301" max="12302" width="8.140625" style="121" customWidth="1"/>
    <col min="12303" max="12303" width="20.140625" style="121" customWidth="1"/>
    <col min="12304" max="12304" width="9.85546875" style="121" customWidth="1"/>
    <col min="12305" max="12305" width="13.28515625" style="121" bestFit="1" customWidth="1"/>
    <col min="12306" max="12306" width="11.5703125" style="121" bestFit="1" customWidth="1"/>
    <col min="12307" max="12307" width="7.7109375" style="121" bestFit="1" customWidth="1"/>
    <col min="12308" max="12308" width="14.140625" style="121" bestFit="1" customWidth="1"/>
    <col min="12309" max="12309" width="15.85546875" style="121" bestFit="1" customWidth="1"/>
    <col min="12310" max="12310" width="9.5703125" style="121" bestFit="1" customWidth="1"/>
    <col min="12311" max="12312" width="13.28515625" style="121" bestFit="1" customWidth="1"/>
    <col min="12313" max="12313" width="8.140625" style="121" bestFit="1" customWidth="1"/>
    <col min="12314" max="12544" width="9.140625" style="121"/>
    <col min="12545" max="12545" width="8.5703125" style="121" bestFit="1" customWidth="1"/>
    <col min="12546" max="12546" width="19.28515625" style="121" bestFit="1" customWidth="1"/>
    <col min="12547" max="12547" width="10.140625" style="121" customWidth="1"/>
    <col min="12548" max="12548" width="13.28515625" style="121" bestFit="1" customWidth="1"/>
    <col min="12549" max="12549" width="11.5703125" style="121" bestFit="1" customWidth="1"/>
    <col min="12550" max="12550" width="7.7109375" style="121" bestFit="1" customWidth="1"/>
    <col min="12551" max="12551" width="14.140625" style="121" bestFit="1" customWidth="1"/>
    <col min="12552" max="12552" width="15.85546875" style="121" bestFit="1" customWidth="1"/>
    <col min="12553" max="12553" width="9.5703125" style="121" bestFit="1" customWidth="1"/>
    <col min="12554" max="12555" width="13.28515625" style="121" bestFit="1" customWidth="1"/>
    <col min="12556" max="12556" width="8.140625" style="121" bestFit="1" customWidth="1"/>
    <col min="12557" max="12558" width="8.140625" style="121" customWidth="1"/>
    <col min="12559" max="12559" width="20.140625" style="121" customWidth="1"/>
    <col min="12560" max="12560" width="9.85546875" style="121" customWidth="1"/>
    <col min="12561" max="12561" width="13.28515625" style="121" bestFit="1" customWidth="1"/>
    <col min="12562" max="12562" width="11.5703125" style="121" bestFit="1" customWidth="1"/>
    <col min="12563" max="12563" width="7.7109375" style="121" bestFit="1" customWidth="1"/>
    <col min="12564" max="12564" width="14.140625" style="121" bestFit="1" customWidth="1"/>
    <col min="12565" max="12565" width="15.85546875" style="121" bestFit="1" customWidth="1"/>
    <col min="12566" max="12566" width="9.5703125" style="121" bestFit="1" customWidth="1"/>
    <col min="12567" max="12568" width="13.28515625" style="121" bestFit="1" customWidth="1"/>
    <col min="12569" max="12569" width="8.140625" style="121" bestFit="1" customWidth="1"/>
    <col min="12570" max="12800" width="9.140625" style="121"/>
    <col min="12801" max="12801" width="8.5703125" style="121" bestFit="1" customWidth="1"/>
    <col min="12802" max="12802" width="19.28515625" style="121" bestFit="1" customWidth="1"/>
    <col min="12803" max="12803" width="10.140625" style="121" customWidth="1"/>
    <col min="12804" max="12804" width="13.28515625" style="121" bestFit="1" customWidth="1"/>
    <col min="12805" max="12805" width="11.5703125" style="121" bestFit="1" customWidth="1"/>
    <col min="12806" max="12806" width="7.7109375" style="121" bestFit="1" customWidth="1"/>
    <col min="12807" max="12807" width="14.140625" style="121" bestFit="1" customWidth="1"/>
    <col min="12808" max="12808" width="15.85546875" style="121" bestFit="1" customWidth="1"/>
    <col min="12809" max="12809" width="9.5703125" style="121" bestFit="1" customWidth="1"/>
    <col min="12810" max="12811" width="13.28515625" style="121" bestFit="1" customWidth="1"/>
    <col min="12812" max="12812" width="8.140625" style="121" bestFit="1" customWidth="1"/>
    <col min="12813" max="12814" width="8.140625" style="121" customWidth="1"/>
    <col min="12815" max="12815" width="20.140625" style="121" customWidth="1"/>
    <col min="12816" max="12816" width="9.85546875" style="121" customWidth="1"/>
    <col min="12817" max="12817" width="13.28515625" style="121" bestFit="1" customWidth="1"/>
    <col min="12818" max="12818" width="11.5703125" style="121" bestFit="1" customWidth="1"/>
    <col min="12819" max="12819" width="7.7109375" style="121" bestFit="1" customWidth="1"/>
    <col min="12820" max="12820" width="14.140625" style="121" bestFit="1" customWidth="1"/>
    <col min="12821" max="12821" width="15.85546875" style="121" bestFit="1" customWidth="1"/>
    <col min="12822" max="12822" width="9.5703125" style="121" bestFit="1" customWidth="1"/>
    <col min="12823" max="12824" width="13.28515625" style="121" bestFit="1" customWidth="1"/>
    <col min="12825" max="12825" width="8.140625" style="121" bestFit="1" customWidth="1"/>
    <col min="12826" max="13056" width="9.140625" style="121"/>
    <col min="13057" max="13057" width="8.5703125" style="121" bestFit="1" customWidth="1"/>
    <col min="13058" max="13058" width="19.28515625" style="121" bestFit="1" customWidth="1"/>
    <col min="13059" max="13059" width="10.140625" style="121" customWidth="1"/>
    <col min="13060" max="13060" width="13.28515625" style="121" bestFit="1" customWidth="1"/>
    <col min="13061" max="13061" width="11.5703125" style="121" bestFit="1" customWidth="1"/>
    <col min="13062" max="13062" width="7.7109375" style="121" bestFit="1" customWidth="1"/>
    <col min="13063" max="13063" width="14.140625" style="121" bestFit="1" customWidth="1"/>
    <col min="13064" max="13064" width="15.85546875" style="121" bestFit="1" customWidth="1"/>
    <col min="13065" max="13065" width="9.5703125" style="121" bestFit="1" customWidth="1"/>
    <col min="13066" max="13067" width="13.28515625" style="121" bestFit="1" customWidth="1"/>
    <col min="13068" max="13068" width="8.140625" style="121" bestFit="1" customWidth="1"/>
    <col min="13069" max="13070" width="8.140625" style="121" customWidth="1"/>
    <col min="13071" max="13071" width="20.140625" style="121" customWidth="1"/>
    <col min="13072" max="13072" width="9.85546875" style="121" customWidth="1"/>
    <col min="13073" max="13073" width="13.28515625" style="121" bestFit="1" customWidth="1"/>
    <col min="13074" max="13074" width="11.5703125" style="121" bestFit="1" customWidth="1"/>
    <col min="13075" max="13075" width="7.7109375" style="121" bestFit="1" customWidth="1"/>
    <col min="13076" max="13076" width="14.140625" style="121" bestFit="1" customWidth="1"/>
    <col min="13077" max="13077" width="15.85546875" style="121" bestFit="1" customWidth="1"/>
    <col min="13078" max="13078" width="9.5703125" style="121" bestFit="1" customWidth="1"/>
    <col min="13079" max="13080" width="13.28515625" style="121" bestFit="1" customWidth="1"/>
    <col min="13081" max="13081" width="8.140625" style="121" bestFit="1" customWidth="1"/>
    <col min="13082" max="13312" width="9.140625" style="121"/>
    <col min="13313" max="13313" width="8.5703125" style="121" bestFit="1" customWidth="1"/>
    <col min="13314" max="13314" width="19.28515625" style="121" bestFit="1" customWidth="1"/>
    <col min="13315" max="13315" width="10.140625" style="121" customWidth="1"/>
    <col min="13316" max="13316" width="13.28515625" style="121" bestFit="1" customWidth="1"/>
    <col min="13317" max="13317" width="11.5703125" style="121" bestFit="1" customWidth="1"/>
    <col min="13318" max="13318" width="7.7109375" style="121" bestFit="1" customWidth="1"/>
    <col min="13319" max="13319" width="14.140625" style="121" bestFit="1" customWidth="1"/>
    <col min="13320" max="13320" width="15.85546875" style="121" bestFit="1" customWidth="1"/>
    <col min="13321" max="13321" width="9.5703125" style="121" bestFit="1" customWidth="1"/>
    <col min="13322" max="13323" width="13.28515625" style="121" bestFit="1" customWidth="1"/>
    <col min="13324" max="13324" width="8.140625" style="121" bestFit="1" customWidth="1"/>
    <col min="13325" max="13326" width="8.140625" style="121" customWidth="1"/>
    <col min="13327" max="13327" width="20.140625" style="121" customWidth="1"/>
    <col min="13328" max="13328" width="9.85546875" style="121" customWidth="1"/>
    <col min="13329" max="13329" width="13.28515625" style="121" bestFit="1" customWidth="1"/>
    <col min="13330" max="13330" width="11.5703125" style="121" bestFit="1" customWidth="1"/>
    <col min="13331" max="13331" width="7.7109375" style="121" bestFit="1" customWidth="1"/>
    <col min="13332" max="13332" width="14.140625" style="121" bestFit="1" customWidth="1"/>
    <col min="13333" max="13333" width="15.85546875" style="121" bestFit="1" customWidth="1"/>
    <col min="13334" max="13334" width="9.5703125" style="121" bestFit="1" customWidth="1"/>
    <col min="13335" max="13336" width="13.28515625" style="121" bestFit="1" customWidth="1"/>
    <col min="13337" max="13337" width="8.140625" style="121" bestFit="1" customWidth="1"/>
    <col min="13338" max="13568" width="9.140625" style="121"/>
    <col min="13569" max="13569" width="8.5703125" style="121" bestFit="1" customWidth="1"/>
    <col min="13570" max="13570" width="19.28515625" style="121" bestFit="1" customWidth="1"/>
    <col min="13571" max="13571" width="10.140625" style="121" customWidth="1"/>
    <col min="13572" max="13572" width="13.28515625" style="121" bestFit="1" customWidth="1"/>
    <col min="13573" max="13573" width="11.5703125" style="121" bestFit="1" customWidth="1"/>
    <col min="13574" max="13574" width="7.7109375" style="121" bestFit="1" customWidth="1"/>
    <col min="13575" max="13575" width="14.140625" style="121" bestFit="1" customWidth="1"/>
    <col min="13576" max="13576" width="15.85546875" style="121" bestFit="1" customWidth="1"/>
    <col min="13577" max="13577" width="9.5703125" style="121" bestFit="1" customWidth="1"/>
    <col min="13578" max="13579" width="13.28515625" style="121" bestFit="1" customWidth="1"/>
    <col min="13580" max="13580" width="8.140625" style="121" bestFit="1" customWidth="1"/>
    <col min="13581" max="13582" width="8.140625" style="121" customWidth="1"/>
    <col min="13583" max="13583" width="20.140625" style="121" customWidth="1"/>
    <col min="13584" max="13584" width="9.85546875" style="121" customWidth="1"/>
    <col min="13585" max="13585" width="13.28515625" style="121" bestFit="1" customWidth="1"/>
    <col min="13586" max="13586" width="11.5703125" style="121" bestFit="1" customWidth="1"/>
    <col min="13587" max="13587" width="7.7109375" style="121" bestFit="1" customWidth="1"/>
    <col min="13588" max="13588" width="14.140625" style="121" bestFit="1" customWidth="1"/>
    <col min="13589" max="13589" width="15.85546875" style="121" bestFit="1" customWidth="1"/>
    <col min="13590" max="13590" width="9.5703125" style="121" bestFit="1" customWidth="1"/>
    <col min="13591" max="13592" width="13.28515625" style="121" bestFit="1" customWidth="1"/>
    <col min="13593" max="13593" width="8.140625" style="121" bestFit="1" customWidth="1"/>
    <col min="13594" max="13824" width="9.140625" style="121"/>
    <col min="13825" max="13825" width="8.5703125" style="121" bestFit="1" customWidth="1"/>
    <col min="13826" max="13826" width="19.28515625" style="121" bestFit="1" customWidth="1"/>
    <col min="13827" max="13827" width="10.140625" style="121" customWidth="1"/>
    <col min="13828" max="13828" width="13.28515625" style="121" bestFit="1" customWidth="1"/>
    <col min="13829" max="13829" width="11.5703125" style="121" bestFit="1" customWidth="1"/>
    <col min="13830" max="13830" width="7.7109375" style="121" bestFit="1" customWidth="1"/>
    <col min="13831" max="13831" width="14.140625" style="121" bestFit="1" customWidth="1"/>
    <col min="13832" max="13832" width="15.85546875" style="121" bestFit="1" customWidth="1"/>
    <col min="13833" max="13833" width="9.5703125" style="121" bestFit="1" customWidth="1"/>
    <col min="13834" max="13835" width="13.28515625" style="121" bestFit="1" customWidth="1"/>
    <col min="13836" max="13836" width="8.140625" style="121" bestFit="1" customWidth="1"/>
    <col min="13837" max="13838" width="8.140625" style="121" customWidth="1"/>
    <col min="13839" max="13839" width="20.140625" style="121" customWidth="1"/>
    <col min="13840" max="13840" width="9.85546875" style="121" customWidth="1"/>
    <col min="13841" max="13841" width="13.28515625" style="121" bestFit="1" customWidth="1"/>
    <col min="13842" max="13842" width="11.5703125" style="121" bestFit="1" customWidth="1"/>
    <col min="13843" max="13843" width="7.7109375" style="121" bestFit="1" customWidth="1"/>
    <col min="13844" max="13844" width="14.140625" style="121" bestFit="1" customWidth="1"/>
    <col min="13845" max="13845" width="15.85546875" style="121" bestFit="1" customWidth="1"/>
    <col min="13846" max="13846" width="9.5703125" style="121" bestFit="1" customWidth="1"/>
    <col min="13847" max="13848" width="13.28515625" style="121" bestFit="1" customWidth="1"/>
    <col min="13849" max="13849" width="8.140625" style="121" bestFit="1" customWidth="1"/>
    <col min="13850" max="14080" width="9.140625" style="121"/>
    <col min="14081" max="14081" width="8.5703125" style="121" bestFit="1" customWidth="1"/>
    <col min="14082" max="14082" width="19.28515625" style="121" bestFit="1" customWidth="1"/>
    <col min="14083" max="14083" width="10.140625" style="121" customWidth="1"/>
    <col min="14084" max="14084" width="13.28515625" style="121" bestFit="1" customWidth="1"/>
    <col min="14085" max="14085" width="11.5703125" style="121" bestFit="1" customWidth="1"/>
    <col min="14086" max="14086" width="7.7109375" style="121" bestFit="1" customWidth="1"/>
    <col min="14087" max="14087" width="14.140625" style="121" bestFit="1" customWidth="1"/>
    <col min="14088" max="14088" width="15.85546875" style="121" bestFit="1" customWidth="1"/>
    <col min="14089" max="14089" width="9.5703125" style="121" bestFit="1" customWidth="1"/>
    <col min="14090" max="14091" width="13.28515625" style="121" bestFit="1" customWidth="1"/>
    <col min="14092" max="14092" width="8.140625" style="121" bestFit="1" customWidth="1"/>
    <col min="14093" max="14094" width="8.140625" style="121" customWidth="1"/>
    <col min="14095" max="14095" width="20.140625" style="121" customWidth="1"/>
    <col min="14096" max="14096" width="9.85546875" style="121" customWidth="1"/>
    <col min="14097" max="14097" width="13.28515625" style="121" bestFit="1" customWidth="1"/>
    <col min="14098" max="14098" width="11.5703125" style="121" bestFit="1" customWidth="1"/>
    <col min="14099" max="14099" width="7.7109375" style="121" bestFit="1" customWidth="1"/>
    <col min="14100" max="14100" width="14.140625" style="121" bestFit="1" customWidth="1"/>
    <col min="14101" max="14101" width="15.85546875" style="121" bestFit="1" customWidth="1"/>
    <col min="14102" max="14102" width="9.5703125" style="121" bestFit="1" customWidth="1"/>
    <col min="14103" max="14104" width="13.28515625" style="121" bestFit="1" customWidth="1"/>
    <col min="14105" max="14105" width="8.140625" style="121" bestFit="1" customWidth="1"/>
    <col min="14106" max="14336" width="9.140625" style="121"/>
    <col min="14337" max="14337" width="8.5703125" style="121" bestFit="1" customWidth="1"/>
    <col min="14338" max="14338" width="19.28515625" style="121" bestFit="1" customWidth="1"/>
    <col min="14339" max="14339" width="10.140625" style="121" customWidth="1"/>
    <col min="14340" max="14340" width="13.28515625" style="121" bestFit="1" customWidth="1"/>
    <col min="14341" max="14341" width="11.5703125" style="121" bestFit="1" customWidth="1"/>
    <col min="14342" max="14342" width="7.7109375" style="121" bestFit="1" customWidth="1"/>
    <col min="14343" max="14343" width="14.140625" style="121" bestFit="1" customWidth="1"/>
    <col min="14344" max="14344" width="15.85546875" style="121" bestFit="1" customWidth="1"/>
    <col min="14345" max="14345" width="9.5703125" style="121" bestFit="1" customWidth="1"/>
    <col min="14346" max="14347" width="13.28515625" style="121" bestFit="1" customWidth="1"/>
    <col min="14348" max="14348" width="8.140625" style="121" bestFit="1" customWidth="1"/>
    <col min="14349" max="14350" width="8.140625" style="121" customWidth="1"/>
    <col min="14351" max="14351" width="20.140625" style="121" customWidth="1"/>
    <col min="14352" max="14352" width="9.85546875" style="121" customWidth="1"/>
    <col min="14353" max="14353" width="13.28515625" style="121" bestFit="1" customWidth="1"/>
    <col min="14354" max="14354" width="11.5703125" style="121" bestFit="1" customWidth="1"/>
    <col min="14355" max="14355" width="7.7109375" style="121" bestFit="1" customWidth="1"/>
    <col min="14356" max="14356" width="14.140625" style="121" bestFit="1" customWidth="1"/>
    <col min="14357" max="14357" width="15.85546875" style="121" bestFit="1" customWidth="1"/>
    <col min="14358" max="14358" width="9.5703125" style="121" bestFit="1" customWidth="1"/>
    <col min="14359" max="14360" width="13.28515625" style="121" bestFit="1" customWidth="1"/>
    <col min="14361" max="14361" width="8.140625" style="121" bestFit="1" customWidth="1"/>
    <col min="14362" max="14592" width="9.140625" style="121"/>
    <col min="14593" max="14593" width="8.5703125" style="121" bestFit="1" customWidth="1"/>
    <col min="14594" max="14594" width="19.28515625" style="121" bestFit="1" customWidth="1"/>
    <col min="14595" max="14595" width="10.140625" style="121" customWidth="1"/>
    <col min="14596" max="14596" width="13.28515625" style="121" bestFit="1" customWidth="1"/>
    <col min="14597" max="14597" width="11.5703125" style="121" bestFit="1" customWidth="1"/>
    <col min="14598" max="14598" width="7.7109375" style="121" bestFit="1" customWidth="1"/>
    <col min="14599" max="14599" width="14.140625" style="121" bestFit="1" customWidth="1"/>
    <col min="14600" max="14600" width="15.85546875" style="121" bestFit="1" customWidth="1"/>
    <col min="14601" max="14601" width="9.5703125" style="121" bestFit="1" customWidth="1"/>
    <col min="14602" max="14603" width="13.28515625" style="121" bestFit="1" customWidth="1"/>
    <col min="14604" max="14604" width="8.140625" style="121" bestFit="1" customWidth="1"/>
    <col min="14605" max="14606" width="8.140625" style="121" customWidth="1"/>
    <col min="14607" max="14607" width="20.140625" style="121" customWidth="1"/>
    <col min="14608" max="14608" width="9.85546875" style="121" customWidth="1"/>
    <col min="14609" max="14609" width="13.28515625" style="121" bestFit="1" customWidth="1"/>
    <col min="14610" max="14610" width="11.5703125" style="121" bestFit="1" customWidth="1"/>
    <col min="14611" max="14611" width="7.7109375" style="121" bestFit="1" customWidth="1"/>
    <col min="14612" max="14612" width="14.140625" style="121" bestFit="1" customWidth="1"/>
    <col min="14613" max="14613" width="15.85546875" style="121" bestFit="1" customWidth="1"/>
    <col min="14614" max="14614" width="9.5703125" style="121" bestFit="1" customWidth="1"/>
    <col min="14615" max="14616" width="13.28515625" style="121" bestFit="1" customWidth="1"/>
    <col min="14617" max="14617" width="8.140625" style="121" bestFit="1" customWidth="1"/>
    <col min="14618" max="14848" width="9.140625" style="121"/>
    <col min="14849" max="14849" width="8.5703125" style="121" bestFit="1" customWidth="1"/>
    <col min="14850" max="14850" width="19.28515625" style="121" bestFit="1" customWidth="1"/>
    <col min="14851" max="14851" width="10.140625" style="121" customWidth="1"/>
    <col min="14852" max="14852" width="13.28515625" style="121" bestFit="1" customWidth="1"/>
    <col min="14853" max="14853" width="11.5703125" style="121" bestFit="1" customWidth="1"/>
    <col min="14854" max="14854" width="7.7109375" style="121" bestFit="1" customWidth="1"/>
    <col min="14855" max="14855" width="14.140625" style="121" bestFit="1" customWidth="1"/>
    <col min="14856" max="14856" width="15.85546875" style="121" bestFit="1" customWidth="1"/>
    <col min="14857" max="14857" width="9.5703125" style="121" bestFit="1" customWidth="1"/>
    <col min="14858" max="14859" width="13.28515625" style="121" bestFit="1" customWidth="1"/>
    <col min="14860" max="14860" width="8.140625" style="121" bestFit="1" customWidth="1"/>
    <col min="14861" max="14862" width="8.140625" style="121" customWidth="1"/>
    <col min="14863" max="14863" width="20.140625" style="121" customWidth="1"/>
    <col min="14864" max="14864" width="9.85546875" style="121" customWidth="1"/>
    <col min="14865" max="14865" width="13.28515625" style="121" bestFit="1" customWidth="1"/>
    <col min="14866" max="14866" width="11.5703125" style="121" bestFit="1" customWidth="1"/>
    <col min="14867" max="14867" width="7.7109375" style="121" bestFit="1" customWidth="1"/>
    <col min="14868" max="14868" width="14.140625" style="121" bestFit="1" customWidth="1"/>
    <col min="14869" max="14869" width="15.85546875" style="121" bestFit="1" customWidth="1"/>
    <col min="14870" max="14870" width="9.5703125" style="121" bestFit="1" customWidth="1"/>
    <col min="14871" max="14872" width="13.28515625" style="121" bestFit="1" customWidth="1"/>
    <col min="14873" max="14873" width="8.140625" style="121" bestFit="1" customWidth="1"/>
    <col min="14874" max="15104" width="9.140625" style="121"/>
    <col min="15105" max="15105" width="8.5703125" style="121" bestFit="1" customWidth="1"/>
    <col min="15106" max="15106" width="19.28515625" style="121" bestFit="1" customWidth="1"/>
    <col min="15107" max="15107" width="10.140625" style="121" customWidth="1"/>
    <col min="15108" max="15108" width="13.28515625" style="121" bestFit="1" customWidth="1"/>
    <col min="15109" max="15109" width="11.5703125" style="121" bestFit="1" customWidth="1"/>
    <col min="15110" max="15110" width="7.7109375" style="121" bestFit="1" customWidth="1"/>
    <col min="15111" max="15111" width="14.140625" style="121" bestFit="1" customWidth="1"/>
    <col min="15112" max="15112" width="15.85546875" style="121" bestFit="1" customWidth="1"/>
    <col min="15113" max="15113" width="9.5703125" style="121" bestFit="1" customWidth="1"/>
    <col min="15114" max="15115" width="13.28515625" style="121" bestFit="1" customWidth="1"/>
    <col min="15116" max="15116" width="8.140625" style="121" bestFit="1" customWidth="1"/>
    <col min="15117" max="15118" width="8.140625" style="121" customWidth="1"/>
    <col min="15119" max="15119" width="20.140625" style="121" customWidth="1"/>
    <col min="15120" max="15120" width="9.85546875" style="121" customWidth="1"/>
    <col min="15121" max="15121" width="13.28515625" style="121" bestFit="1" customWidth="1"/>
    <col min="15122" max="15122" width="11.5703125" style="121" bestFit="1" customWidth="1"/>
    <col min="15123" max="15123" width="7.7109375" style="121" bestFit="1" customWidth="1"/>
    <col min="15124" max="15124" width="14.140625" style="121" bestFit="1" customWidth="1"/>
    <col min="15125" max="15125" width="15.85546875" style="121" bestFit="1" customWidth="1"/>
    <col min="15126" max="15126" width="9.5703125" style="121" bestFit="1" customWidth="1"/>
    <col min="15127" max="15128" width="13.28515625" style="121" bestFit="1" customWidth="1"/>
    <col min="15129" max="15129" width="8.140625" style="121" bestFit="1" customWidth="1"/>
    <col min="15130" max="15360" width="9.140625" style="121"/>
    <col min="15361" max="15361" width="8.5703125" style="121" bestFit="1" customWidth="1"/>
    <col min="15362" max="15362" width="19.28515625" style="121" bestFit="1" customWidth="1"/>
    <col min="15363" max="15363" width="10.140625" style="121" customWidth="1"/>
    <col min="15364" max="15364" width="13.28515625" style="121" bestFit="1" customWidth="1"/>
    <col min="15365" max="15365" width="11.5703125" style="121" bestFit="1" customWidth="1"/>
    <col min="15366" max="15366" width="7.7109375" style="121" bestFit="1" customWidth="1"/>
    <col min="15367" max="15367" width="14.140625" style="121" bestFit="1" customWidth="1"/>
    <col min="15368" max="15368" width="15.85546875" style="121" bestFit="1" customWidth="1"/>
    <col min="15369" max="15369" width="9.5703125" style="121" bestFit="1" customWidth="1"/>
    <col min="15370" max="15371" width="13.28515625" style="121" bestFit="1" customWidth="1"/>
    <col min="15372" max="15372" width="8.140625" style="121" bestFit="1" customWidth="1"/>
    <col min="15373" max="15374" width="8.140625" style="121" customWidth="1"/>
    <col min="15375" max="15375" width="20.140625" style="121" customWidth="1"/>
    <col min="15376" max="15376" width="9.85546875" style="121" customWidth="1"/>
    <col min="15377" max="15377" width="13.28515625" style="121" bestFit="1" customWidth="1"/>
    <col min="15378" max="15378" width="11.5703125" style="121" bestFit="1" customWidth="1"/>
    <col min="15379" max="15379" width="7.7109375" style="121" bestFit="1" customWidth="1"/>
    <col min="15380" max="15380" width="14.140625" style="121" bestFit="1" customWidth="1"/>
    <col min="15381" max="15381" width="15.85546875" style="121" bestFit="1" customWidth="1"/>
    <col min="15382" max="15382" width="9.5703125" style="121" bestFit="1" customWidth="1"/>
    <col min="15383" max="15384" width="13.28515625" style="121" bestFit="1" customWidth="1"/>
    <col min="15385" max="15385" width="8.140625" style="121" bestFit="1" customWidth="1"/>
    <col min="15386" max="15616" width="9.140625" style="121"/>
    <col min="15617" max="15617" width="8.5703125" style="121" bestFit="1" customWidth="1"/>
    <col min="15618" max="15618" width="19.28515625" style="121" bestFit="1" customWidth="1"/>
    <col min="15619" max="15619" width="10.140625" style="121" customWidth="1"/>
    <col min="15620" max="15620" width="13.28515625" style="121" bestFit="1" customWidth="1"/>
    <col min="15621" max="15621" width="11.5703125" style="121" bestFit="1" customWidth="1"/>
    <col min="15622" max="15622" width="7.7109375" style="121" bestFit="1" customWidth="1"/>
    <col min="15623" max="15623" width="14.140625" style="121" bestFit="1" customWidth="1"/>
    <col min="15624" max="15624" width="15.85546875" style="121" bestFit="1" customWidth="1"/>
    <col min="15625" max="15625" width="9.5703125" style="121" bestFit="1" customWidth="1"/>
    <col min="15626" max="15627" width="13.28515625" style="121" bestFit="1" customWidth="1"/>
    <col min="15628" max="15628" width="8.140625" style="121" bestFit="1" customWidth="1"/>
    <col min="15629" max="15630" width="8.140625" style="121" customWidth="1"/>
    <col min="15631" max="15631" width="20.140625" style="121" customWidth="1"/>
    <col min="15632" max="15632" width="9.85546875" style="121" customWidth="1"/>
    <col min="15633" max="15633" width="13.28515625" style="121" bestFit="1" customWidth="1"/>
    <col min="15634" max="15634" width="11.5703125" style="121" bestFit="1" customWidth="1"/>
    <col min="15635" max="15635" width="7.7109375" style="121" bestFit="1" customWidth="1"/>
    <col min="15636" max="15636" width="14.140625" style="121" bestFit="1" customWidth="1"/>
    <col min="15637" max="15637" width="15.85546875" style="121" bestFit="1" customWidth="1"/>
    <col min="15638" max="15638" width="9.5703125" style="121" bestFit="1" customWidth="1"/>
    <col min="15639" max="15640" width="13.28515625" style="121" bestFit="1" customWidth="1"/>
    <col min="15641" max="15641" width="8.140625" style="121" bestFit="1" customWidth="1"/>
    <col min="15642" max="15872" width="9.140625" style="121"/>
    <col min="15873" max="15873" width="8.5703125" style="121" bestFit="1" customWidth="1"/>
    <col min="15874" max="15874" width="19.28515625" style="121" bestFit="1" customWidth="1"/>
    <col min="15875" max="15875" width="10.140625" style="121" customWidth="1"/>
    <col min="15876" max="15876" width="13.28515625" style="121" bestFit="1" customWidth="1"/>
    <col min="15877" max="15877" width="11.5703125" style="121" bestFit="1" customWidth="1"/>
    <col min="15878" max="15878" width="7.7109375" style="121" bestFit="1" customWidth="1"/>
    <col min="15879" max="15879" width="14.140625" style="121" bestFit="1" customWidth="1"/>
    <col min="15880" max="15880" width="15.85546875" style="121" bestFit="1" customWidth="1"/>
    <col min="15881" max="15881" width="9.5703125" style="121" bestFit="1" customWidth="1"/>
    <col min="15882" max="15883" width="13.28515625" style="121" bestFit="1" customWidth="1"/>
    <col min="15884" max="15884" width="8.140625" style="121" bestFit="1" customWidth="1"/>
    <col min="15885" max="15886" width="8.140625" style="121" customWidth="1"/>
    <col min="15887" max="15887" width="20.140625" style="121" customWidth="1"/>
    <col min="15888" max="15888" width="9.85546875" style="121" customWidth="1"/>
    <col min="15889" max="15889" width="13.28515625" style="121" bestFit="1" customWidth="1"/>
    <col min="15890" max="15890" width="11.5703125" style="121" bestFit="1" customWidth="1"/>
    <col min="15891" max="15891" width="7.7109375" style="121" bestFit="1" customWidth="1"/>
    <col min="15892" max="15892" width="14.140625" style="121" bestFit="1" customWidth="1"/>
    <col min="15893" max="15893" width="15.85546875" style="121" bestFit="1" customWidth="1"/>
    <col min="15894" max="15894" width="9.5703125" style="121" bestFit="1" customWidth="1"/>
    <col min="15895" max="15896" width="13.28515625" style="121" bestFit="1" customWidth="1"/>
    <col min="15897" max="15897" width="8.140625" style="121" bestFit="1" customWidth="1"/>
    <col min="15898" max="16128" width="9.140625" style="121"/>
    <col min="16129" max="16129" width="8.5703125" style="121" bestFit="1" customWidth="1"/>
    <col min="16130" max="16130" width="19.28515625" style="121" bestFit="1" customWidth="1"/>
    <col min="16131" max="16131" width="10.140625" style="121" customWidth="1"/>
    <col min="16132" max="16132" width="13.28515625" style="121" bestFit="1" customWidth="1"/>
    <col min="16133" max="16133" width="11.5703125" style="121" bestFit="1" customWidth="1"/>
    <col min="16134" max="16134" width="7.7109375" style="121" bestFit="1" customWidth="1"/>
    <col min="16135" max="16135" width="14.140625" style="121" bestFit="1" customWidth="1"/>
    <col min="16136" max="16136" width="15.85546875" style="121" bestFit="1" customWidth="1"/>
    <col min="16137" max="16137" width="9.5703125" style="121" bestFit="1" customWidth="1"/>
    <col min="16138" max="16139" width="13.28515625" style="121" bestFit="1" customWidth="1"/>
    <col min="16140" max="16140" width="8.140625" style="121" bestFit="1" customWidth="1"/>
    <col min="16141" max="16142" width="8.140625" style="121" customWidth="1"/>
    <col min="16143" max="16143" width="20.140625" style="121" customWidth="1"/>
    <col min="16144" max="16144" width="9.85546875" style="121" customWidth="1"/>
    <col min="16145" max="16145" width="13.28515625" style="121" bestFit="1" customWidth="1"/>
    <col min="16146" max="16146" width="11.5703125" style="121" bestFit="1" customWidth="1"/>
    <col min="16147" max="16147" width="7.7109375" style="121" bestFit="1" customWidth="1"/>
    <col min="16148" max="16148" width="14.140625" style="121" bestFit="1" customWidth="1"/>
    <col min="16149" max="16149" width="15.85546875" style="121" bestFit="1" customWidth="1"/>
    <col min="16150" max="16150" width="9.5703125" style="121" bestFit="1" customWidth="1"/>
    <col min="16151" max="16152" width="13.28515625" style="121" bestFit="1" customWidth="1"/>
    <col min="16153" max="16153" width="8.140625" style="121" bestFit="1" customWidth="1"/>
    <col min="16154" max="16384" width="9.140625" style="121"/>
  </cols>
  <sheetData>
    <row r="1" spans="1:60" x14ac:dyDescent="0.35">
      <c r="C1" s="117" t="s">
        <v>325</v>
      </c>
      <c r="D1" s="118"/>
      <c r="E1" s="118"/>
      <c r="F1" s="118"/>
      <c r="G1" s="118"/>
      <c r="H1" s="118"/>
      <c r="I1" s="118"/>
      <c r="J1" s="118"/>
      <c r="K1" s="118"/>
      <c r="L1" s="119"/>
      <c r="M1" s="120"/>
      <c r="N1" s="115"/>
      <c r="P1" s="117" t="s">
        <v>326</v>
      </c>
      <c r="Q1" s="118"/>
      <c r="R1" s="118"/>
      <c r="S1" s="118"/>
      <c r="T1" s="118"/>
      <c r="U1" s="118"/>
      <c r="V1" s="118"/>
      <c r="W1" s="118"/>
      <c r="X1" s="118"/>
      <c r="Y1" s="119"/>
    </row>
    <row r="2" spans="1:60" ht="21" x14ac:dyDescent="0.35">
      <c r="A2" s="122" t="s">
        <v>327</v>
      </c>
      <c r="B2" s="122" t="s">
        <v>328</v>
      </c>
      <c r="C2" s="123" t="s">
        <v>288</v>
      </c>
      <c r="D2" s="124" t="s">
        <v>329</v>
      </c>
      <c r="E2" s="124" t="s">
        <v>330</v>
      </c>
      <c r="F2" s="124" t="s">
        <v>331</v>
      </c>
      <c r="G2" s="125" t="s">
        <v>332</v>
      </c>
      <c r="H2" s="125" t="s">
        <v>333</v>
      </c>
      <c r="I2" s="124" t="s">
        <v>334</v>
      </c>
      <c r="J2" s="125" t="s">
        <v>335</v>
      </c>
      <c r="K2" s="126" t="s">
        <v>336</v>
      </c>
      <c r="L2" s="127" t="s">
        <v>337</v>
      </c>
      <c r="M2" s="128"/>
      <c r="N2" s="129" t="s">
        <v>327</v>
      </c>
      <c r="O2" s="129" t="s">
        <v>328</v>
      </c>
      <c r="P2" s="123" t="s">
        <v>288</v>
      </c>
      <c r="Q2" s="124" t="s">
        <v>329</v>
      </c>
      <c r="R2" s="124" t="s">
        <v>330</v>
      </c>
      <c r="S2" s="124" t="s">
        <v>331</v>
      </c>
      <c r="T2" s="125" t="s">
        <v>332</v>
      </c>
      <c r="U2" s="125" t="s">
        <v>333</v>
      </c>
      <c r="V2" s="124" t="s">
        <v>334</v>
      </c>
      <c r="W2" s="125" t="s">
        <v>335</v>
      </c>
      <c r="X2" s="126" t="s">
        <v>336</v>
      </c>
      <c r="Y2" s="127" t="s">
        <v>337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</row>
    <row r="3" spans="1:60" ht="21" x14ac:dyDescent="0.35">
      <c r="A3" s="131">
        <v>2</v>
      </c>
      <c r="B3" s="132" t="s">
        <v>338</v>
      </c>
      <c r="C3" s="133">
        <v>2339</v>
      </c>
      <c r="D3" s="134" t="s">
        <v>299</v>
      </c>
      <c r="E3" s="134">
        <v>0.01</v>
      </c>
      <c r="F3" s="135">
        <f>C3/10.5</f>
        <v>222.76190476190476</v>
      </c>
      <c r="G3" s="136">
        <v>2.419019477179199E-3</v>
      </c>
      <c r="H3" s="136">
        <v>1.0338307846988403E-3</v>
      </c>
      <c r="I3" s="135">
        <v>207</v>
      </c>
      <c r="J3" s="137">
        <f t="shared" ref="J3:J20" si="0">I3/C3</f>
        <v>8.8499358700299277E-2</v>
      </c>
      <c r="K3" s="134">
        <v>0.98</v>
      </c>
      <c r="L3" s="135">
        <v>6</v>
      </c>
      <c r="M3" s="138"/>
      <c r="N3" s="131">
        <v>2</v>
      </c>
      <c r="O3" s="132" t="s">
        <v>338</v>
      </c>
      <c r="P3" s="133">
        <v>2203</v>
      </c>
      <c r="Q3" s="134" t="s">
        <v>299</v>
      </c>
      <c r="R3" s="134">
        <v>0.01</v>
      </c>
      <c r="S3" s="135">
        <f>P3/10</f>
        <v>220.3</v>
      </c>
      <c r="T3" s="136">
        <v>2.4704841626137924E-3</v>
      </c>
      <c r="U3" s="136">
        <v>9.3531670875420881E-4</v>
      </c>
      <c r="V3" s="135">
        <v>190</v>
      </c>
      <c r="W3" s="137">
        <f t="shared" ref="W3:W20" si="1">V3/P3</f>
        <v>8.6246028143440762E-2</v>
      </c>
      <c r="X3" s="134">
        <v>0.98</v>
      </c>
      <c r="Y3" s="135">
        <v>2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</row>
    <row r="4" spans="1:60" ht="21" x14ac:dyDescent="0.35">
      <c r="A4" s="131">
        <v>12</v>
      </c>
      <c r="B4" s="139" t="s">
        <v>339</v>
      </c>
      <c r="C4" s="133">
        <v>1572</v>
      </c>
      <c r="D4" s="137">
        <f t="shared" ref="D4:D20" si="2">C4/SUM($C$4:$C$20)</f>
        <v>5.6418906793956142E-2</v>
      </c>
      <c r="E4" s="134">
        <v>5.6418906793956142E-2</v>
      </c>
      <c r="F4" s="135">
        <f>C4/7</f>
        <v>224.57142857142858</v>
      </c>
      <c r="G4" s="136">
        <v>2.0752804722712131E-3</v>
      </c>
      <c r="H4" s="136">
        <v>9.2905291617675868E-4</v>
      </c>
      <c r="I4" s="135">
        <v>116</v>
      </c>
      <c r="J4" s="137">
        <f t="shared" si="0"/>
        <v>7.3791348600508899E-2</v>
      </c>
      <c r="K4" s="134">
        <v>0.98</v>
      </c>
      <c r="L4" s="135">
        <v>3</v>
      </c>
      <c r="M4" s="138"/>
      <c r="N4" s="131">
        <v>12</v>
      </c>
      <c r="O4" s="139" t="s">
        <v>339</v>
      </c>
      <c r="P4" s="133">
        <v>1797</v>
      </c>
      <c r="Q4" s="137">
        <f t="shared" ref="Q4:Q20" si="3">P4/SUM($P$4:$P$20)</f>
        <v>6.55911231156696E-2</v>
      </c>
      <c r="R4" s="134">
        <v>6.55911231156696E-2</v>
      </c>
      <c r="S4" s="135">
        <f>P4/7</f>
        <v>256.71428571428572</v>
      </c>
      <c r="T4" s="136">
        <v>1.9855469515481093E-3</v>
      </c>
      <c r="U4" s="136">
        <v>9.653214101998823E-4</v>
      </c>
      <c r="V4" s="135">
        <v>134</v>
      </c>
      <c r="W4" s="137">
        <f t="shared" si="1"/>
        <v>7.456872565386756E-2</v>
      </c>
      <c r="X4" s="134">
        <v>0.97</v>
      </c>
      <c r="Y4" s="135">
        <v>4</v>
      </c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</row>
    <row r="5" spans="1:60" ht="21" x14ac:dyDescent="0.35">
      <c r="A5" s="131">
        <v>4</v>
      </c>
      <c r="B5" s="139" t="s">
        <v>340</v>
      </c>
      <c r="C5" s="133">
        <v>1488</v>
      </c>
      <c r="D5" s="137">
        <f t="shared" si="2"/>
        <v>5.3404156049240932E-2</v>
      </c>
      <c r="E5" s="134">
        <v>5.3404156049240932E-2</v>
      </c>
      <c r="F5" s="135">
        <f>C5/6</f>
        <v>248</v>
      </c>
      <c r="G5" s="136">
        <v>2.567258230452675E-3</v>
      </c>
      <c r="H5" s="136">
        <v>1.0181166409465022E-3</v>
      </c>
      <c r="I5" s="135">
        <v>107</v>
      </c>
      <c r="J5" s="137">
        <f t="shared" si="0"/>
        <v>7.190860215053764E-2</v>
      </c>
      <c r="K5" s="134">
        <v>0.98</v>
      </c>
      <c r="L5" s="135">
        <v>2</v>
      </c>
      <c r="M5" s="138"/>
      <c r="N5" s="131">
        <v>4</v>
      </c>
      <c r="O5" s="139" t="s">
        <v>340</v>
      </c>
      <c r="P5" s="133">
        <v>1390</v>
      </c>
      <c r="Q5" s="137">
        <f t="shared" si="3"/>
        <v>5.0735481987078876E-2</v>
      </c>
      <c r="R5" s="134">
        <v>5.0735481987078876E-2</v>
      </c>
      <c r="S5" s="135">
        <f>P5/6</f>
        <v>231.66666666666666</v>
      </c>
      <c r="T5" s="136">
        <v>2.5275351202723889E-3</v>
      </c>
      <c r="U5" s="136">
        <v>1.0304217494611011E-3</v>
      </c>
      <c r="V5" s="135">
        <v>87</v>
      </c>
      <c r="W5" s="137">
        <f t="shared" si="1"/>
        <v>6.2589928057553951E-2</v>
      </c>
      <c r="X5" s="134">
        <v>0.98</v>
      </c>
      <c r="Y5" s="135">
        <v>5</v>
      </c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</row>
    <row r="6" spans="1:60" ht="21" x14ac:dyDescent="0.35">
      <c r="A6" s="131">
        <v>6</v>
      </c>
      <c r="B6" s="139" t="s">
        <v>341</v>
      </c>
      <c r="C6" s="133">
        <v>1941</v>
      </c>
      <c r="D6" s="137">
        <f t="shared" si="2"/>
        <v>6.9662276136812265E-2</v>
      </c>
      <c r="E6" s="134">
        <v>6.9662276136812265E-2</v>
      </c>
      <c r="F6" s="135">
        <f>C6/8</f>
        <v>242.625</v>
      </c>
      <c r="G6" s="136">
        <v>2.0525120027434841E-3</v>
      </c>
      <c r="H6" s="136">
        <v>1.0807184499314127E-3</v>
      </c>
      <c r="I6" s="135">
        <v>120</v>
      </c>
      <c r="J6" s="137">
        <f t="shared" si="0"/>
        <v>6.1823802163833076E-2</v>
      </c>
      <c r="K6" s="134">
        <v>0.98</v>
      </c>
      <c r="L6" s="135">
        <v>4</v>
      </c>
      <c r="M6" s="138"/>
      <c r="N6" s="131">
        <v>6</v>
      </c>
      <c r="O6" s="139" t="s">
        <v>341</v>
      </c>
      <c r="P6" s="133">
        <v>2029</v>
      </c>
      <c r="Q6" s="137">
        <f t="shared" si="3"/>
        <v>7.405920356243384E-2</v>
      </c>
      <c r="R6" s="134">
        <v>7.405920356243384E-2</v>
      </c>
      <c r="S6" s="135">
        <f>P6/8</f>
        <v>253.625</v>
      </c>
      <c r="T6" s="136">
        <v>2.0029148128106462E-3</v>
      </c>
      <c r="U6" s="136">
        <v>1.0377347382555715E-3</v>
      </c>
      <c r="V6" s="135">
        <v>87</v>
      </c>
      <c r="W6" s="137">
        <f t="shared" si="1"/>
        <v>4.2878265155248889E-2</v>
      </c>
      <c r="X6" s="134">
        <v>0.98</v>
      </c>
      <c r="Y6" s="135">
        <v>4</v>
      </c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</row>
    <row r="7" spans="1:60" ht="21" x14ac:dyDescent="0.35">
      <c r="A7" s="131">
        <v>16</v>
      </c>
      <c r="B7" s="139" t="s">
        <v>342</v>
      </c>
      <c r="C7" s="133">
        <v>1533</v>
      </c>
      <c r="D7" s="137">
        <f t="shared" si="2"/>
        <v>5.5019201091052648E-2</v>
      </c>
      <c r="E7" s="134">
        <v>5.5019201091052648E-2</v>
      </c>
      <c r="F7" s="135">
        <f t="shared" ref="F7:F12" si="4">C7/7</f>
        <v>219</v>
      </c>
      <c r="G7" s="136">
        <v>2.5046043687536744E-3</v>
      </c>
      <c r="H7" s="136">
        <v>1.144202858612581E-3</v>
      </c>
      <c r="I7" s="135">
        <v>106</v>
      </c>
      <c r="J7" s="137">
        <f t="shared" si="0"/>
        <v>6.9145466405740375E-2</v>
      </c>
      <c r="K7" s="134">
        <v>0.99</v>
      </c>
      <c r="L7" s="135">
        <v>3</v>
      </c>
      <c r="M7" s="138"/>
      <c r="N7" s="131">
        <v>16</v>
      </c>
      <c r="O7" s="139" t="s">
        <v>342</v>
      </c>
      <c r="P7" s="133">
        <v>1761</v>
      </c>
      <c r="Q7" s="137">
        <f t="shared" si="3"/>
        <v>6.427711063255101E-2</v>
      </c>
      <c r="R7" s="134">
        <v>6.427711063255101E-2</v>
      </c>
      <c r="S7" s="135">
        <f>P7/7</f>
        <v>251.57142857142858</v>
      </c>
      <c r="T7" s="136">
        <v>2.4480659354791301E-3</v>
      </c>
      <c r="U7" s="136">
        <v>1.1797548623358807E-3</v>
      </c>
      <c r="V7" s="135">
        <v>110</v>
      </c>
      <c r="W7" s="137">
        <f t="shared" si="1"/>
        <v>6.2464508801817149E-2</v>
      </c>
      <c r="X7" s="134">
        <v>0.99</v>
      </c>
      <c r="Y7" s="135">
        <v>4</v>
      </c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</row>
    <row r="8" spans="1:60" ht="21" x14ac:dyDescent="0.35">
      <c r="A8" s="131">
        <v>17</v>
      </c>
      <c r="B8" s="139" t="s">
        <v>343</v>
      </c>
      <c r="C8" s="133">
        <v>1905</v>
      </c>
      <c r="D8" s="137">
        <f t="shared" si="2"/>
        <v>6.8370240103362886E-2</v>
      </c>
      <c r="E8" s="134">
        <v>6.8370240103362886E-2</v>
      </c>
      <c r="F8" s="135">
        <f t="shared" si="4"/>
        <v>272.14285714285717</v>
      </c>
      <c r="G8" s="136">
        <v>1.8911439961787182E-3</v>
      </c>
      <c r="H8" s="136">
        <v>1.0811540086713698E-3</v>
      </c>
      <c r="I8" s="135">
        <v>134</v>
      </c>
      <c r="J8" s="137">
        <f t="shared" si="0"/>
        <v>7.0341207349081364E-2</v>
      </c>
      <c r="K8" s="134">
        <v>0.96</v>
      </c>
      <c r="L8" s="135">
        <v>7</v>
      </c>
      <c r="M8" s="138"/>
      <c r="N8" s="131">
        <v>17</v>
      </c>
      <c r="O8" s="139" t="s">
        <v>343</v>
      </c>
      <c r="P8" s="133">
        <v>1614</v>
      </c>
      <c r="Q8" s="137">
        <f t="shared" si="3"/>
        <v>5.8911559659816766E-2</v>
      </c>
      <c r="R8" s="134">
        <v>5.8911559659816766E-2</v>
      </c>
      <c r="S8" s="135">
        <f>P8/6</f>
        <v>269</v>
      </c>
      <c r="T8" s="136">
        <v>1.8511055077895355E-3</v>
      </c>
      <c r="U8" s="136">
        <v>1.1037969393004115E-3</v>
      </c>
      <c r="V8" s="135">
        <v>139</v>
      </c>
      <c r="W8" s="137">
        <f t="shared" si="1"/>
        <v>8.6121437422552669E-2</v>
      </c>
      <c r="X8" s="134">
        <v>0.95</v>
      </c>
      <c r="Y8" s="135">
        <v>1</v>
      </c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</row>
    <row r="9" spans="1:60" ht="21" x14ac:dyDescent="0.35">
      <c r="A9" s="131">
        <v>19</v>
      </c>
      <c r="B9" s="139" t="s">
        <v>344</v>
      </c>
      <c r="C9" s="133">
        <v>1691</v>
      </c>
      <c r="D9" s="137">
        <f t="shared" si="2"/>
        <v>6.0689803682302694E-2</v>
      </c>
      <c r="E9" s="134">
        <v>6.0689803682302694E-2</v>
      </c>
      <c r="F9" s="135">
        <f t="shared" si="4"/>
        <v>241.57142857142858</v>
      </c>
      <c r="G9" s="136">
        <v>2.2376267636684305E-3</v>
      </c>
      <c r="H9" s="136">
        <v>1.1531941994904957E-3</v>
      </c>
      <c r="I9" s="135">
        <v>122</v>
      </c>
      <c r="J9" s="137">
        <f t="shared" si="0"/>
        <v>7.214665878178593E-2</v>
      </c>
      <c r="K9" s="134">
        <v>0.98</v>
      </c>
      <c r="L9" s="135">
        <v>3</v>
      </c>
      <c r="M9" s="138"/>
      <c r="N9" s="131">
        <v>19</v>
      </c>
      <c r="O9" s="139" t="s">
        <v>344</v>
      </c>
      <c r="P9" s="133">
        <v>1559</v>
      </c>
      <c r="Q9" s="137">
        <f t="shared" si="3"/>
        <v>5.6904040588385586E-2</v>
      </c>
      <c r="R9" s="134">
        <v>5.6904040588385586E-2</v>
      </c>
      <c r="S9" s="135">
        <f>P9/7</f>
        <v>222.71428571428572</v>
      </c>
      <c r="T9" s="136">
        <v>2.2537064594356257E-3</v>
      </c>
      <c r="U9" s="136">
        <v>1.1323646935626102E-3</v>
      </c>
      <c r="V9" s="135">
        <v>126</v>
      </c>
      <c r="W9" s="137">
        <f t="shared" si="1"/>
        <v>8.0821039127645933E-2</v>
      </c>
      <c r="X9" s="134">
        <v>0.98</v>
      </c>
      <c r="Y9" s="135">
        <v>3</v>
      </c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</row>
    <row r="10" spans="1:60" ht="21" x14ac:dyDescent="0.35">
      <c r="A10" s="131">
        <v>8</v>
      </c>
      <c r="B10" s="139" t="s">
        <v>345</v>
      </c>
      <c r="C10" s="133">
        <v>1715</v>
      </c>
      <c r="D10" s="137">
        <f t="shared" si="2"/>
        <v>6.1551161037935613E-2</v>
      </c>
      <c r="E10" s="134">
        <v>6.1551161037935613E-2</v>
      </c>
      <c r="F10" s="135">
        <f t="shared" si="4"/>
        <v>245</v>
      </c>
      <c r="G10" s="136">
        <v>2.3681964040760338E-3</v>
      </c>
      <c r="H10" s="136">
        <v>8.8714359200470314E-4</v>
      </c>
      <c r="I10" s="135">
        <v>120</v>
      </c>
      <c r="J10" s="137">
        <f t="shared" si="0"/>
        <v>6.9970845481049565E-2</v>
      </c>
      <c r="K10" s="134">
        <v>0.96</v>
      </c>
      <c r="L10" s="135">
        <v>4</v>
      </c>
      <c r="M10" s="138"/>
      <c r="N10" s="131">
        <v>8</v>
      </c>
      <c r="O10" s="139" t="s">
        <v>345</v>
      </c>
      <c r="P10" s="133">
        <v>1483</v>
      </c>
      <c r="Q10" s="137">
        <f t="shared" si="3"/>
        <v>5.4130014235135235E-2</v>
      </c>
      <c r="R10" s="134">
        <v>5.4130014235135235E-2</v>
      </c>
      <c r="S10" s="135">
        <f>P10/6</f>
        <v>247.16666666666666</v>
      </c>
      <c r="T10" s="136">
        <v>2.295065402704292E-3</v>
      </c>
      <c r="U10" s="136">
        <v>9.84312996031746E-4</v>
      </c>
      <c r="V10" s="135">
        <v>87</v>
      </c>
      <c r="W10" s="137">
        <f t="shared" si="1"/>
        <v>5.8664868509777479E-2</v>
      </c>
      <c r="X10" s="134">
        <v>0.96</v>
      </c>
      <c r="Y10" s="135">
        <v>2</v>
      </c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</row>
    <row r="11" spans="1:60" ht="21" x14ac:dyDescent="0.35">
      <c r="A11" s="131">
        <v>11</v>
      </c>
      <c r="B11" s="139" t="s">
        <v>346</v>
      </c>
      <c r="C11" s="133">
        <v>1728</v>
      </c>
      <c r="D11" s="137">
        <f t="shared" si="2"/>
        <v>6.2017729605570109E-2</v>
      </c>
      <c r="E11" s="134">
        <v>6.2017729605570109E-2</v>
      </c>
      <c r="F11" s="135">
        <f t="shared" si="4"/>
        <v>246.85714285714286</v>
      </c>
      <c r="G11" s="136">
        <v>2.0576820620223399E-3</v>
      </c>
      <c r="H11" s="136">
        <v>1.1034409905937685E-3</v>
      </c>
      <c r="I11" s="135">
        <v>115</v>
      </c>
      <c r="J11" s="137">
        <f t="shared" si="0"/>
        <v>6.655092592592593E-2</v>
      </c>
      <c r="K11" s="134">
        <v>0.97</v>
      </c>
      <c r="L11" s="135">
        <v>2</v>
      </c>
      <c r="M11" s="138"/>
      <c r="N11" s="131">
        <v>11</v>
      </c>
      <c r="O11" s="139" t="s">
        <v>346</v>
      </c>
      <c r="P11" s="133">
        <v>1655</v>
      </c>
      <c r="Q11" s="137">
        <f t="shared" si="3"/>
        <v>6.0408073876701829E-2</v>
      </c>
      <c r="R11" s="134">
        <v>6.0408073876701829E-2</v>
      </c>
      <c r="S11" s="135">
        <f>P11/7</f>
        <v>236.42857142857142</v>
      </c>
      <c r="T11" s="136">
        <v>2.1418084337644521E-3</v>
      </c>
      <c r="U11" s="136">
        <v>1.1355100553595923E-3</v>
      </c>
      <c r="V11" s="135">
        <v>107</v>
      </c>
      <c r="W11" s="137">
        <f t="shared" si="1"/>
        <v>6.4652567975830813E-2</v>
      </c>
      <c r="X11" s="134">
        <v>0.97</v>
      </c>
      <c r="Y11" s="135">
        <v>4</v>
      </c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</row>
    <row r="12" spans="1:60" ht="21" x14ac:dyDescent="0.35">
      <c r="A12" s="131">
        <v>1</v>
      </c>
      <c r="B12" s="139" t="s">
        <v>347</v>
      </c>
      <c r="C12" s="133">
        <v>2079</v>
      </c>
      <c r="D12" s="137">
        <f t="shared" si="2"/>
        <v>7.4615080931701536E-2</v>
      </c>
      <c r="E12" s="134">
        <v>7.4615080931701536E-2</v>
      </c>
      <c r="F12" s="135">
        <f t="shared" si="4"/>
        <v>297</v>
      </c>
      <c r="G12" s="136">
        <v>2.0485307355967079E-3</v>
      </c>
      <c r="H12" s="136">
        <v>8.7614669067215365E-4</v>
      </c>
      <c r="I12" s="135">
        <v>127</v>
      </c>
      <c r="J12" s="137">
        <f t="shared" si="0"/>
        <v>6.1087061087061086E-2</v>
      </c>
      <c r="K12" s="134">
        <v>0.98</v>
      </c>
      <c r="L12" s="135">
        <v>4</v>
      </c>
      <c r="M12" s="138"/>
      <c r="N12" s="131">
        <v>1</v>
      </c>
      <c r="O12" s="139" t="s">
        <v>347</v>
      </c>
      <c r="P12" s="133">
        <v>2115</v>
      </c>
      <c r="Q12" s="137">
        <f t="shared" si="3"/>
        <v>7.7198233383217144E-2</v>
      </c>
      <c r="R12" s="134">
        <v>7.7198233383217144E-2</v>
      </c>
      <c r="S12" s="135">
        <f>P12/7</f>
        <v>302.14285714285717</v>
      </c>
      <c r="T12" s="136">
        <v>1.9936074674211249E-3</v>
      </c>
      <c r="U12" s="136">
        <v>8.7595914780521256E-4</v>
      </c>
      <c r="V12" s="135">
        <v>136</v>
      </c>
      <c r="W12" s="137">
        <f t="shared" si="1"/>
        <v>6.4302600472813234E-2</v>
      </c>
      <c r="X12" s="134">
        <v>0.98</v>
      </c>
      <c r="Y12" s="135">
        <v>6</v>
      </c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</row>
    <row r="13" spans="1:60" ht="21" x14ac:dyDescent="0.35">
      <c r="A13" s="131">
        <v>13</v>
      </c>
      <c r="B13" s="139" t="s">
        <v>348</v>
      </c>
      <c r="C13" s="133">
        <v>1812</v>
      </c>
      <c r="D13" s="137">
        <f t="shared" si="2"/>
        <v>6.5032480350285318E-2</v>
      </c>
      <c r="E13" s="134">
        <v>6.5032480350285318E-2</v>
      </c>
      <c r="F13" s="135">
        <f>C13/8</f>
        <v>226.5</v>
      </c>
      <c r="G13" s="136">
        <v>2.4662644829022144E-3</v>
      </c>
      <c r="H13" s="136">
        <v>9.7741677689594368E-4</v>
      </c>
      <c r="I13" s="135">
        <v>118</v>
      </c>
      <c r="J13" s="137">
        <f t="shared" si="0"/>
        <v>6.5121412803532008E-2</v>
      </c>
      <c r="K13" s="134">
        <v>0.98</v>
      </c>
      <c r="L13" s="135">
        <v>1</v>
      </c>
      <c r="M13" s="138"/>
      <c r="N13" s="131">
        <v>13</v>
      </c>
      <c r="O13" s="139" t="s">
        <v>348</v>
      </c>
      <c r="P13" s="133">
        <v>1784</v>
      </c>
      <c r="Q13" s="137">
        <f t="shared" si="3"/>
        <v>6.5116618607876778E-2</v>
      </c>
      <c r="R13" s="134">
        <v>6.5116618607876778E-2</v>
      </c>
      <c r="S13" s="135">
        <f>P13/7</f>
        <v>254.85714285714286</v>
      </c>
      <c r="T13" s="136">
        <v>2.4591118276014109E-3</v>
      </c>
      <c r="U13" s="136">
        <v>1.0173588146678424E-3</v>
      </c>
      <c r="V13" s="135">
        <v>149</v>
      </c>
      <c r="W13" s="137">
        <f t="shared" si="1"/>
        <v>8.3520179372197315E-2</v>
      </c>
      <c r="X13" s="134">
        <v>0.96</v>
      </c>
      <c r="Y13" s="135">
        <v>3</v>
      </c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</row>
    <row r="14" spans="1:60" ht="21" x14ac:dyDescent="0.35">
      <c r="A14" s="131">
        <v>23</v>
      </c>
      <c r="B14" s="139" t="s">
        <v>349</v>
      </c>
      <c r="C14" s="133">
        <v>1834</v>
      </c>
      <c r="D14" s="137">
        <f t="shared" si="2"/>
        <v>6.5822057926282165E-2</v>
      </c>
      <c r="E14" s="134">
        <v>6.5822057926282165E-2</v>
      </c>
      <c r="F14" s="135">
        <f>C14/9</f>
        <v>203.77777777777777</v>
      </c>
      <c r="G14" s="136">
        <v>2.2487782921810705E-3</v>
      </c>
      <c r="H14" s="136">
        <v>1.3019225823045267E-3</v>
      </c>
      <c r="I14" s="135">
        <v>141</v>
      </c>
      <c r="J14" s="137">
        <f t="shared" si="0"/>
        <v>7.6881134133042525E-2</v>
      </c>
      <c r="K14" s="134">
        <v>0.94</v>
      </c>
      <c r="L14" s="135">
        <v>4</v>
      </c>
      <c r="M14" s="138"/>
      <c r="N14" s="131">
        <v>23</v>
      </c>
      <c r="O14" s="139" t="s">
        <v>349</v>
      </c>
      <c r="P14" s="133">
        <v>1698</v>
      </c>
      <c r="Q14" s="137">
        <f t="shared" si="3"/>
        <v>6.1977588787093481E-2</v>
      </c>
      <c r="R14" s="134">
        <v>6.1977588787093481E-2</v>
      </c>
      <c r="S14" s="135">
        <f>P14/8</f>
        <v>212.25</v>
      </c>
      <c r="T14" s="136">
        <v>2.2725372942386832E-3</v>
      </c>
      <c r="U14" s="136">
        <v>1.3668659979423868E-3</v>
      </c>
      <c r="V14" s="135">
        <v>118</v>
      </c>
      <c r="W14" s="137">
        <f t="shared" si="1"/>
        <v>6.9493521790341573E-2</v>
      </c>
      <c r="X14" s="134">
        <v>0.93</v>
      </c>
      <c r="Y14" s="135">
        <v>2</v>
      </c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</row>
    <row r="15" spans="1:60" ht="21" x14ac:dyDescent="0.35">
      <c r="A15" s="131">
        <v>33</v>
      </c>
      <c r="B15" s="139" t="s">
        <v>350</v>
      </c>
      <c r="C15" s="133">
        <v>1299</v>
      </c>
      <c r="D15" s="137">
        <f t="shared" si="2"/>
        <v>4.6620966873631695E-2</v>
      </c>
      <c r="E15" s="134">
        <v>4.6620966873631695E-2</v>
      </c>
      <c r="F15" s="135">
        <f>C15/5</f>
        <v>259.8</v>
      </c>
      <c r="G15" s="136">
        <v>1.9744268077601409E-3</v>
      </c>
      <c r="H15" s="136">
        <v>9.6993496472663136E-4</v>
      </c>
      <c r="I15" s="135">
        <v>84</v>
      </c>
      <c r="J15" s="137">
        <f t="shared" si="0"/>
        <v>6.4665127020785224E-2</v>
      </c>
      <c r="K15" s="134">
        <v>0.97</v>
      </c>
      <c r="L15" s="135">
        <v>2</v>
      </c>
      <c r="M15" s="138"/>
      <c r="N15" s="131">
        <v>33</v>
      </c>
      <c r="O15" s="139" t="s">
        <v>350</v>
      </c>
      <c r="P15" s="133">
        <v>1629</v>
      </c>
      <c r="Q15" s="137">
        <f t="shared" si="3"/>
        <v>5.9459064861116177E-2</v>
      </c>
      <c r="R15" s="134">
        <v>5.9459064861116177E-2</v>
      </c>
      <c r="S15" s="135">
        <f>P15/7</f>
        <v>232.71428571428572</v>
      </c>
      <c r="T15" s="136">
        <v>2.1095166140015676E-3</v>
      </c>
      <c r="U15" s="136">
        <v>9.1714968523417585E-4</v>
      </c>
      <c r="V15" s="135">
        <v>96</v>
      </c>
      <c r="W15" s="137">
        <f t="shared" si="1"/>
        <v>5.8931860036832415E-2</v>
      </c>
      <c r="X15" s="134">
        <v>0.98</v>
      </c>
      <c r="Y15" s="135">
        <v>0</v>
      </c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</row>
    <row r="16" spans="1:60" ht="21" x14ac:dyDescent="0.35">
      <c r="A16" s="131">
        <v>37</v>
      </c>
      <c r="B16" s="139" t="s">
        <v>351</v>
      </c>
      <c r="C16" s="133">
        <v>1913</v>
      </c>
      <c r="D16" s="137">
        <f t="shared" si="2"/>
        <v>6.8657359221907188E-2</v>
      </c>
      <c r="E16" s="134">
        <v>6.8657359221907188E-2</v>
      </c>
      <c r="F16" s="135">
        <f>C16/7</f>
        <v>273.28571428571428</v>
      </c>
      <c r="G16" s="136">
        <v>2.0053422925240053E-3</v>
      </c>
      <c r="H16" s="136">
        <v>1.1221814986282581E-3</v>
      </c>
      <c r="I16" s="135">
        <v>122</v>
      </c>
      <c r="J16" s="137">
        <f t="shared" si="0"/>
        <v>6.3774176685833767E-2</v>
      </c>
      <c r="K16" s="134">
        <v>0.97</v>
      </c>
      <c r="L16" s="135">
        <v>1</v>
      </c>
      <c r="M16" s="138"/>
      <c r="N16" s="131">
        <v>37</v>
      </c>
      <c r="O16" s="139" t="s">
        <v>351</v>
      </c>
      <c r="P16" s="133">
        <v>1996</v>
      </c>
      <c r="Q16" s="137">
        <f t="shared" si="3"/>
        <v>7.285469211957514E-2</v>
      </c>
      <c r="R16" s="134">
        <v>7.285469211957514E-2</v>
      </c>
      <c r="S16" s="135">
        <f>P16/8</f>
        <v>249.5</v>
      </c>
      <c r="T16" s="136">
        <v>2.063909250685871E-3</v>
      </c>
      <c r="U16" s="136">
        <v>1.1145940500685871E-3</v>
      </c>
      <c r="V16" s="135">
        <v>133</v>
      </c>
      <c r="W16" s="137">
        <f t="shared" si="1"/>
        <v>6.6633266533066129E-2</v>
      </c>
      <c r="X16" s="134">
        <v>0.97</v>
      </c>
      <c r="Y16" s="135">
        <v>2</v>
      </c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</row>
    <row r="17" spans="1:66" ht="21" x14ac:dyDescent="0.35">
      <c r="A17" s="131">
        <v>26</v>
      </c>
      <c r="B17" s="139" t="s">
        <v>352</v>
      </c>
      <c r="C17" s="133">
        <v>0</v>
      </c>
      <c r="D17" s="137">
        <v>0</v>
      </c>
      <c r="E17" s="134">
        <v>0</v>
      </c>
      <c r="F17" s="135">
        <v>0</v>
      </c>
      <c r="G17" s="136">
        <v>0</v>
      </c>
      <c r="H17" s="136">
        <v>0</v>
      </c>
      <c r="I17" s="135">
        <v>0</v>
      </c>
      <c r="J17" s="137">
        <v>0</v>
      </c>
      <c r="K17" s="134">
        <v>0</v>
      </c>
      <c r="L17" s="135">
        <v>0</v>
      </c>
      <c r="M17" s="138"/>
      <c r="N17" s="131">
        <v>26</v>
      </c>
      <c r="O17" s="139" t="s">
        <v>352</v>
      </c>
      <c r="P17" s="133">
        <v>0</v>
      </c>
      <c r="Q17" s="137">
        <f t="shared" si="3"/>
        <v>0</v>
      </c>
      <c r="R17" s="134">
        <v>0</v>
      </c>
      <c r="S17" s="135">
        <f>P17/11</f>
        <v>0</v>
      </c>
      <c r="T17" s="136">
        <v>0</v>
      </c>
      <c r="U17" s="136">
        <v>0</v>
      </c>
      <c r="V17" s="135">
        <v>0</v>
      </c>
      <c r="W17" s="137">
        <v>0</v>
      </c>
      <c r="X17" s="134">
        <v>0</v>
      </c>
      <c r="Y17" s="135">
        <v>0</v>
      </c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</row>
    <row r="18" spans="1:66" ht="21" x14ac:dyDescent="0.35">
      <c r="A18" s="131">
        <v>14</v>
      </c>
      <c r="B18" s="139" t="s">
        <v>353</v>
      </c>
      <c r="C18" s="133">
        <v>2233</v>
      </c>
      <c r="D18" s="137">
        <f t="shared" si="2"/>
        <v>8.0142123963679437E-2</v>
      </c>
      <c r="E18" s="134">
        <v>8.0142123963679437E-2</v>
      </c>
      <c r="F18" s="135">
        <f>C18/8</f>
        <v>279.125</v>
      </c>
      <c r="G18" s="136">
        <v>2.0236503037428968E-3</v>
      </c>
      <c r="H18" s="136">
        <v>6.9615529467960023E-4</v>
      </c>
      <c r="I18" s="135">
        <v>159</v>
      </c>
      <c r="J18" s="137">
        <f t="shared" si="0"/>
        <v>7.1204657411553962E-2</v>
      </c>
      <c r="K18" s="134">
        <v>0.99</v>
      </c>
      <c r="L18" s="135">
        <v>3</v>
      </c>
      <c r="M18" s="138"/>
      <c r="N18" s="131">
        <v>14</v>
      </c>
      <c r="O18" s="139" t="s">
        <v>353</v>
      </c>
      <c r="P18" s="133">
        <v>2027</v>
      </c>
      <c r="Q18" s="137">
        <f t="shared" si="3"/>
        <v>7.3986202868927251E-2</v>
      </c>
      <c r="R18" s="134">
        <v>7.3986202868927251E-2</v>
      </c>
      <c r="S18" s="135">
        <f>P18/8</f>
        <v>253.375</v>
      </c>
      <c r="T18" s="136">
        <v>1.9975297925240057E-3</v>
      </c>
      <c r="U18" s="136">
        <v>8.5754243827160486E-4</v>
      </c>
      <c r="V18" s="135">
        <v>127</v>
      </c>
      <c r="W18" s="137">
        <f t="shared" si="1"/>
        <v>6.2654168722249631E-2</v>
      </c>
      <c r="X18" s="134">
        <v>0.99</v>
      </c>
      <c r="Y18" s="135">
        <v>3</v>
      </c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</row>
    <row r="19" spans="1:66" ht="21" x14ac:dyDescent="0.35">
      <c r="A19" s="131">
        <v>15</v>
      </c>
      <c r="B19" s="139" t="s">
        <v>354</v>
      </c>
      <c r="C19" s="133">
        <v>1400</v>
      </c>
      <c r="D19" s="137">
        <f t="shared" si="2"/>
        <v>5.0245845745253565E-2</v>
      </c>
      <c r="E19" s="134">
        <v>5.0245845745253565E-2</v>
      </c>
      <c r="F19" s="135">
        <f>C19/6</f>
        <v>233.33333333333334</v>
      </c>
      <c r="G19" s="136">
        <v>2.0126993312757206E-3</v>
      </c>
      <c r="H19" s="136">
        <v>9.8849022633744842E-4</v>
      </c>
      <c r="I19" s="135">
        <v>122</v>
      </c>
      <c r="J19" s="137">
        <f t="shared" si="0"/>
        <v>8.7142857142857147E-2</v>
      </c>
      <c r="K19" s="134">
        <v>0.97</v>
      </c>
      <c r="L19" s="135">
        <v>2</v>
      </c>
      <c r="M19" s="138"/>
      <c r="N19" s="131">
        <v>15</v>
      </c>
      <c r="O19" s="139" t="s">
        <v>354</v>
      </c>
      <c r="P19" s="133">
        <v>1180</v>
      </c>
      <c r="Q19" s="137">
        <f t="shared" si="3"/>
        <v>4.3070409168887103E-2</v>
      </c>
      <c r="R19" s="134">
        <v>4.3070409168887103E-2</v>
      </c>
      <c r="S19" s="135">
        <f>P19/6</f>
        <v>196.66666666666666</v>
      </c>
      <c r="T19" s="136">
        <v>2.2511022927689597E-3</v>
      </c>
      <c r="U19" s="136">
        <v>1.0899930188124631E-3</v>
      </c>
      <c r="V19" s="135">
        <v>124</v>
      </c>
      <c r="W19" s="137">
        <f t="shared" si="1"/>
        <v>0.10508474576271186</v>
      </c>
      <c r="X19" s="134">
        <v>0.97</v>
      </c>
      <c r="Y19" s="135">
        <v>2</v>
      </c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</row>
    <row r="20" spans="1:66" ht="21" x14ac:dyDescent="0.35">
      <c r="A20" s="131">
        <v>38</v>
      </c>
      <c r="B20" s="139" t="s">
        <v>355</v>
      </c>
      <c r="C20" s="133">
        <v>1720</v>
      </c>
      <c r="D20" s="137">
        <f t="shared" si="2"/>
        <v>6.1730610487025807E-2</v>
      </c>
      <c r="E20" s="134">
        <v>6.1730610487025807E-2</v>
      </c>
      <c r="F20" s="135">
        <f>C20/7</f>
        <v>245.71428571428572</v>
      </c>
      <c r="G20" s="136">
        <v>2.4720132458847734E-3</v>
      </c>
      <c r="H20" s="136">
        <v>9.2227687757201644E-4</v>
      </c>
      <c r="I20" s="135">
        <v>126</v>
      </c>
      <c r="J20" s="137">
        <f t="shared" si="0"/>
        <v>7.3255813953488375E-2</v>
      </c>
      <c r="K20" s="134">
        <v>0.98</v>
      </c>
      <c r="L20" s="135">
        <v>5</v>
      </c>
      <c r="M20" s="138"/>
      <c r="N20" s="131">
        <v>38</v>
      </c>
      <c r="O20" s="139" t="s">
        <v>355</v>
      </c>
      <c r="P20" s="133">
        <v>1680</v>
      </c>
      <c r="Q20" s="137">
        <f t="shared" si="3"/>
        <v>6.1320582545534186E-2</v>
      </c>
      <c r="R20" s="134">
        <v>6.1320582545534186E-2</v>
      </c>
      <c r="S20" s="135">
        <f>P20/6</f>
        <v>280</v>
      </c>
      <c r="T20" s="136">
        <v>2.2480342445620224E-3</v>
      </c>
      <c r="U20" s="136">
        <v>9.3932567239858903E-4</v>
      </c>
      <c r="V20" s="135">
        <v>105</v>
      </c>
      <c r="W20" s="137">
        <f t="shared" si="1"/>
        <v>6.25E-2</v>
      </c>
      <c r="X20" s="134">
        <v>0.98</v>
      </c>
      <c r="Y20" s="135">
        <v>1</v>
      </c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</row>
    <row r="21" spans="1:66" ht="21" x14ac:dyDescent="0.35">
      <c r="A21" s="131">
        <v>5</v>
      </c>
      <c r="B21" s="140" t="s">
        <v>356</v>
      </c>
      <c r="C21" s="133">
        <v>164</v>
      </c>
      <c r="D21" s="141" t="s">
        <v>299</v>
      </c>
      <c r="E21" s="134">
        <v>0.04</v>
      </c>
      <c r="F21" s="135">
        <v>1268</v>
      </c>
      <c r="G21" s="136">
        <v>1.7408991953262786E-3</v>
      </c>
      <c r="H21" s="136">
        <v>7.3324285346854784E-4</v>
      </c>
      <c r="I21" s="135">
        <v>211</v>
      </c>
      <c r="J21" s="142" t="s">
        <v>299</v>
      </c>
      <c r="K21" s="134">
        <v>0.97</v>
      </c>
      <c r="L21" s="135">
        <v>2</v>
      </c>
      <c r="M21" s="138"/>
      <c r="N21" s="131">
        <v>5</v>
      </c>
      <c r="O21" s="140" t="s">
        <v>356</v>
      </c>
      <c r="P21" s="133">
        <v>131</v>
      </c>
      <c r="Q21" s="141" t="s">
        <v>299</v>
      </c>
      <c r="R21" s="134">
        <v>0.02</v>
      </c>
      <c r="S21" s="135">
        <v>1178</v>
      </c>
      <c r="T21" s="136">
        <v>1.3510167119831469E-3</v>
      </c>
      <c r="U21" s="136">
        <v>5.9569738389182833E-4</v>
      </c>
      <c r="V21" s="135">
        <v>196</v>
      </c>
      <c r="W21" s="142" t="s">
        <v>299</v>
      </c>
      <c r="X21" s="134">
        <v>0.98</v>
      </c>
      <c r="Y21" s="135">
        <v>2</v>
      </c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</row>
    <row r="22" spans="1:66" ht="21" x14ac:dyDescent="0.35">
      <c r="A22" s="131">
        <v>14</v>
      </c>
      <c r="B22" s="140" t="s">
        <v>357</v>
      </c>
      <c r="C22" s="133">
        <v>262</v>
      </c>
      <c r="D22" s="141" t="s">
        <v>299</v>
      </c>
      <c r="E22" s="134">
        <v>0.04</v>
      </c>
      <c r="F22" s="135">
        <v>1562</v>
      </c>
      <c r="G22" s="136">
        <v>2.0013633218204977E-3</v>
      </c>
      <c r="H22" s="136">
        <v>7.1492948388203025E-4</v>
      </c>
      <c r="I22" s="135">
        <v>173</v>
      </c>
      <c r="J22" s="142" t="s">
        <v>299</v>
      </c>
      <c r="K22" s="134">
        <v>0.99</v>
      </c>
      <c r="L22" s="135">
        <v>10</v>
      </c>
      <c r="M22" s="138"/>
      <c r="N22" s="131">
        <v>14</v>
      </c>
      <c r="O22" s="140" t="s">
        <v>357</v>
      </c>
      <c r="P22" s="133">
        <v>269</v>
      </c>
      <c r="Q22" s="141" t="s">
        <v>299</v>
      </c>
      <c r="R22" s="134">
        <v>0.05</v>
      </c>
      <c r="S22" s="135">
        <v>1387</v>
      </c>
      <c r="T22" s="136">
        <v>1.8174277497194167E-3</v>
      </c>
      <c r="U22" s="136">
        <v>7.254396784200025E-4</v>
      </c>
      <c r="V22" s="135">
        <v>138</v>
      </c>
      <c r="W22" s="142" t="s">
        <v>299</v>
      </c>
      <c r="X22" s="134">
        <v>1</v>
      </c>
      <c r="Y22" s="135">
        <v>4</v>
      </c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</row>
    <row r="23" spans="1:66" ht="21" x14ac:dyDescent="0.35">
      <c r="A23" s="131">
        <v>31</v>
      </c>
      <c r="B23" s="140" t="s">
        <v>358</v>
      </c>
      <c r="C23" s="133">
        <v>126</v>
      </c>
      <c r="D23" s="141" t="s">
        <v>299</v>
      </c>
      <c r="E23" s="134">
        <v>0.02</v>
      </c>
      <c r="F23" s="135">
        <f>C23/6</f>
        <v>21</v>
      </c>
      <c r="G23" s="136">
        <v>1.2502755731922399E-3</v>
      </c>
      <c r="H23" s="136">
        <v>7.1952160493827155E-4</v>
      </c>
      <c r="I23" s="135">
        <v>66</v>
      </c>
      <c r="J23" s="142" t="s">
        <v>299</v>
      </c>
      <c r="K23" s="134">
        <v>0.98</v>
      </c>
      <c r="L23" s="135">
        <v>1</v>
      </c>
      <c r="M23" s="138"/>
      <c r="N23" s="131">
        <v>31</v>
      </c>
      <c r="O23" s="140" t="s">
        <v>358</v>
      </c>
      <c r="P23" s="133">
        <v>171</v>
      </c>
      <c r="Q23" s="141" t="s">
        <v>299</v>
      </c>
      <c r="R23" s="134">
        <v>0.06</v>
      </c>
      <c r="S23" s="135">
        <f>P23/6</f>
        <v>28.5</v>
      </c>
      <c r="T23" s="136">
        <v>1.6275926844503234E-3</v>
      </c>
      <c r="U23" s="136">
        <v>5.5578519988242208E-4</v>
      </c>
      <c r="V23" s="135">
        <v>67</v>
      </c>
      <c r="W23" s="142" t="s">
        <v>299</v>
      </c>
      <c r="X23" s="134">
        <v>0.98</v>
      </c>
      <c r="Y23" s="135">
        <v>2</v>
      </c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</row>
    <row r="24" spans="1:66" ht="21" x14ac:dyDescent="0.35">
      <c r="A24" s="131">
        <v>39</v>
      </c>
      <c r="B24" s="140" t="s">
        <v>359</v>
      </c>
      <c r="C24" s="133">
        <v>360</v>
      </c>
      <c r="D24" s="141" t="s">
        <v>299</v>
      </c>
      <c r="E24" s="134">
        <v>0.01</v>
      </c>
      <c r="F24" s="135">
        <f>C24/11</f>
        <v>32.727272727272727</v>
      </c>
      <c r="G24" s="136">
        <v>2.1258037551440327E-3</v>
      </c>
      <c r="H24" s="136">
        <v>6.3059413580246915E-4</v>
      </c>
      <c r="I24" s="135">
        <v>103</v>
      </c>
      <c r="J24" s="142" t="s">
        <v>299</v>
      </c>
      <c r="K24" s="134">
        <v>0.98</v>
      </c>
      <c r="L24" s="135">
        <v>3</v>
      </c>
      <c r="M24" s="138"/>
      <c r="N24" s="131">
        <v>39</v>
      </c>
      <c r="O24" s="140" t="s">
        <v>359</v>
      </c>
      <c r="P24" s="133">
        <v>318</v>
      </c>
      <c r="Q24" s="141" t="s">
        <v>299</v>
      </c>
      <c r="R24" s="134">
        <v>0.02</v>
      </c>
      <c r="S24" s="135">
        <f>P24/12</f>
        <v>26.5</v>
      </c>
      <c r="T24" s="136">
        <v>1.9907446564709293E-3</v>
      </c>
      <c r="U24" s="136">
        <v>6.1548395127677524E-4</v>
      </c>
      <c r="V24" s="135">
        <v>93</v>
      </c>
      <c r="W24" s="142" t="s">
        <v>299</v>
      </c>
      <c r="X24" s="134">
        <v>0.99</v>
      </c>
      <c r="Y24" s="135">
        <v>2</v>
      </c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</row>
    <row r="25" spans="1:66" ht="21" x14ac:dyDescent="0.35">
      <c r="A25" s="131">
        <v>3</v>
      </c>
      <c r="B25" s="143" t="s">
        <v>360</v>
      </c>
      <c r="C25" s="133">
        <v>3720</v>
      </c>
      <c r="D25" s="134">
        <v>0.16547306614474444</v>
      </c>
      <c r="E25" s="135">
        <v>57.2</v>
      </c>
      <c r="F25" s="144" t="s">
        <v>299</v>
      </c>
      <c r="G25" s="145" t="s">
        <v>299</v>
      </c>
      <c r="H25" s="145" t="s">
        <v>299</v>
      </c>
      <c r="I25" s="135">
        <v>153</v>
      </c>
      <c r="J25" s="137">
        <f t="shared" ref="J25:J30" si="5">I25/C25</f>
        <v>4.1129032258064517E-2</v>
      </c>
      <c r="K25" s="134">
        <v>0.99</v>
      </c>
      <c r="L25" s="135">
        <v>1</v>
      </c>
      <c r="M25" s="138"/>
      <c r="N25" s="131">
        <v>3</v>
      </c>
      <c r="O25" s="143" t="s">
        <v>360</v>
      </c>
      <c r="P25" s="133">
        <v>3616</v>
      </c>
      <c r="Q25" s="134">
        <v>0.1743238682929181</v>
      </c>
      <c r="R25" s="135">
        <v>55.6</v>
      </c>
      <c r="S25" s="144" t="s">
        <v>299</v>
      </c>
      <c r="T25" s="145" t="s">
        <v>299</v>
      </c>
      <c r="U25" s="145" t="s">
        <v>299</v>
      </c>
      <c r="V25" s="135">
        <v>140</v>
      </c>
      <c r="W25" s="137">
        <f t="shared" ref="W25:W30" si="6">V25/P25</f>
        <v>3.8716814159292033E-2</v>
      </c>
      <c r="X25" s="134">
        <v>0.99</v>
      </c>
      <c r="Y25" s="135">
        <v>1</v>
      </c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</row>
    <row r="26" spans="1:66" ht="21" x14ac:dyDescent="0.35">
      <c r="A26" s="131">
        <v>9</v>
      </c>
      <c r="B26" s="143" t="s">
        <v>361</v>
      </c>
      <c r="C26" s="133">
        <v>3426</v>
      </c>
      <c r="D26" s="134">
        <v>0.15239535607846627</v>
      </c>
      <c r="E26" s="135">
        <v>62.2</v>
      </c>
      <c r="F26" s="144" t="s">
        <v>299</v>
      </c>
      <c r="G26" s="145" t="s">
        <v>299</v>
      </c>
      <c r="H26" s="145" t="s">
        <v>299</v>
      </c>
      <c r="I26" s="135">
        <v>172</v>
      </c>
      <c r="J26" s="137">
        <f t="shared" si="5"/>
        <v>5.0204319906596614E-2</v>
      </c>
      <c r="K26" s="134">
        <v>1</v>
      </c>
      <c r="L26" s="135">
        <v>3</v>
      </c>
      <c r="M26" s="138"/>
      <c r="N26" s="131">
        <v>9</v>
      </c>
      <c r="O26" s="143" t="s">
        <v>361</v>
      </c>
      <c r="P26" s="133">
        <v>3591</v>
      </c>
      <c r="Q26" s="134">
        <v>0.17311864243359207</v>
      </c>
      <c r="R26" s="135">
        <v>59.8</v>
      </c>
      <c r="S26" s="144" t="s">
        <v>299</v>
      </c>
      <c r="T26" s="145" t="s">
        <v>299</v>
      </c>
      <c r="U26" s="145" t="s">
        <v>299</v>
      </c>
      <c r="V26" s="135">
        <v>183</v>
      </c>
      <c r="W26" s="137">
        <f t="shared" si="6"/>
        <v>5.0960735171261484E-2</v>
      </c>
      <c r="X26" s="134">
        <v>0.99</v>
      </c>
      <c r="Y26" s="135">
        <v>2</v>
      </c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</row>
    <row r="27" spans="1:66" ht="21" x14ac:dyDescent="0.35">
      <c r="A27" s="131">
        <v>10</v>
      </c>
      <c r="B27" s="143" t="s">
        <v>356</v>
      </c>
      <c r="C27" s="133">
        <v>4446</v>
      </c>
      <c r="D27" s="134">
        <v>0.19776700324718652</v>
      </c>
      <c r="E27" s="135">
        <v>74.2</v>
      </c>
      <c r="F27" s="144" t="s">
        <v>299</v>
      </c>
      <c r="G27" s="145" t="s">
        <v>299</v>
      </c>
      <c r="H27" s="145" t="s">
        <v>299</v>
      </c>
      <c r="I27" s="135">
        <v>166</v>
      </c>
      <c r="J27" s="137">
        <f t="shared" si="5"/>
        <v>3.7336932073774177E-2</v>
      </c>
      <c r="K27" s="134">
        <v>0.99</v>
      </c>
      <c r="L27" s="135">
        <v>1</v>
      </c>
      <c r="M27" s="138"/>
      <c r="N27" s="131">
        <v>10</v>
      </c>
      <c r="O27" s="143" t="s">
        <v>356</v>
      </c>
      <c r="P27" s="133">
        <v>3785</v>
      </c>
      <c r="Q27" s="134">
        <v>0.18247119510196211</v>
      </c>
      <c r="R27" s="135">
        <v>63</v>
      </c>
      <c r="S27" s="144" t="s">
        <v>299</v>
      </c>
      <c r="T27" s="145" t="s">
        <v>299</v>
      </c>
      <c r="U27" s="145" t="s">
        <v>299</v>
      </c>
      <c r="V27" s="135">
        <v>136</v>
      </c>
      <c r="W27" s="137">
        <f t="shared" si="6"/>
        <v>3.5931307793923381E-2</v>
      </c>
      <c r="X27" s="134">
        <v>0.99</v>
      </c>
      <c r="Y27" s="135">
        <v>2</v>
      </c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</row>
    <row r="28" spans="1:66" ht="21" x14ac:dyDescent="0.35">
      <c r="A28" s="131">
        <v>27</v>
      </c>
      <c r="B28" s="143" t="s">
        <v>362</v>
      </c>
      <c r="C28" s="133">
        <v>3051</v>
      </c>
      <c r="D28" s="134">
        <v>0.13571460344290734</v>
      </c>
      <c r="E28" s="135">
        <v>55.4</v>
      </c>
      <c r="F28" s="144" t="s">
        <v>299</v>
      </c>
      <c r="G28" s="145" t="s">
        <v>299</v>
      </c>
      <c r="H28" s="145" t="s">
        <v>299</v>
      </c>
      <c r="I28" s="135">
        <v>157</v>
      </c>
      <c r="J28" s="137">
        <f t="shared" si="5"/>
        <v>5.1458538184201902E-2</v>
      </c>
      <c r="K28" s="134">
        <v>0.98</v>
      </c>
      <c r="L28" s="135">
        <v>0</v>
      </c>
      <c r="M28" s="138"/>
      <c r="N28" s="131">
        <v>27</v>
      </c>
      <c r="O28" s="143" t="s">
        <v>362</v>
      </c>
      <c r="P28" s="133">
        <v>3291</v>
      </c>
      <c r="Q28" s="134">
        <v>0.15865593212167961</v>
      </c>
      <c r="R28" s="135">
        <v>59.8</v>
      </c>
      <c r="S28" s="144" t="s">
        <v>299</v>
      </c>
      <c r="T28" s="145" t="s">
        <v>299</v>
      </c>
      <c r="U28" s="145" t="s">
        <v>299</v>
      </c>
      <c r="V28" s="135">
        <v>135</v>
      </c>
      <c r="W28" s="137">
        <f t="shared" si="6"/>
        <v>4.1020966271649952E-2</v>
      </c>
      <c r="X28" s="134">
        <v>0.99</v>
      </c>
      <c r="Y28" s="135">
        <v>1</v>
      </c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</row>
    <row r="29" spans="1:66" ht="21" x14ac:dyDescent="0.35">
      <c r="A29" s="131">
        <v>29</v>
      </c>
      <c r="B29" s="143" t="s">
        <v>363</v>
      </c>
      <c r="C29" s="133">
        <v>3604</v>
      </c>
      <c r="D29" s="134">
        <v>0.16031315332947824</v>
      </c>
      <c r="E29" s="135">
        <v>65.599999999999994</v>
      </c>
      <c r="F29" s="144" t="s">
        <v>299</v>
      </c>
      <c r="G29" s="145" t="s">
        <v>299</v>
      </c>
      <c r="H29" s="145" t="s">
        <v>299</v>
      </c>
      <c r="I29" s="135">
        <v>154</v>
      </c>
      <c r="J29" s="137">
        <f t="shared" si="5"/>
        <v>4.2730299667036627E-2</v>
      </c>
      <c r="K29" s="134">
        <v>0.98</v>
      </c>
      <c r="L29" s="135">
        <v>2</v>
      </c>
      <c r="M29" s="138"/>
      <c r="N29" s="131">
        <v>29</v>
      </c>
      <c r="O29" s="143" t="s">
        <v>363</v>
      </c>
      <c r="P29" s="133">
        <v>2653</v>
      </c>
      <c r="Q29" s="134">
        <v>0.12789856819167911</v>
      </c>
      <c r="R29" s="135">
        <v>53</v>
      </c>
      <c r="S29" s="144" t="s">
        <v>299</v>
      </c>
      <c r="T29" s="145" t="s">
        <v>299</v>
      </c>
      <c r="U29" s="145" t="s">
        <v>299</v>
      </c>
      <c r="V29" s="135">
        <v>117</v>
      </c>
      <c r="W29" s="137">
        <f t="shared" si="6"/>
        <v>4.4101017715793445E-2</v>
      </c>
      <c r="X29" s="134">
        <v>0.98</v>
      </c>
      <c r="Y29" s="135">
        <v>4</v>
      </c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</row>
    <row r="30" spans="1:66" ht="21" x14ac:dyDescent="0.35">
      <c r="A30" s="131">
        <v>32</v>
      </c>
      <c r="B30" s="143" t="s">
        <v>364</v>
      </c>
      <c r="C30" s="133">
        <v>4234</v>
      </c>
      <c r="D30" s="134">
        <v>0.1883368177572172</v>
      </c>
      <c r="E30" s="135">
        <v>70.599999999999994</v>
      </c>
      <c r="F30" s="144" t="s">
        <v>299</v>
      </c>
      <c r="G30" s="145" t="s">
        <v>299</v>
      </c>
      <c r="H30" s="145" t="s">
        <v>299</v>
      </c>
      <c r="I30" s="135">
        <v>130</v>
      </c>
      <c r="J30" s="137">
        <f t="shared" si="5"/>
        <v>3.0703826169107228E-2</v>
      </c>
      <c r="K30" s="134">
        <v>0.99</v>
      </c>
      <c r="L30" s="135">
        <v>1</v>
      </c>
      <c r="M30" s="138"/>
      <c r="N30" s="131">
        <v>32</v>
      </c>
      <c r="O30" s="143" t="s">
        <v>364</v>
      </c>
      <c r="P30" s="133">
        <v>3807</v>
      </c>
      <c r="Q30" s="134">
        <v>0.18353179385816903</v>
      </c>
      <c r="R30" s="135">
        <v>63.4</v>
      </c>
      <c r="S30" s="144" t="s">
        <v>299</v>
      </c>
      <c r="T30" s="145" t="s">
        <v>299</v>
      </c>
      <c r="U30" s="145" t="s">
        <v>299</v>
      </c>
      <c r="V30" s="135">
        <v>121</v>
      </c>
      <c r="W30" s="137">
        <f t="shared" si="6"/>
        <v>3.1783556606251644E-2</v>
      </c>
      <c r="X30" s="134">
        <v>0.99</v>
      </c>
      <c r="Y30" s="135">
        <v>2</v>
      </c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</row>
    <row r="31" spans="1:66" ht="21" x14ac:dyDescent="0.35">
      <c r="A31" s="146"/>
      <c r="B31" s="130"/>
      <c r="C31" s="130"/>
      <c r="D31" s="130"/>
      <c r="E31" s="130"/>
      <c r="F31" s="130"/>
      <c r="G31" s="130"/>
      <c r="H31" s="130"/>
      <c r="I31" s="130" t="s">
        <v>365</v>
      </c>
      <c r="J31" s="130"/>
      <c r="K31" s="130"/>
      <c r="L31" s="147"/>
      <c r="M31" s="147"/>
      <c r="N31" s="146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47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</row>
    <row r="32" spans="1:66" ht="21" customHeight="1" x14ac:dyDescent="0.35">
      <c r="A32" s="121"/>
      <c r="B32" s="148" t="s">
        <v>366</v>
      </c>
      <c r="C32" s="149" t="s">
        <v>367</v>
      </c>
      <c r="D32" s="149">
        <v>35</v>
      </c>
      <c r="E32" s="121"/>
      <c r="F32" s="121"/>
      <c r="G32" s="121"/>
      <c r="H32" s="130"/>
      <c r="I32" s="130"/>
      <c r="J32" s="130"/>
      <c r="K32" s="130"/>
      <c r="L32" s="147"/>
      <c r="M32" s="147"/>
      <c r="N32" s="121"/>
      <c r="O32" s="148" t="s">
        <v>366</v>
      </c>
      <c r="P32" s="149" t="s">
        <v>367</v>
      </c>
      <c r="Q32" s="149">
        <v>31</v>
      </c>
      <c r="R32" s="121"/>
      <c r="S32" s="121"/>
      <c r="T32" s="121"/>
      <c r="U32" s="130"/>
      <c r="V32" s="130"/>
      <c r="W32" s="130"/>
      <c r="X32" s="130"/>
      <c r="Y32" s="147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</row>
    <row r="33" spans="1:66" ht="21" x14ac:dyDescent="0.35">
      <c r="A33" s="146"/>
      <c r="B33" s="150"/>
      <c r="C33" s="151" t="s">
        <v>368</v>
      </c>
      <c r="D33" s="149">
        <v>23</v>
      </c>
      <c r="E33" s="130"/>
      <c r="F33" s="130"/>
      <c r="G33" s="130"/>
      <c r="H33" s="130"/>
      <c r="I33" s="130"/>
      <c r="J33" s="130"/>
      <c r="K33" s="130"/>
      <c r="L33" s="147"/>
      <c r="M33" s="147"/>
      <c r="N33" s="146"/>
      <c r="O33" s="150"/>
      <c r="P33" s="151" t="s">
        <v>368</v>
      </c>
      <c r="Q33" s="149">
        <v>16</v>
      </c>
      <c r="R33" s="130"/>
      <c r="S33" s="130"/>
      <c r="T33" s="130"/>
      <c r="U33" s="130"/>
      <c r="V33" s="130"/>
      <c r="W33" s="130"/>
      <c r="X33" s="130"/>
      <c r="Y33" s="147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</row>
    <row r="34" spans="1:66" ht="21" x14ac:dyDescent="0.35">
      <c r="A34" s="146"/>
      <c r="B34" s="152"/>
      <c r="C34" s="149" t="s">
        <v>369</v>
      </c>
      <c r="D34" s="149">
        <v>14</v>
      </c>
      <c r="E34" s="130"/>
      <c r="F34" s="130"/>
      <c r="G34" s="130"/>
      <c r="H34" s="130"/>
      <c r="I34" s="130"/>
      <c r="J34" s="130"/>
      <c r="K34" s="130"/>
      <c r="L34" s="147"/>
      <c r="M34" s="147"/>
      <c r="N34" s="146"/>
      <c r="O34" s="152"/>
      <c r="P34" s="149" t="s">
        <v>369</v>
      </c>
      <c r="Q34" s="149">
        <v>16</v>
      </c>
      <c r="R34" s="130"/>
      <c r="S34" s="130"/>
      <c r="T34" s="130"/>
      <c r="U34" s="130"/>
      <c r="V34" s="130"/>
      <c r="W34" s="130"/>
      <c r="X34" s="130"/>
      <c r="Y34" s="147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</row>
    <row r="35" spans="1:66" ht="21" x14ac:dyDescent="0.35">
      <c r="A35" s="146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47"/>
      <c r="M35" s="147"/>
      <c r="N35" s="130"/>
      <c r="O35" s="130"/>
      <c r="P35" s="130"/>
      <c r="Q35" s="130"/>
      <c r="R35" s="130"/>
      <c r="S35" s="130"/>
      <c r="T35" s="130"/>
      <c r="U35" s="153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</row>
    <row r="36" spans="1:66" x14ac:dyDescent="0.35">
      <c r="A36" s="120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5"/>
      <c r="M36" s="155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</row>
    <row r="37" spans="1:66" x14ac:dyDescent="0.35">
      <c r="A37" s="120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5"/>
      <c r="M37" s="155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</row>
    <row r="38" spans="1:66" x14ac:dyDescent="0.35">
      <c r="A38" s="120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5"/>
      <c r="M38" s="155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1:66" x14ac:dyDescent="0.35">
      <c r="A39" s="120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5"/>
      <c r="M39" s="155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</row>
    <row r="40" spans="1:66" x14ac:dyDescent="0.35">
      <c r="A40" s="120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5"/>
      <c r="M40" s="155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</row>
    <row r="41" spans="1:66" x14ac:dyDescent="0.35">
      <c r="A41" s="120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5"/>
      <c r="M41" s="155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</row>
    <row r="42" spans="1:66" x14ac:dyDescent="0.35">
      <c r="A42" s="120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5"/>
      <c r="M42" s="155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</row>
    <row r="43" spans="1:66" x14ac:dyDescent="0.35">
      <c r="A43" s="120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5"/>
      <c r="M43" s="155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</row>
    <row r="44" spans="1:66" x14ac:dyDescent="0.35">
      <c r="A44" s="120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5"/>
      <c r="M44" s="155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</row>
    <row r="45" spans="1:66" x14ac:dyDescent="0.35">
      <c r="A45" s="120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5"/>
      <c r="M45" s="155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</row>
    <row r="46" spans="1:66" x14ac:dyDescent="0.35">
      <c r="A46" s="120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5"/>
      <c r="M46" s="155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</row>
    <row r="47" spans="1:66" x14ac:dyDescent="0.35">
      <c r="A47" s="120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5"/>
      <c r="M47" s="155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</row>
    <row r="48" spans="1:66" x14ac:dyDescent="0.35">
      <c r="A48" s="120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5"/>
      <c r="M48" s="155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</row>
    <row r="49" spans="1:66" x14ac:dyDescent="0.35">
      <c r="A49" s="120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5"/>
      <c r="M49" s="155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</row>
    <row r="50" spans="1:66" x14ac:dyDescent="0.35">
      <c r="A50" s="120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5"/>
      <c r="M50" s="155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</row>
    <row r="51" spans="1:66" x14ac:dyDescent="0.35">
      <c r="A51" s="120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5"/>
      <c r="M51" s="155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</row>
    <row r="52" spans="1:66" x14ac:dyDescent="0.35">
      <c r="A52" s="120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5"/>
      <c r="M52" s="155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</row>
    <row r="53" spans="1:66" x14ac:dyDescent="0.35">
      <c r="A53" s="120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5"/>
      <c r="M53" s="155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</row>
    <row r="54" spans="1:66" x14ac:dyDescent="0.35">
      <c r="A54" s="120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5"/>
      <c r="M54" s="155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</row>
    <row r="55" spans="1:66" x14ac:dyDescent="0.35">
      <c r="A55" s="120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5"/>
      <c r="M55" s="155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</row>
    <row r="56" spans="1:66" x14ac:dyDescent="0.35">
      <c r="A56" s="120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5"/>
      <c r="M56" s="155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</row>
    <row r="57" spans="1:66" x14ac:dyDescent="0.35">
      <c r="A57" s="120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5"/>
      <c r="M57" s="155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</row>
    <row r="58" spans="1:66" x14ac:dyDescent="0.35">
      <c r="A58" s="120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5"/>
      <c r="M58" s="155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</row>
    <row r="59" spans="1:66" x14ac:dyDescent="0.35">
      <c r="A59" s="120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5"/>
      <c r="M59" s="155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</row>
    <row r="60" spans="1:66" x14ac:dyDescent="0.35">
      <c r="A60" s="120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5"/>
      <c r="M60" s="155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</row>
    <row r="61" spans="1:66" x14ac:dyDescent="0.35">
      <c r="A61" s="120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5"/>
      <c r="M61" s="155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</row>
    <row r="62" spans="1:66" x14ac:dyDescent="0.35">
      <c r="A62" s="120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5"/>
      <c r="M62" s="155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</row>
    <row r="63" spans="1:66" x14ac:dyDescent="0.35">
      <c r="A63" s="120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5"/>
      <c r="M63" s="155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</row>
    <row r="64" spans="1:66" x14ac:dyDescent="0.35">
      <c r="A64" s="120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5"/>
      <c r="M64" s="155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</row>
    <row r="65" spans="1:66" x14ac:dyDescent="0.35">
      <c r="A65" s="120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5"/>
      <c r="M65" s="155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</row>
    <row r="66" spans="1:66" x14ac:dyDescent="0.35">
      <c r="A66" s="120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5"/>
      <c r="M66" s="155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</row>
    <row r="67" spans="1:66" x14ac:dyDescent="0.35">
      <c r="A67" s="120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5"/>
      <c r="M67" s="155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</row>
    <row r="68" spans="1:66" x14ac:dyDescent="0.35">
      <c r="A68" s="120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5"/>
      <c r="M68" s="155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</row>
    <row r="69" spans="1:66" x14ac:dyDescent="0.35">
      <c r="A69" s="120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5"/>
      <c r="M69" s="155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</row>
    <row r="70" spans="1:66" x14ac:dyDescent="0.35">
      <c r="A70" s="120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5"/>
      <c r="M70" s="155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</row>
    <row r="71" spans="1:66" x14ac:dyDescent="0.35">
      <c r="A71" s="120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5"/>
      <c r="M71" s="155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0"/>
      <c r="BN71" s="130"/>
    </row>
    <row r="72" spans="1:66" x14ac:dyDescent="0.35">
      <c r="A72" s="120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5"/>
      <c r="M72" s="155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</row>
    <row r="73" spans="1:66" x14ac:dyDescent="0.35">
      <c r="A73" s="120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5"/>
      <c r="M73" s="155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</row>
    <row r="74" spans="1:66" x14ac:dyDescent="0.35">
      <c r="A74" s="120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5"/>
      <c r="M74" s="155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30"/>
      <c r="BG74" s="130"/>
      <c r="BH74" s="130"/>
      <c r="BI74" s="130"/>
      <c r="BJ74" s="130"/>
      <c r="BK74" s="130"/>
      <c r="BL74" s="130"/>
      <c r="BM74" s="130"/>
      <c r="BN74" s="130"/>
    </row>
    <row r="75" spans="1:66" x14ac:dyDescent="0.35">
      <c r="A75" s="120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5"/>
      <c r="M75" s="155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</row>
    <row r="76" spans="1:66" x14ac:dyDescent="0.35">
      <c r="A76" s="120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5"/>
      <c r="M76" s="155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0"/>
      <c r="BA76" s="130"/>
      <c r="BB76" s="130"/>
      <c r="BC76" s="130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</row>
    <row r="77" spans="1:66" x14ac:dyDescent="0.35">
      <c r="A77" s="120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5"/>
      <c r="M77" s="155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</row>
    <row r="78" spans="1:66" x14ac:dyDescent="0.35">
      <c r="A78" s="120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5"/>
      <c r="M78" s="155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</row>
    <row r="79" spans="1:66" x14ac:dyDescent="0.35">
      <c r="A79" s="120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5"/>
      <c r="M79" s="155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</row>
    <row r="80" spans="1:66" x14ac:dyDescent="0.35">
      <c r="A80" s="120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5"/>
      <c r="M80" s="155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</row>
    <row r="81" spans="1:66" x14ac:dyDescent="0.35">
      <c r="A81" s="12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155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</row>
    <row r="82" spans="1:66" x14ac:dyDescent="0.35">
      <c r="A82" s="12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5"/>
      <c r="M82" s="155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</row>
    <row r="83" spans="1:66" x14ac:dyDescent="0.35">
      <c r="A83" s="120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5"/>
      <c r="M83" s="155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</row>
    <row r="84" spans="1:66" x14ac:dyDescent="0.35">
      <c r="A84" s="120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5"/>
      <c r="M84" s="155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</row>
    <row r="85" spans="1:66" x14ac:dyDescent="0.35">
      <c r="A85" s="120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5"/>
      <c r="M85" s="155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</row>
    <row r="86" spans="1:66" x14ac:dyDescent="0.35">
      <c r="A86" s="120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5"/>
      <c r="M86" s="155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</row>
    <row r="87" spans="1:66" x14ac:dyDescent="0.35">
      <c r="A87" s="120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5"/>
      <c r="M87" s="155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</row>
    <row r="88" spans="1:66" x14ac:dyDescent="0.35">
      <c r="A88" s="120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5"/>
      <c r="M88" s="155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</row>
    <row r="89" spans="1:66" x14ac:dyDescent="0.35">
      <c r="A89" s="120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5"/>
      <c r="M89" s="155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</row>
    <row r="90" spans="1:66" x14ac:dyDescent="0.35">
      <c r="A90" s="120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5"/>
      <c r="M90" s="155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</row>
    <row r="91" spans="1:66" x14ac:dyDescent="0.35">
      <c r="A91" s="120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5"/>
      <c r="M91" s="155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  <c r="BH91" s="130"/>
      <c r="BI91" s="130"/>
      <c r="BJ91" s="130"/>
      <c r="BK91" s="130"/>
      <c r="BL91" s="130"/>
      <c r="BM91" s="130"/>
      <c r="BN91" s="130"/>
    </row>
    <row r="92" spans="1:66" x14ac:dyDescent="0.35">
      <c r="A92" s="120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5"/>
      <c r="M92" s="155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</row>
    <row r="93" spans="1:66" x14ac:dyDescent="0.35">
      <c r="A93" s="120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5"/>
      <c r="M93" s="155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</row>
    <row r="94" spans="1:66" x14ac:dyDescent="0.35">
      <c r="A94" s="120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5"/>
      <c r="M94" s="155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</row>
    <row r="95" spans="1:66" x14ac:dyDescent="0.35">
      <c r="A95" s="120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5"/>
      <c r="M95" s="155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</row>
    <row r="96" spans="1:66" x14ac:dyDescent="0.35">
      <c r="A96" s="120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5"/>
      <c r="M96" s="155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</row>
    <row r="97" spans="1:66" x14ac:dyDescent="0.35">
      <c r="A97" s="120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5"/>
      <c r="M97" s="155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  <c r="BC97" s="130"/>
      <c r="BD97" s="130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</row>
    <row r="98" spans="1:66" x14ac:dyDescent="0.35">
      <c r="A98" s="120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5"/>
      <c r="M98" s="155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  <c r="BC98" s="130"/>
      <c r="BD98" s="130"/>
      <c r="BE98" s="130"/>
      <c r="BF98" s="130"/>
      <c r="BG98" s="130"/>
      <c r="BH98" s="130"/>
      <c r="BI98" s="130"/>
      <c r="BJ98" s="130"/>
      <c r="BK98" s="130"/>
      <c r="BL98" s="130"/>
      <c r="BM98" s="130"/>
      <c r="BN98" s="130"/>
    </row>
    <row r="99" spans="1:66" x14ac:dyDescent="0.35">
      <c r="A99" s="120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5"/>
      <c r="M99" s="155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</row>
    <row r="100" spans="1:66" x14ac:dyDescent="0.35">
      <c r="A100" s="120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5"/>
      <c r="M100" s="155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</row>
    <row r="101" spans="1:66" x14ac:dyDescent="0.35">
      <c r="A101" s="120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5"/>
      <c r="M101" s="155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  <c r="BM101" s="130"/>
      <c r="BN101" s="130"/>
    </row>
    <row r="102" spans="1:66" x14ac:dyDescent="0.35">
      <c r="A102" s="120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5"/>
      <c r="M102" s="155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30"/>
    </row>
    <row r="103" spans="1:66" x14ac:dyDescent="0.35">
      <c r="A103" s="120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5"/>
      <c r="M103" s="155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</row>
    <row r="104" spans="1:66" x14ac:dyDescent="0.35">
      <c r="A104" s="120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5"/>
      <c r="M104" s="155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  <c r="BM104" s="130"/>
      <c r="BN104" s="130"/>
    </row>
    <row r="105" spans="1:66" x14ac:dyDescent="0.35">
      <c r="A105" s="120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5"/>
      <c r="M105" s="155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</row>
    <row r="106" spans="1:66" x14ac:dyDescent="0.35">
      <c r="A106" s="120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5"/>
      <c r="M106" s="155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  <c r="BM106" s="130"/>
      <c r="BN106" s="130"/>
    </row>
    <row r="107" spans="1:66" x14ac:dyDescent="0.35">
      <c r="A107" s="120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5"/>
      <c r="M107" s="155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H107" s="130"/>
      <c r="BI107" s="130"/>
      <c r="BJ107" s="130"/>
      <c r="BK107" s="130"/>
      <c r="BL107" s="130"/>
      <c r="BM107" s="130"/>
      <c r="BN107" s="130"/>
    </row>
    <row r="108" spans="1:66" x14ac:dyDescent="0.35">
      <c r="A108" s="120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5"/>
      <c r="M108" s="155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0"/>
      <c r="BL108" s="130"/>
      <c r="BM108" s="130"/>
      <c r="BN108" s="130"/>
    </row>
    <row r="109" spans="1:66" x14ac:dyDescent="0.35">
      <c r="A109" s="120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5"/>
      <c r="M109" s="155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  <c r="BC109" s="130"/>
      <c r="BD109" s="130"/>
      <c r="BE109" s="130"/>
      <c r="BF109" s="130"/>
      <c r="BG109" s="130"/>
      <c r="BH109" s="130"/>
      <c r="BI109" s="130"/>
      <c r="BJ109" s="130"/>
      <c r="BK109" s="130"/>
      <c r="BL109" s="130"/>
      <c r="BM109" s="130"/>
      <c r="BN109" s="130"/>
    </row>
    <row r="110" spans="1:66" x14ac:dyDescent="0.35">
      <c r="A110" s="120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5"/>
      <c r="M110" s="155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</row>
    <row r="111" spans="1:66" x14ac:dyDescent="0.35">
      <c r="A111" s="120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5"/>
      <c r="M111" s="155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</row>
    <row r="112" spans="1:66" x14ac:dyDescent="0.35">
      <c r="A112" s="120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5"/>
      <c r="M112" s="155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0"/>
      <c r="BL112" s="130"/>
      <c r="BM112" s="130"/>
      <c r="BN112" s="130"/>
    </row>
    <row r="113" spans="1:66" x14ac:dyDescent="0.35">
      <c r="A113" s="120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5"/>
      <c r="M113" s="155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0"/>
      <c r="BL113" s="130"/>
      <c r="BM113" s="130"/>
      <c r="BN113" s="130"/>
    </row>
    <row r="114" spans="1:66" x14ac:dyDescent="0.35">
      <c r="A114" s="120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5"/>
      <c r="M114" s="155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0"/>
      <c r="BL114" s="130"/>
      <c r="BM114" s="130"/>
      <c r="BN114" s="130"/>
    </row>
    <row r="115" spans="1:66" x14ac:dyDescent="0.35">
      <c r="A115" s="120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5"/>
      <c r="M115" s="155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</row>
    <row r="116" spans="1:66" x14ac:dyDescent="0.35">
      <c r="A116" s="120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5"/>
      <c r="M116" s="155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</row>
    <row r="117" spans="1:66" x14ac:dyDescent="0.35">
      <c r="A117" s="120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5"/>
      <c r="M117" s="155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0"/>
      <c r="BL117" s="130"/>
      <c r="BM117" s="130"/>
      <c r="BN117" s="130"/>
    </row>
    <row r="118" spans="1:66" x14ac:dyDescent="0.35">
      <c r="A118" s="120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5"/>
      <c r="M118" s="155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0"/>
      <c r="BL118" s="130"/>
      <c r="BM118" s="130"/>
      <c r="BN118" s="130"/>
    </row>
    <row r="119" spans="1:66" x14ac:dyDescent="0.35">
      <c r="A119" s="120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5"/>
      <c r="M119" s="155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0"/>
      <c r="BL119" s="130"/>
      <c r="BM119" s="130"/>
      <c r="BN119" s="130"/>
    </row>
    <row r="120" spans="1:66" x14ac:dyDescent="0.35">
      <c r="A120" s="120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5"/>
      <c r="M120" s="155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</row>
    <row r="121" spans="1:66" x14ac:dyDescent="0.35">
      <c r="A121" s="120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5"/>
      <c r="M121" s="155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0"/>
      <c r="BL121" s="130"/>
      <c r="BM121" s="130"/>
      <c r="BN121" s="130"/>
    </row>
    <row r="122" spans="1:66" x14ac:dyDescent="0.35">
      <c r="A122" s="120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5"/>
      <c r="M122" s="155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0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0"/>
      <c r="BL122" s="130"/>
      <c r="BM122" s="130"/>
      <c r="BN122" s="130"/>
    </row>
    <row r="123" spans="1:66" x14ac:dyDescent="0.35">
      <c r="A123" s="120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5"/>
      <c r="M123" s="155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0"/>
      <c r="BM123" s="130"/>
      <c r="BN123" s="130"/>
    </row>
    <row r="124" spans="1:66" x14ac:dyDescent="0.35">
      <c r="A124" s="120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5"/>
      <c r="M124" s="155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0"/>
      <c r="BL124" s="130"/>
      <c r="BM124" s="130"/>
      <c r="BN124" s="130"/>
    </row>
    <row r="125" spans="1:66" x14ac:dyDescent="0.35">
      <c r="A125" s="120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5"/>
      <c r="M125" s="155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0"/>
      <c r="BL125" s="130"/>
      <c r="BM125" s="130"/>
      <c r="BN125" s="130"/>
    </row>
    <row r="126" spans="1:66" x14ac:dyDescent="0.35">
      <c r="A126" s="120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5"/>
      <c r="M126" s="155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0"/>
      <c r="BL126" s="130"/>
      <c r="BM126" s="130"/>
      <c r="BN126" s="130"/>
    </row>
    <row r="127" spans="1:66" x14ac:dyDescent="0.35">
      <c r="A127" s="120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5"/>
      <c r="M127" s="155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0"/>
      <c r="BL127" s="130"/>
      <c r="BM127" s="130"/>
      <c r="BN127" s="130"/>
    </row>
    <row r="128" spans="1:66" x14ac:dyDescent="0.35">
      <c r="A128" s="120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5"/>
      <c r="M128" s="155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  <c r="BC128" s="130"/>
      <c r="BD128" s="130"/>
      <c r="BE128" s="130"/>
      <c r="BF128" s="130"/>
      <c r="BG128" s="130"/>
      <c r="BH128" s="130"/>
      <c r="BI128" s="130"/>
      <c r="BJ128" s="130"/>
      <c r="BK128" s="130"/>
      <c r="BL128" s="130"/>
      <c r="BM128" s="130"/>
      <c r="BN128" s="130"/>
    </row>
    <row r="129" spans="1:66" x14ac:dyDescent="0.35">
      <c r="A129" s="120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5"/>
      <c r="M129" s="155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  <c r="AP129" s="130"/>
      <c r="AQ129" s="130"/>
      <c r="AR129" s="130"/>
      <c r="AS129" s="130"/>
      <c r="AT129" s="130"/>
      <c r="AU129" s="130"/>
      <c r="AV129" s="130"/>
      <c r="AW129" s="130"/>
      <c r="AX129" s="130"/>
      <c r="AY129" s="130"/>
      <c r="AZ129" s="130"/>
      <c r="BA129" s="130"/>
      <c r="BB129" s="130"/>
      <c r="BC129" s="130"/>
      <c r="BD129" s="130"/>
      <c r="BE129" s="130"/>
      <c r="BF129" s="130"/>
      <c r="BG129" s="130"/>
      <c r="BH129" s="130"/>
      <c r="BI129" s="130"/>
      <c r="BJ129" s="130"/>
      <c r="BK129" s="130"/>
      <c r="BL129" s="130"/>
      <c r="BM129" s="130"/>
      <c r="BN129" s="130"/>
    </row>
    <row r="130" spans="1:66" x14ac:dyDescent="0.35">
      <c r="A130" s="120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5"/>
      <c r="M130" s="155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  <c r="AQ130" s="130"/>
      <c r="AR130" s="130"/>
      <c r="AS130" s="130"/>
      <c r="AT130" s="130"/>
      <c r="AU130" s="130"/>
      <c r="AV130" s="130"/>
      <c r="AW130" s="130"/>
      <c r="AX130" s="130"/>
      <c r="AY130" s="130"/>
      <c r="AZ130" s="130"/>
      <c r="BA130" s="130"/>
      <c r="BB130" s="130"/>
      <c r="BC130" s="130"/>
      <c r="BD130" s="130"/>
      <c r="BE130" s="130"/>
      <c r="BF130" s="130"/>
      <c r="BG130" s="130"/>
      <c r="BH130" s="130"/>
      <c r="BI130" s="130"/>
      <c r="BJ130" s="130"/>
      <c r="BK130" s="130"/>
      <c r="BL130" s="130"/>
      <c r="BM130" s="130"/>
      <c r="BN130" s="130"/>
    </row>
    <row r="131" spans="1:66" x14ac:dyDescent="0.35">
      <c r="A131" s="120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5"/>
      <c r="M131" s="155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0"/>
      <c r="AR131" s="130"/>
      <c r="AS131" s="130"/>
      <c r="AT131" s="130"/>
      <c r="AU131" s="130"/>
      <c r="AV131" s="130"/>
      <c r="AW131" s="130"/>
      <c r="AX131" s="130"/>
      <c r="AY131" s="130"/>
      <c r="AZ131" s="130"/>
      <c r="BA131" s="130"/>
      <c r="BB131" s="130"/>
      <c r="BC131" s="130"/>
      <c r="BD131" s="130"/>
      <c r="BE131" s="130"/>
      <c r="BF131" s="130"/>
      <c r="BG131" s="130"/>
      <c r="BH131" s="130"/>
      <c r="BI131" s="130"/>
      <c r="BJ131" s="130"/>
      <c r="BK131" s="130"/>
      <c r="BL131" s="130"/>
      <c r="BM131" s="130"/>
      <c r="BN131" s="130"/>
    </row>
    <row r="132" spans="1:66" x14ac:dyDescent="0.35">
      <c r="A132" s="120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5"/>
      <c r="M132" s="155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  <c r="AQ132" s="130"/>
      <c r="AR132" s="130"/>
      <c r="AS132" s="130"/>
      <c r="AT132" s="130"/>
      <c r="AU132" s="130"/>
      <c r="AV132" s="130"/>
      <c r="AW132" s="130"/>
      <c r="AX132" s="130"/>
      <c r="AY132" s="130"/>
      <c r="AZ132" s="130"/>
      <c r="BA132" s="130"/>
      <c r="BB132" s="130"/>
      <c r="BC132" s="130"/>
      <c r="BD132" s="130"/>
      <c r="BE132" s="130"/>
      <c r="BF132" s="130"/>
      <c r="BG132" s="130"/>
      <c r="BH132" s="130"/>
      <c r="BI132" s="130"/>
      <c r="BJ132" s="130"/>
      <c r="BK132" s="130"/>
      <c r="BL132" s="130"/>
      <c r="BM132" s="130"/>
      <c r="BN132" s="130"/>
    </row>
    <row r="133" spans="1:66" x14ac:dyDescent="0.35">
      <c r="A133" s="120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5"/>
      <c r="M133" s="155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  <c r="AX133" s="130"/>
      <c r="AY133" s="130"/>
      <c r="AZ133" s="130"/>
      <c r="BA133" s="130"/>
      <c r="BB133" s="130"/>
      <c r="BC133" s="130"/>
      <c r="BD133" s="130"/>
      <c r="BE133" s="130"/>
      <c r="BF133" s="130"/>
      <c r="BG133" s="130"/>
      <c r="BH133" s="130"/>
      <c r="BI133" s="130"/>
      <c r="BJ133" s="130"/>
      <c r="BK133" s="130"/>
      <c r="BL133" s="130"/>
      <c r="BM133" s="130"/>
      <c r="BN133" s="130"/>
    </row>
    <row r="134" spans="1:66" x14ac:dyDescent="0.35">
      <c r="A134" s="120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5"/>
      <c r="M134" s="155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0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  <c r="BC134" s="130"/>
      <c r="BD134" s="130"/>
      <c r="BE134" s="130"/>
      <c r="BF134" s="130"/>
      <c r="BG134" s="130"/>
      <c r="BH134" s="130"/>
      <c r="BI134" s="130"/>
      <c r="BJ134" s="130"/>
      <c r="BK134" s="130"/>
      <c r="BL134" s="130"/>
      <c r="BM134" s="130"/>
      <c r="BN134" s="130"/>
    </row>
    <row r="135" spans="1:66" x14ac:dyDescent="0.35">
      <c r="A135" s="120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5"/>
      <c r="M135" s="155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0"/>
      <c r="BL135" s="130"/>
      <c r="BM135" s="130"/>
      <c r="BN135" s="130"/>
    </row>
    <row r="136" spans="1:66" x14ac:dyDescent="0.35">
      <c r="A136" s="120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5"/>
      <c r="M136" s="155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</row>
    <row r="137" spans="1:66" x14ac:dyDescent="0.35">
      <c r="A137" s="120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5"/>
      <c r="M137" s="155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  <c r="AP137" s="130"/>
      <c r="AQ137" s="130"/>
      <c r="AR137" s="130"/>
      <c r="AS137" s="130"/>
      <c r="AT137" s="130"/>
      <c r="AU137" s="130"/>
      <c r="AV137" s="130"/>
      <c r="AW137" s="130"/>
      <c r="AX137" s="130"/>
      <c r="AY137" s="130"/>
      <c r="AZ137" s="130"/>
      <c r="BA137" s="130"/>
      <c r="BB137" s="130"/>
      <c r="BC137" s="130"/>
      <c r="BD137" s="130"/>
      <c r="BE137" s="130"/>
      <c r="BF137" s="130"/>
      <c r="BG137" s="130"/>
      <c r="BH137" s="130"/>
      <c r="BI137" s="130"/>
      <c r="BJ137" s="130"/>
      <c r="BK137" s="130"/>
      <c r="BL137" s="130"/>
      <c r="BM137" s="130"/>
      <c r="BN137" s="130"/>
    </row>
    <row r="138" spans="1:66" x14ac:dyDescent="0.35">
      <c r="A138" s="120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5"/>
      <c r="M138" s="155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130"/>
      <c r="BC138" s="130"/>
      <c r="BD138" s="130"/>
      <c r="BE138" s="130"/>
      <c r="BF138" s="130"/>
      <c r="BG138" s="130"/>
      <c r="BH138" s="130"/>
      <c r="BI138" s="130"/>
      <c r="BJ138" s="130"/>
      <c r="BK138" s="130"/>
      <c r="BL138" s="130"/>
      <c r="BM138" s="130"/>
      <c r="BN138" s="130"/>
    </row>
    <row r="139" spans="1:66" x14ac:dyDescent="0.35">
      <c r="A139" s="120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5"/>
      <c r="M139" s="155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130"/>
      <c r="AR139" s="130"/>
      <c r="AS139" s="130"/>
      <c r="AT139" s="130"/>
      <c r="AU139" s="130"/>
      <c r="AV139" s="130"/>
      <c r="AW139" s="130"/>
      <c r="AX139" s="130"/>
      <c r="AY139" s="130"/>
      <c r="AZ139" s="130"/>
      <c r="BA139" s="130"/>
      <c r="BB139" s="130"/>
      <c r="BC139" s="130"/>
      <c r="BD139" s="130"/>
      <c r="BE139" s="130"/>
      <c r="BF139" s="130"/>
      <c r="BG139" s="130"/>
      <c r="BH139" s="130"/>
      <c r="BI139" s="130"/>
      <c r="BJ139" s="130"/>
      <c r="BK139" s="130"/>
      <c r="BL139" s="130"/>
      <c r="BM139" s="130"/>
      <c r="BN139" s="130"/>
    </row>
    <row r="140" spans="1:66" x14ac:dyDescent="0.35">
      <c r="A140" s="120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5"/>
      <c r="M140" s="155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0"/>
      <c r="AR140" s="130"/>
      <c r="AS140" s="130"/>
      <c r="AT140" s="130"/>
      <c r="AU140" s="130"/>
      <c r="AV140" s="130"/>
      <c r="AW140" s="130"/>
      <c r="AX140" s="130"/>
      <c r="AY140" s="130"/>
      <c r="AZ140" s="130"/>
      <c r="BA140" s="130"/>
      <c r="BB140" s="130"/>
      <c r="BC140" s="130"/>
      <c r="BD140" s="130"/>
      <c r="BE140" s="130"/>
      <c r="BF140" s="130"/>
      <c r="BG140" s="130"/>
      <c r="BH140" s="130"/>
      <c r="BI140" s="130"/>
      <c r="BJ140" s="130"/>
      <c r="BK140" s="130"/>
      <c r="BL140" s="130"/>
      <c r="BM140" s="130"/>
      <c r="BN140" s="130"/>
    </row>
    <row r="141" spans="1:66" x14ac:dyDescent="0.35">
      <c r="A141" s="120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5"/>
      <c r="M141" s="155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0"/>
      <c r="BL141" s="130"/>
      <c r="BM141" s="130"/>
      <c r="BN141" s="130"/>
    </row>
    <row r="142" spans="1:66" x14ac:dyDescent="0.35">
      <c r="A142" s="120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5"/>
      <c r="M142" s="155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0"/>
      <c r="AR142" s="130"/>
      <c r="AS142" s="130"/>
      <c r="AT142" s="130"/>
      <c r="AU142" s="130"/>
      <c r="AV142" s="130"/>
      <c r="AW142" s="130"/>
      <c r="AX142" s="130"/>
      <c r="AY142" s="130"/>
      <c r="AZ142" s="130"/>
      <c r="BA142" s="130"/>
      <c r="BB142" s="130"/>
      <c r="BC142" s="130"/>
      <c r="BD142" s="130"/>
      <c r="BE142" s="130"/>
      <c r="BF142" s="130"/>
      <c r="BG142" s="130"/>
      <c r="BH142" s="130"/>
      <c r="BI142" s="130"/>
      <c r="BJ142" s="130"/>
      <c r="BK142" s="130"/>
      <c r="BL142" s="130"/>
      <c r="BM142" s="130"/>
      <c r="BN142" s="130"/>
    </row>
    <row r="143" spans="1:66" x14ac:dyDescent="0.35">
      <c r="A143" s="120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5"/>
      <c r="M143" s="155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  <c r="AP143" s="130"/>
      <c r="AQ143" s="130"/>
      <c r="AR143" s="130"/>
      <c r="AS143" s="130"/>
      <c r="AT143" s="130"/>
      <c r="AU143" s="130"/>
      <c r="AV143" s="130"/>
      <c r="AW143" s="130"/>
      <c r="AX143" s="130"/>
      <c r="AY143" s="130"/>
      <c r="AZ143" s="130"/>
      <c r="BA143" s="130"/>
      <c r="BB143" s="130"/>
      <c r="BC143" s="130"/>
      <c r="BD143" s="130"/>
      <c r="BE143" s="130"/>
      <c r="BF143" s="130"/>
      <c r="BG143" s="130"/>
      <c r="BH143" s="130"/>
      <c r="BI143" s="130"/>
      <c r="BJ143" s="130"/>
      <c r="BK143" s="130"/>
      <c r="BL143" s="130"/>
      <c r="BM143" s="130"/>
      <c r="BN143" s="130"/>
    </row>
    <row r="144" spans="1:66" x14ac:dyDescent="0.35">
      <c r="A144" s="120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5"/>
      <c r="M144" s="155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  <c r="AQ144" s="130"/>
      <c r="AR144" s="130"/>
      <c r="AS144" s="130"/>
      <c r="AT144" s="130"/>
      <c r="AU144" s="130"/>
      <c r="AV144" s="130"/>
      <c r="AW144" s="130"/>
      <c r="AX144" s="130"/>
      <c r="AY144" s="130"/>
      <c r="AZ144" s="130"/>
      <c r="BA144" s="130"/>
      <c r="BB144" s="130"/>
      <c r="BC144" s="130"/>
      <c r="BD144" s="130"/>
      <c r="BE144" s="130"/>
      <c r="BF144" s="130"/>
      <c r="BG144" s="130"/>
      <c r="BH144" s="130"/>
      <c r="BI144" s="130"/>
      <c r="BJ144" s="130"/>
      <c r="BK144" s="130"/>
      <c r="BL144" s="130"/>
      <c r="BM144" s="130"/>
      <c r="BN144" s="130"/>
    </row>
    <row r="145" spans="1:66" x14ac:dyDescent="0.35">
      <c r="A145" s="120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5"/>
      <c r="M145" s="155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  <c r="AP145" s="130"/>
      <c r="AQ145" s="130"/>
      <c r="AR145" s="130"/>
      <c r="AS145" s="130"/>
      <c r="AT145" s="130"/>
      <c r="AU145" s="130"/>
      <c r="AV145" s="130"/>
      <c r="AW145" s="130"/>
      <c r="AX145" s="130"/>
      <c r="AY145" s="130"/>
      <c r="AZ145" s="130"/>
      <c r="BA145" s="130"/>
      <c r="BB145" s="130"/>
      <c r="BC145" s="130"/>
      <c r="BD145" s="130"/>
      <c r="BE145" s="130"/>
      <c r="BF145" s="130"/>
      <c r="BG145" s="130"/>
      <c r="BH145" s="130"/>
      <c r="BI145" s="130"/>
      <c r="BJ145" s="130"/>
      <c r="BK145" s="130"/>
      <c r="BL145" s="130"/>
      <c r="BM145" s="130"/>
      <c r="BN145" s="130"/>
    </row>
    <row r="146" spans="1:66" x14ac:dyDescent="0.35">
      <c r="A146" s="120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5"/>
      <c r="M146" s="155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0"/>
      <c r="AR146" s="130"/>
      <c r="AS146" s="130"/>
      <c r="AT146" s="130"/>
      <c r="AU146" s="130"/>
      <c r="AV146" s="130"/>
      <c r="AW146" s="130"/>
      <c r="AX146" s="130"/>
      <c r="AY146" s="130"/>
      <c r="AZ146" s="130"/>
      <c r="BA146" s="130"/>
      <c r="BB146" s="130"/>
      <c r="BC146" s="130"/>
      <c r="BD146" s="130"/>
      <c r="BE146" s="130"/>
      <c r="BF146" s="130"/>
      <c r="BG146" s="130"/>
      <c r="BH146" s="130"/>
      <c r="BI146" s="130"/>
      <c r="BJ146" s="130"/>
      <c r="BK146" s="130"/>
      <c r="BL146" s="130"/>
      <c r="BM146" s="130"/>
      <c r="BN146" s="130"/>
    </row>
    <row r="147" spans="1:66" x14ac:dyDescent="0.35">
      <c r="A147" s="120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5"/>
      <c r="M147" s="155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  <c r="AQ147" s="130"/>
      <c r="AR147" s="130"/>
      <c r="AS147" s="130"/>
      <c r="AT147" s="130"/>
      <c r="AU147" s="130"/>
      <c r="AV147" s="130"/>
      <c r="AW147" s="130"/>
      <c r="AX147" s="130"/>
      <c r="AY147" s="130"/>
      <c r="AZ147" s="130"/>
      <c r="BA147" s="130"/>
      <c r="BB147" s="130"/>
      <c r="BC147" s="130"/>
      <c r="BD147" s="130"/>
      <c r="BE147" s="130"/>
      <c r="BF147" s="130"/>
      <c r="BG147" s="130"/>
      <c r="BH147" s="130"/>
      <c r="BI147" s="130"/>
      <c r="BJ147" s="130"/>
      <c r="BK147" s="130"/>
      <c r="BL147" s="130"/>
      <c r="BM147" s="130"/>
      <c r="BN147" s="130"/>
    </row>
    <row r="148" spans="1:66" x14ac:dyDescent="0.35">
      <c r="A148" s="120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5"/>
      <c r="M148" s="155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  <c r="BA148" s="130"/>
      <c r="BB148" s="130"/>
      <c r="BC148" s="130"/>
      <c r="BD148" s="130"/>
      <c r="BE148" s="130"/>
      <c r="BF148" s="130"/>
      <c r="BG148" s="130"/>
      <c r="BH148" s="130"/>
      <c r="BI148" s="130"/>
      <c r="BJ148" s="130"/>
      <c r="BK148" s="130"/>
      <c r="BL148" s="130"/>
      <c r="BM148" s="130"/>
      <c r="BN148" s="130"/>
    </row>
    <row r="149" spans="1:66" x14ac:dyDescent="0.35">
      <c r="A149" s="120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5"/>
      <c r="M149" s="155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0"/>
      <c r="AO149" s="130"/>
      <c r="AP149" s="130"/>
      <c r="AQ149" s="130"/>
      <c r="AR149" s="130"/>
      <c r="AS149" s="130"/>
      <c r="AT149" s="130"/>
      <c r="AU149" s="130"/>
      <c r="AV149" s="130"/>
      <c r="AW149" s="130"/>
      <c r="AX149" s="130"/>
      <c r="AY149" s="130"/>
      <c r="AZ149" s="130"/>
      <c r="BA149" s="130"/>
      <c r="BB149" s="130"/>
      <c r="BC149" s="130"/>
      <c r="BD149" s="130"/>
      <c r="BE149" s="130"/>
      <c r="BF149" s="130"/>
      <c r="BG149" s="130"/>
      <c r="BH149" s="130"/>
      <c r="BI149" s="130"/>
      <c r="BJ149" s="130"/>
      <c r="BK149" s="130"/>
      <c r="BL149" s="130"/>
      <c r="BM149" s="130"/>
      <c r="BN149" s="130"/>
    </row>
    <row r="150" spans="1:66" x14ac:dyDescent="0.35">
      <c r="A150" s="120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5"/>
      <c r="M150" s="155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0"/>
      <c r="AO150" s="130"/>
      <c r="AP150" s="130"/>
      <c r="AQ150" s="130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0"/>
      <c r="BL150" s="130"/>
      <c r="BM150" s="130"/>
      <c r="BN150" s="130"/>
    </row>
    <row r="151" spans="1:66" x14ac:dyDescent="0.35">
      <c r="A151" s="120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5"/>
      <c r="M151" s="155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0"/>
      <c r="BL151" s="130"/>
      <c r="BM151" s="130"/>
      <c r="BN151" s="130"/>
    </row>
    <row r="152" spans="1:66" x14ac:dyDescent="0.35">
      <c r="A152" s="120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5"/>
      <c r="M152" s="155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  <c r="AQ152" s="130"/>
      <c r="AR152" s="130"/>
      <c r="AS152" s="130"/>
      <c r="AT152" s="130"/>
      <c r="AU152" s="130"/>
      <c r="AV152" s="130"/>
      <c r="AW152" s="130"/>
      <c r="AX152" s="130"/>
      <c r="AY152" s="130"/>
      <c r="AZ152" s="130"/>
      <c r="BA152" s="130"/>
      <c r="BB152" s="130"/>
      <c r="BC152" s="130"/>
      <c r="BD152" s="130"/>
      <c r="BE152" s="130"/>
      <c r="BF152" s="130"/>
      <c r="BG152" s="130"/>
      <c r="BH152" s="130"/>
      <c r="BI152" s="130"/>
      <c r="BJ152" s="130"/>
      <c r="BK152" s="130"/>
      <c r="BL152" s="130"/>
      <c r="BM152" s="130"/>
      <c r="BN152" s="130"/>
    </row>
    <row r="153" spans="1:66" x14ac:dyDescent="0.35">
      <c r="A153" s="120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5"/>
      <c r="M153" s="155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  <c r="AS153" s="130"/>
      <c r="AT153" s="130"/>
      <c r="AU153" s="130"/>
      <c r="AV153" s="130"/>
      <c r="AW153" s="130"/>
      <c r="AX153" s="130"/>
      <c r="AY153" s="130"/>
      <c r="AZ153" s="130"/>
      <c r="BA153" s="130"/>
      <c r="BB153" s="130"/>
      <c r="BC153" s="130"/>
      <c r="BD153" s="130"/>
      <c r="BE153" s="130"/>
      <c r="BF153" s="130"/>
      <c r="BG153" s="130"/>
      <c r="BH153" s="130"/>
      <c r="BI153" s="130"/>
      <c r="BJ153" s="130"/>
      <c r="BK153" s="130"/>
      <c r="BL153" s="130"/>
      <c r="BM153" s="130"/>
      <c r="BN153" s="130"/>
    </row>
    <row r="154" spans="1:66" x14ac:dyDescent="0.35">
      <c r="A154" s="120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5"/>
      <c r="M154" s="155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0"/>
      <c r="AO154" s="130"/>
      <c r="AP154" s="130"/>
      <c r="AQ154" s="130"/>
      <c r="AR154" s="130"/>
      <c r="AS154" s="130"/>
      <c r="AT154" s="130"/>
      <c r="AU154" s="130"/>
      <c r="AV154" s="130"/>
      <c r="AW154" s="130"/>
      <c r="AX154" s="130"/>
      <c r="AY154" s="130"/>
      <c r="AZ154" s="130"/>
      <c r="BA154" s="130"/>
      <c r="BB154" s="130"/>
      <c r="BC154" s="130"/>
      <c r="BD154" s="130"/>
      <c r="BE154" s="130"/>
      <c r="BF154" s="130"/>
      <c r="BG154" s="130"/>
      <c r="BH154" s="130"/>
      <c r="BI154" s="130"/>
      <c r="BJ154" s="130"/>
      <c r="BK154" s="130"/>
      <c r="BL154" s="130"/>
      <c r="BM154" s="130"/>
      <c r="BN154" s="130"/>
    </row>
    <row r="155" spans="1:66" x14ac:dyDescent="0.35">
      <c r="A155" s="120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5"/>
      <c r="M155" s="155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0"/>
      <c r="BL155" s="130"/>
      <c r="BM155" s="130"/>
      <c r="BN155" s="130"/>
    </row>
    <row r="156" spans="1:66" x14ac:dyDescent="0.35">
      <c r="A156" s="120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5"/>
      <c r="M156" s="155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0"/>
      <c r="AX156" s="130"/>
      <c r="AY156" s="130"/>
      <c r="AZ156" s="130"/>
      <c r="BA156" s="130"/>
      <c r="BB156" s="130"/>
      <c r="BC156" s="130"/>
      <c r="BD156" s="130"/>
      <c r="BE156" s="130"/>
      <c r="BF156" s="130"/>
      <c r="BG156" s="130"/>
      <c r="BH156" s="130"/>
      <c r="BI156" s="130"/>
      <c r="BJ156" s="130"/>
      <c r="BK156" s="130"/>
      <c r="BL156" s="130"/>
      <c r="BM156" s="130"/>
      <c r="BN156" s="130"/>
    </row>
    <row r="157" spans="1:66" x14ac:dyDescent="0.35">
      <c r="A157" s="120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5"/>
      <c r="M157" s="155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  <c r="AX157" s="130"/>
      <c r="AY157" s="130"/>
      <c r="AZ157" s="130"/>
      <c r="BA157" s="130"/>
      <c r="BB157" s="130"/>
      <c r="BC157" s="130"/>
      <c r="BD157" s="130"/>
      <c r="BE157" s="130"/>
      <c r="BF157" s="130"/>
      <c r="BG157" s="130"/>
      <c r="BH157" s="130"/>
      <c r="BI157" s="130"/>
      <c r="BJ157" s="130"/>
      <c r="BK157" s="130"/>
      <c r="BL157" s="130"/>
      <c r="BM157" s="130"/>
      <c r="BN157" s="130"/>
    </row>
    <row r="158" spans="1:66" x14ac:dyDescent="0.35">
      <c r="A158" s="120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5"/>
      <c r="M158" s="155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0"/>
      <c r="AR158" s="130"/>
      <c r="AS158" s="130"/>
      <c r="AT158" s="130"/>
      <c r="AU158" s="130"/>
      <c r="AV158" s="130"/>
      <c r="AW158" s="130"/>
      <c r="AX158" s="130"/>
      <c r="AY158" s="130"/>
      <c r="AZ158" s="130"/>
      <c r="BA158" s="130"/>
      <c r="BB158" s="130"/>
      <c r="BC158" s="130"/>
      <c r="BD158" s="130"/>
      <c r="BE158" s="130"/>
      <c r="BF158" s="130"/>
      <c r="BG158" s="130"/>
      <c r="BH158" s="130"/>
      <c r="BI158" s="130"/>
      <c r="BJ158" s="130"/>
      <c r="BK158" s="130"/>
      <c r="BL158" s="130"/>
      <c r="BM158" s="130"/>
      <c r="BN158" s="130"/>
    </row>
    <row r="159" spans="1:66" x14ac:dyDescent="0.35">
      <c r="A159" s="120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5"/>
      <c r="M159" s="155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0"/>
      <c r="AR159" s="130"/>
      <c r="AS159" s="130"/>
      <c r="AT159" s="130"/>
      <c r="AU159" s="130"/>
      <c r="AV159" s="130"/>
      <c r="AW159" s="130"/>
      <c r="AX159" s="130"/>
      <c r="AY159" s="130"/>
      <c r="AZ159" s="130"/>
      <c r="BA159" s="130"/>
      <c r="BB159" s="130"/>
      <c r="BC159" s="130"/>
      <c r="BD159" s="130"/>
      <c r="BE159" s="130"/>
      <c r="BF159" s="130"/>
      <c r="BG159" s="130"/>
      <c r="BH159" s="130"/>
      <c r="BI159" s="130"/>
      <c r="BJ159" s="130"/>
      <c r="BK159" s="130"/>
      <c r="BL159" s="130"/>
      <c r="BM159" s="130"/>
      <c r="BN159" s="130"/>
    </row>
    <row r="160" spans="1:66" x14ac:dyDescent="0.35">
      <c r="A160" s="120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5"/>
      <c r="M160" s="155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0"/>
      <c r="AR160" s="130"/>
      <c r="AS160" s="130"/>
      <c r="AT160" s="130"/>
      <c r="AU160" s="130"/>
      <c r="AV160" s="130"/>
      <c r="AW160" s="130"/>
      <c r="AX160" s="130"/>
      <c r="AY160" s="130"/>
      <c r="AZ160" s="130"/>
      <c r="BA160" s="130"/>
      <c r="BB160" s="130"/>
      <c r="BC160" s="130"/>
      <c r="BD160" s="130"/>
      <c r="BE160" s="130"/>
      <c r="BF160" s="130"/>
      <c r="BG160" s="130"/>
      <c r="BH160" s="130"/>
      <c r="BI160" s="130"/>
      <c r="BJ160" s="130"/>
      <c r="BK160" s="130"/>
      <c r="BL160" s="130"/>
      <c r="BM160" s="130"/>
      <c r="BN160" s="130"/>
    </row>
    <row r="161" spans="1:66" x14ac:dyDescent="0.35">
      <c r="A161" s="120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5"/>
      <c r="M161" s="155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  <c r="BC161" s="130"/>
      <c r="BD161" s="130"/>
      <c r="BE161" s="130"/>
      <c r="BF161" s="130"/>
      <c r="BG161" s="130"/>
      <c r="BH161" s="130"/>
      <c r="BI161" s="130"/>
      <c r="BJ161" s="130"/>
      <c r="BK161" s="130"/>
      <c r="BL161" s="130"/>
      <c r="BM161" s="130"/>
      <c r="BN161" s="130"/>
    </row>
    <row r="162" spans="1:66" x14ac:dyDescent="0.35">
      <c r="A162" s="120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5"/>
      <c r="M162" s="155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  <c r="AP162" s="130"/>
      <c r="AQ162" s="130"/>
      <c r="AR162" s="130"/>
      <c r="AS162" s="130"/>
      <c r="AT162" s="130"/>
      <c r="AU162" s="130"/>
      <c r="AV162" s="130"/>
      <c r="AW162" s="130"/>
      <c r="AX162" s="130"/>
      <c r="AY162" s="130"/>
      <c r="AZ162" s="130"/>
      <c r="BA162" s="130"/>
      <c r="BB162" s="130"/>
      <c r="BC162" s="130"/>
      <c r="BD162" s="130"/>
      <c r="BE162" s="130"/>
      <c r="BF162" s="130"/>
      <c r="BG162" s="130"/>
      <c r="BH162" s="130"/>
      <c r="BI162" s="130"/>
      <c r="BJ162" s="130"/>
      <c r="BK162" s="130"/>
      <c r="BL162" s="130"/>
      <c r="BM162" s="130"/>
      <c r="BN162" s="130"/>
    </row>
    <row r="163" spans="1:66" x14ac:dyDescent="0.35">
      <c r="A163" s="120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5"/>
      <c r="M163" s="155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  <c r="AP163" s="130"/>
      <c r="AQ163" s="130"/>
      <c r="AR163" s="130"/>
      <c r="AS163" s="130"/>
      <c r="AT163" s="130"/>
      <c r="AU163" s="130"/>
      <c r="AV163" s="130"/>
      <c r="AW163" s="130"/>
      <c r="AX163" s="130"/>
      <c r="AY163" s="130"/>
      <c r="AZ163" s="130"/>
      <c r="BA163" s="130"/>
      <c r="BB163" s="130"/>
      <c r="BC163" s="130"/>
      <c r="BD163" s="130"/>
      <c r="BE163" s="130"/>
      <c r="BF163" s="130"/>
      <c r="BG163" s="130"/>
      <c r="BH163" s="130"/>
      <c r="BI163" s="130"/>
      <c r="BJ163" s="130"/>
      <c r="BK163" s="130"/>
      <c r="BL163" s="130"/>
      <c r="BM163" s="130"/>
      <c r="BN163" s="130"/>
    </row>
    <row r="164" spans="1:66" x14ac:dyDescent="0.35">
      <c r="A164" s="120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5"/>
      <c r="M164" s="155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  <c r="AX164" s="130"/>
      <c r="AY164" s="130"/>
      <c r="AZ164" s="130"/>
      <c r="BA164" s="130"/>
      <c r="BB164" s="130"/>
      <c r="BC164" s="130"/>
      <c r="BD164" s="130"/>
      <c r="BE164" s="130"/>
      <c r="BF164" s="130"/>
      <c r="BG164" s="130"/>
      <c r="BH164" s="130"/>
      <c r="BI164" s="130"/>
      <c r="BJ164" s="130"/>
      <c r="BK164" s="130"/>
      <c r="BL164" s="130"/>
      <c r="BM164" s="130"/>
      <c r="BN164" s="130"/>
    </row>
    <row r="165" spans="1:66" x14ac:dyDescent="0.35">
      <c r="A165" s="120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5"/>
      <c r="M165" s="155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0"/>
      <c r="BL165" s="130"/>
      <c r="BM165" s="130"/>
      <c r="BN165" s="130"/>
    </row>
    <row r="166" spans="1:66" x14ac:dyDescent="0.35">
      <c r="A166" s="120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5"/>
      <c r="M166" s="155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0"/>
      <c r="BL166" s="130"/>
      <c r="BM166" s="130"/>
      <c r="BN166" s="130"/>
    </row>
    <row r="167" spans="1:66" x14ac:dyDescent="0.35">
      <c r="A167" s="120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5"/>
      <c r="M167" s="155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  <c r="BA167" s="130"/>
      <c r="BB167" s="130"/>
      <c r="BC167" s="130"/>
      <c r="BD167" s="130"/>
      <c r="BE167" s="130"/>
      <c r="BF167" s="130"/>
      <c r="BG167" s="130"/>
      <c r="BH167" s="130"/>
      <c r="BI167" s="130"/>
      <c r="BJ167" s="130"/>
      <c r="BK167" s="130"/>
      <c r="BL167" s="130"/>
      <c r="BM167" s="130"/>
      <c r="BN167" s="130"/>
    </row>
    <row r="168" spans="1:66" x14ac:dyDescent="0.35">
      <c r="A168" s="120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5"/>
      <c r="M168" s="155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0"/>
      <c r="AR168" s="130"/>
      <c r="AS168" s="130"/>
      <c r="AT168" s="130"/>
      <c r="AU168" s="130"/>
      <c r="AV168" s="130"/>
      <c r="AW168" s="130"/>
      <c r="AX168" s="130"/>
      <c r="AY168" s="130"/>
      <c r="AZ168" s="130"/>
      <c r="BA168" s="130"/>
      <c r="BB168" s="130"/>
      <c r="BC168" s="130"/>
      <c r="BD168" s="130"/>
      <c r="BE168" s="130"/>
      <c r="BF168" s="130"/>
      <c r="BG168" s="130"/>
      <c r="BH168" s="130"/>
      <c r="BI168" s="130"/>
      <c r="BJ168" s="130"/>
      <c r="BK168" s="130"/>
      <c r="BL168" s="130"/>
      <c r="BM168" s="130"/>
      <c r="BN168" s="130"/>
    </row>
    <row r="169" spans="1:66" x14ac:dyDescent="0.35">
      <c r="A169" s="120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5"/>
      <c r="M169" s="155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0"/>
      <c r="AR169" s="130"/>
      <c r="AS169" s="130"/>
      <c r="AT169" s="130"/>
      <c r="AU169" s="130"/>
      <c r="AV169" s="130"/>
      <c r="AW169" s="130"/>
      <c r="AX169" s="130"/>
      <c r="AY169" s="130"/>
      <c r="AZ169" s="130"/>
      <c r="BA169" s="130"/>
      <c r="BB169" s="130"/>
      <c r="BC169" s="130"/>
      <c r="BD169" s="130"/>
      <c r="BE169" s="130"/>
      <c r="BF169" s="130"/>
      <c r="BG169" s="130"/>
      <c r="BH169" s="130"/>
      <c r="BI169" s="130"/>
      <c r="BJ169" s="130"/>
      <c r="BK169" s="130"/>
      <c r="BL169" s="130"/>
      <c r="BM169" s="130"/>
      <c r="BN169" s="130"/>
    </row>
    <row r="170" spans="1:66" x14ac:dyDescent="0.35">
      <c r="A170" s="120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5"/>
      <c r="M170" s="155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  <c r="AS170" s="130"/>
      <c r="AT170" s="130"/>
      <c r="AU170" s="130"/>
      <c r="AV170" s="130"/>
      <c r="AW170" s="130"/>
      <c r="AX170" s="130"/>
      <c r="AY170" s="130"/>
      <c r="AZ170" s="130"/>
      <c r="BA170" s="130"/>
      <c r="BB170" s="130"/>
      <c r="BC170" s="130"/>
      <c r="BD170" s="130"/>
      <c r="BE170" s="130"/>
      <c r="BF170" s="130"/>
      <c r="BG170" s="130"/>
      <c r="BH170" s="130"/>
      <c r="BI170" s="130"/>
      <c r="BJ170" s="130"/>
      <c r="BK170" s="130"/>
      <c r="BL170" s="130"/>
      <c r="BM170" s="130"/>
      <c r="BN170" s="130"/>
    </row>
    <row r="171" spans="1:66" x14ac:dyDescent="0.35">
      <c r="A171" s="120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5"/>
      <c r="M171" s="155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  <c r="BC171" s="130"/>
      <c r="BD171" s="130"/>
      <c r="BE171" s="130"/>
      <c r="BF171" s="130"/>
      <c r="BG171" s="130"/>
      <c r="BH171" s="130"/>
      <c r="BI171" s="130"/>
      <c r="BJ171" s="130"/>
      <c r="BK171" s="130"/>
      <c r="BL171" s="130"/>
      <c r="BM171" s="130"/>
      <c r="BN171" s="130"/>
    </row>
    <row r="172" spans="1:66" x14ac:dyDescent="0.35">
      <c r="A172" s="120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5"/>
      <c r="M172" s="155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  <c r="AP172" s="130"/>
      <c r="AQ172" s="130"/>
      <c r="AR172" s="130"/>
      <c r="AS172" s="130"/>
      <c r="AT172" s="130"/>
      <c r="AU172" s="130"/>
      <c r="AV172" s="130"/>
      <c r="AW172" s="130"/>
      <c r="AX172" s="130"/>
      <c r="AY172" s="130"/>
      <c r="AZ172" s="130"/>
      <c r="BA172" s="130"/>
      <c r="BB172" s="130"/>
      <c r="BC172" s="130"/>
      <c r="BD172" s="130"/>
      <c r="BE172" s="130"/>
      <c r="BF172" s="130"/>
      <c r="BG172" s="130"/>
      <c r="BH172" s="130"/>
      <c r="BI172" s="130"/>
      <c r="BJ172" s="130"/>
      <c r="BK172" s="130"/>
      <c r="BL172" s="130"/>
      <c r="BM172" s="130"/>
      <c r="BN172" s="130"/>
    </row>
    <row r="173" spans="1:66" x14ac:dyDescent="0.35">
      <c r="A173" s="120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5"/>
      <c r="M173" s="155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  <c r="BC173" s="130"/>
      <c r="BD173" s="130"/>
      <c r="BE173" s="130"/>
      <c r="BF173" s="130"/>
      <c r="BG173" s="130"/>
      <c r="BH173" s="130"/>
      <c r="BI173" s="130"/>
      <c r="BJ173" s="130"/>
      <c r="BK173" s="130"/>
      <c r="BL173" s="130"/>
      <c r="BM173" s="130"/>
      <c r="BN173" s="130"/>
    </row>
    <row r="174" spans="1:66" x14ac:dyDescent="0.35">
      <c r="A174" s="120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5"/>
      <c r="M174" s="155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0"/>
      <c r="AR174" s="130"/>
      <c r="AS174" s="130"/>
      <c r="AT174" s="130"/>
      <c r="AU174" s="130"/>
      <c r="AV174" s="130"/>
      <c r="AW174" s="130"/>
      <c r="AX174" s="130"/>
      <c r="AY174" s="130"/>
      <c r="AZ174" s="130"/>
      <c r="BA174" s="130"/>
      <c r="BB174" s="130"/>
      <c r="BC174" s="130"/>
      <c r="BD174" s="130"/>
      <c r="BE174" s="130"/>
      <c r="BF174" s="130"/>
      <c r="BG174" s="130"/>
      <c r="BH174" s="130"/>
      <c r="BI174" s="130"/>
      <c r="BJ174" s="130"/>
      <c r="BK174" s="130"/>
      <c r="BL174" s="130"/>
      <c r="BM174" s="130"/>
      <c r="BN174" s="130"/>
    </row>
    <row r="175" spans="1:66" x14ac:dyDescent="0.35">
      <c r="A175" s="120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5"/>
      <c r="M175" s="155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  <c r="AQ175" s="130"/>
      <c r="AR175" s="130"/>
      <c r="AS175" s="130"/>
      <c r="AT175" s="130"/>
      <c r="AU175" s="130"/>
      <c r="AV175" s="130"/>
      <c r="AW175" s="130"/>
      <c r="AX175" s="130"/>
      <c r="AY175" s="130"/>
      <c r="AZ175" s="130"/>
      <c r="BA175" s="130"/>
      <c r="BB175" s="130"/>
      <c r="BC175" s="130"/>
      <c r="BD175" s="130"/>
      <c r="BE175" s="130"/>
      <c r="BF175" s="130"/>
      <c r="BG175" s="130"/>
      <c r="BH175" s="130"/>
      <c r="BI175" s="130"/>
      <c r="BJ175" s="130"/>
      <c r="BK175" s="130"/>
      <c r="BL175" s="130"/>
      <c r="BM175" s="130"/>
      <c r="BN175" s="130"/>
    </row>
    <row r="176" spans="1:66" x14ac:dyDescent="0.35">
      <c r="A176" s="120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5"/>
      <c r="M176" s="155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  <c r="AU176" s="130"/>
      <c r="AV176" s="130"/>
      <c r="AW176" s="130"/>
      <c r="AX176" s="130"/>
      <c r="AY176" s="130"/>
      <c r="AZ176" s="130"/>
      <c r="BA176" s="130"/>
      <c r="BB176" s="130"/>
      <c r="BC176" s="130"/>
      <c r="BD176" s="130"/>
      <c r="BE176" s="130"/>
      <c r="BF176" s="130"/>
      <c r="BG176" s="130"/>
      <c r="BH176" s="130"/>
      <c r="BI176" s="130"/>
      <c r="BJ176" s="130"/>
      <c r="BK176" s="130"/>
      <c r="BL176" s="130"/>
      <c r="BM176" s="130"/>
      <c r="BN176" s="130"/>
    </row>
    <row r="177" spans="1:66" x14ac:dyDescent="0.35">
      <c r="A177" s="120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5"/>
      <c r="M177" s="155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  <c r="BC177" s="130"/>
      <c r="BD177" s="130"/>
      <c r="BE177" s="130"/>
      <c r="BF177" s="130"/>
      <c r="BG177" s="130"/>
      <c r="BH177" s="130"/>
      <c r="BI177" s="130"/>
      <c r="BJ177" s="130"/>
      <c r="BK177" s="130"/>
      <c r="BL177" s="130"/>
      <c r="BM177" s="130"/>
      <c r="BN177" s="130"/>
    </row>
    <row r="178" spans="1:66" x14ac:dyDescent="0.35">
      <c r="A178" s="120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5"/>
      <c r="M178" s="155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  <c r="AX178" s="130"/>
      <c r="AY178" s="130"/>
      <c r="AZ178" s="130"/>
      <c r="BA178" s="130"/>
      <c r="BB178" s="130"/>
      <c r="BC178" s="130"/>
      <c r="BD178" s="130"/>
      <c r="BE178" s="130"/>
      <c r="BF178" s="130"/>
      <c r="BG178" s="130"/>
      <c r="BH178" s="130"/>
      <c r="BI178" s="130"/>
      <c r="BJ178" s="130"/>
      <c r="BK178" s="130"/>
      <c r="BL178" s="130"/>
      <c r="BM178" s="130"/>
      <c r="BN178" s="130"/>
    </row>
    <row r="179" spans="1:66" x14ac:dyDescent="0.35">
      <c r="A179" s="120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5"/>
      <c r="M179" s="155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130"/>
      <c r="AT179" s="130"/>
      <c r="AU179" s="130"/>
      <c r="AV179" s="130"/>
      <c r="AW179" s="130"/>
      <c r="AX179" s="130"/>
      <c r="AY179" s="130"/>
      <c r="AZ179" s="130"/>
      <c r="BA179" s="130"/>
      <c r="BB179" s="130"/>
      <c r="BC179" s="130"/>
      <c r="BD179" s="130"/>
      <c r="BE179" s="130"/>
      <c r="BF179" s="130"/>
      <c r="BG179" s="130"/>
      <c r="BH179" s="130"/>
      <c r="BI179" s="130"/>
      <c r="BJ179" s="130"/>
      <c r="BK179" s="130"/>
      <c r="BL179" s="130"/>
      <c r="BM179" s="130"/>
      <c r="BN179" s="130"/>
    </row>
    <row r="180" spans="1:66" x14ac:dyDescent="0.35">
      <c r="A180" s="120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5"/>
      <c r="M180" s="155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0"/>
      <c r="BL180" s="130"/>
      <c r="BM180" s="130"/>
      <c r="BN180" s="130"/>
    </row>
    <row r="181" spans="1:66" x14ac:dyDescent="0.35">
      <c r="A181" s="120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5"/>
      <c r="M181" s="155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0"/>
      <c r="BL181" s="130"/>
      <c r="BM181" s="130"/>
      <c r="BN181" s="130"/>
    </row>
    <row r="182" spans="1:66" x14ac:dyDescent="0.35">
      <c r="A182" s="120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5"/>
      <c r="M182" s="155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0"/>
      <c r="AR182" s="130"/>
      <c r="AS182" s="130"/>
      <c r="AT182" s="130"/>
      <c r="AU182" s="130"/>
      <c r="AV182" s="130"/>
      <c r="AW182" s="130"/>
      <c r="AX182" s="130"/>
      <c r="AY182" s="130"/>
      <c r="AZ182" s="130"/>
      <c r="BA182" s="130"/>
      <c r="BB182" s="130"/>
      <c r="BC182" s="130"/>
      <c r="BD182" s="130"/>
      <c r="BE182" s="130"/>
      <c r="BF182" s="130"/>
      <c r="BG182" s="130"/>
      <c r="BH182" s="130"/>
      <c r="BI182" s="130"/>
      <c r="BJ182" s="130"/>
      <c r="BK182" s="130"/>
      <c r="BL182" s="130"/>
      <c r="BM182" s="130"/>
      <c r="BN182" s="130"/>
    </row>
    <row r="183" spans="1:66" x14ac:dyDescent="0.35">
      <c r="A183" s="120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5"/>
      <c r="M183" s="155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0"/>
      <c r="AR183" s="130"/>
      <c r="AS183" s="130"/>
      <c r="AT183" s="130"/>
      <c r="AU183" s="130"/>
      <c r="AV183" s="130"/>
      <c r="AW183" s="130"/>
      <c r="AX183" s="130"/>
      <c r="AY183" s="130"/>
      <c r="AZ183" s="130"/>
      <c r="BA183" s="130"/>
      <c r="BB183" s="130"/>
      <c r="BC183" s="130"/>
      <c r="BD183" s="130"/>
      <c r="BE183" s="130"/>
      <c r="BF183" s="130"/>
      <c r="BG183" s="130"/>
      <c r="BH183" s="130"/>
      <c r="BI183" s="130"/>
      <c r="BJ183" s="130"/>
      <c r="BK183" s="130"/>
      <c r="BL183" s="130"/>
      <c r="BM183" s="130"/>
      <c r="BN183" s="130"/>
    </row>
    <row r="184" spans="1:66" x14ac:dyDescent="0.35">
      <c r="A184" s="120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5"/>
      <c r="M184" s="155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  <c r="AQ184" s="130"/>
      <c r="AR184" s="130"/>
      <c r="AS184" s="130"/>
      <c r="AT184" s="130"/>
      <c r="AU184" s="130"/>
      <c r="AV184" s="130"/>
      <c r="AW184" s="130"/>
      <c r="AX184" s="130"/>
      <c r="AY184" s="130"/>
      <c r="AZ184" s="130"/>
      <c r="BA184" s="130"/>
      <c r="BB184" s="130"/>
      <c r="BC184" s="130"/>
      <c r="BD184" s="130"/>
      <c r="BE184" s="130"/>
      <c r="BF184" s="130"/>
      <c r="BG184" s="130"/>
      <c r="BH184" s="130"/>
      <c r="BI184" s="130"/>
      <c r="BJ184" s="130"/>
      <c r="BK184" s="130"/>
      <c r="BL184" s="130"/>
      <c r="BM184" s="130"/>
      <c r="BN184" s="130"/>
    </row>
    <row r="185" spans="1:66" x14ac:dyDescent="0.35">
      <c r="A185" s="120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5"/>
      <c r="M185" s="155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  <c r="BC185" s="130"/>
      <c r="BD185" s="130"/>
      <c r="BE185" s="130"/>
      <c r="BF185" s="130"/>
      <c r="BG185" s="130"/>
      <c r="BH185" s="130"/>
      <c r="BI185" s="130"/>
      <c r="BJ185" s="130"/>
      <c r="BK185" s="130"/>
      <c r="BL185" s="130"/>
      <c r="BM185" s="130"/>
      <c r="BN185" s="130"/>
    </row>
    <row r="186" spans="1:66" x14ac:dyDescent="0.35">
      <c r="A186" s="120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5"/>
      <c r="M186" s="155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  <c r="BC186" s="130"/>
      <c r="BD186" s="130"/>
      <c r="BE186" s="130"/>
      <c r="BF186" s="130"/>
      <c r="BG186" s="130"/>
      <c r="BH186" s="130"/>
      <c r="BI186" s="130"/>
      <c r="BJ186" s="130"/>
      <c r="BK186" s="130"/>
      <c r="BL186" s="130"/>
      <c r="BM186" s="130"/>
      <c r="BN186" s="130"/>
    </row>
    <row r="187" spans="1:66" x14ac:dyDescent="0.35">
      <c r="A187" s="120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5"/>
      <c r="M187" s="155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  <c r="AS187" s="130"/>
      <c r="AT187" s="130"/>
      <c r="AU187" s="130"/>
      <c r="AV187" s="130"/>
      <c r="AW187" s="130"/>
      <c r="AX187" s="130"/>
      <c r="AY187" s="130"/>
      <c r="AZ187" s="130"/>
      <c r="BA187" s="130"/>
      <c r="BB187" s="130"/>
      <c r="BC187" s="130"/>
      <c r="BD187" s="130"/>
      <c r="BE187" s="130"/>
      <c r="BF187" s="130"/>
      <c r="BG187" s="130"/>
      <c r="BH187" s="130"/>
      <c r="BI187" s="130"/>
      <c r="BJ187" s="130"/>
      <c r="BK187" s="130"/>
      <c r="BL187" s="130"/>
      <c r="BM187" s="130"/>
      <c r="BN187" s="130"/>
    </row>
    <row r="188" spans="1:66" x14ac:dyDescent="0.35">
      <c r="A188" s="120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5"/>
      <c r="M188" s="155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  <c r="AQ188" s="130"/>
      <c r="AR188" s="130"/>
      <c r="AS188" s="130"/>
      <c r="AT188" s="130"/>
      <c r="AU188" s="130"/>
      <c r="AV188" s="130"/>
      <c r="AW188" s="130"/>
      <c r="AX188" s="130"/>
      <c r="AY188" s="130"/>
      <c r="AZ188" s="130"/>
      <c r="BA188" s="130"/>
      <c r="BB188" s="130"/>
      <c r="BC188" s="130"/>
      <c r="BD188" s="130"/>
      <c r="BE188" s="130"/>
      <c r="BF188" s="130"/>
      <c r="BG188" s="130"/>
      <c r="BH188" s="130"/>
      <c r="BI188" s="130"/>
      <c r="BJ188" s="130"/>
      <c r="BK188" s="130"/>
      <c r="BL188" s="130"/>
      <c r="BM188" s="130"/>
      <c r="BN188" s="130"/>
    </row>
    <row r="189" spans="1:66" x14ac:dyDescent="0.35">
      <c r="A189" s="120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5"/>
      <c r="M189" s="155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  <c r="AQ189" s="130"/>
      <c r="AR189" s="130"/>
      <c r="AS189" s="130"/>
      <c r="AT189" s="130"/>
      <c r="AU189" s="130"/>
      <c r="AV189" s="130"/>
      <c r="AW189" s="130"/>
      <c r="AX189" s="130"/>
      <c r="AY189" s="130"/>
      <c r="AZ189" s="130"/>
      <c r="BA189" s="130"/>
      <c r="BB189" s="130"/>
      <c r="BC189" s="130"/>
      <c r="BD189" s="130"/>
      <c r="BE189" s="130"/>
      <c r="BF189" s="130"/>
      <c r="BG189" s="130"/>
      <c r="BH189" s="130"/>
      <c r="BI189" s="130"/>
      <c r="BJ189" s="130"/>
      <c r="BK189" s="130"/>
      <c r="BL189" s="130"/>
      <c r="BM189" s="130"/>
      <c r="BN189" s="130"/>
    </row>
    <row r="190" spans="1:66" x14ac:dyDescent="0.35">
      <c r="A190" s="120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5"/>
      <c r="M190" s="155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  <c r="BC190" s="130"/>
      <c r="BD190" s="130"/>
      <c r="BE190" s="130"/>
      <c r="BF190" s="130"/>
      <c r="BG190" s="130"/>
      <c r="BH190" s="130"/>
      <c r="BI190" s="130"/>
      <c r="BJ190" s="130"/>
      <c r="BK190" s="130"/>
      <c r="BL190" s="130"/>
      <c r="BM190" s="130"/>
      <c r="BN190" s="130"/>
    </row>
    <row r="191" spans="1:66" x14ac:dyDescent="0.35">
      <c r="A191" s="120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5"/>
      <c r="M191" s="155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  <c r="BC191" s="130"/>
      <c r="BD191" s="130"/>
      <c r="BE191" s="130"/>
      <c r="BF191" s="130"/>
      <c r="BG191" s="130"/>
      <c r="BH191" s="130"/>
      <c r="BI191" s="130"/>
      <c r="BJ191" s="130"/>
      <c r="BK191" s="130"/>
      <c r="BL191" s="130"/>
      <c r="BM191" s="130"/>
      <c r="BN191" s="130"/>
    </row>
    <row r="192" spans="1:66" x14ac:dyDescent="0.35">
      <c r="A192" s="120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5"/>
      <c r="M192" s="155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30"/>
      <c r="AA192" s="130"/>
      <c r="AB192" s="130"/>
      <c r="AC192" s="130"/>
      <c r="AD192" s="130"/>
      <c r="AE192" s="130"/>
      <c r="AF192" s="130"/>
      <c r="AG192" s="130"/>
      <c r="AH192" s="130"/>
      <c r="AI192" s="130"/>
      <c r="AJ192" s="130"/>
      <c r="AK192" s="130"/>
      <c r="AL192" s="130"/>
      <c r="AM192" s="130"/>
      <c r="AN192" s="130"/>
      <c r="AO192" s="130"/>
      <c r="AP192" s="130"/>
      <c r="AQ192" s="130"/>
      <c r="AR192" s="130"/>
      <c r="AS192" s="130"/>
      <c r="AT192" s="130"/>
      <c r="AU192" s="130"/>
      <c r="AV192" s="130"/>
      <c r="AW192" s="130"/>
      <c r="AX192" s="130"/>
      <c r="AY192" s="130"/>
      <c r="AZ192" s="130"/>
      <c r="BA192" s="130"/>
      <c r="BB192" s="130"/>
      <c r="BC192" s="130"/>
      <c r="BD192" s="130"/>
      <c r="BE192" s="130"/>
      <c r="BF192" s="130"/>
      <c r="BG192" s="130"/>
      <c r="BH192" s="130"/>
      <c r="BI192" s="130"/>
      <c r="BJ192" s="130"/>
      <c r="BK192" s="130"/>
      <c r="BL192" s="130"/>
      <c r="BM192" s="130"/>
      <c r="BN192" s="130"/>
    </row>
    <row r="193" spans="1:66" x14ac:dyDescent="0.35">
      <c r="A193" s="120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5"/>
      <c r="M193" s="155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0"/>
      <c r="AV193" s="130"/>
      <c r="AW193" s="130"/>
      <c r="AX193" s="130"/>
      <c r="AY193" s="130"/>
      <c r="AZ193" s="130"/>
      <c r="BA193" s="130"/>
      <c r="BB193" s="130"/>
      <c r="BC193" s="130"/>
      <c r="BD193" s="130"/>
      <c r="BE193" s="130"/>
      <c r="BF193" s="130"/>
      <c r="BG193" s="130"/>
      <c r="BH193" s="130"/>
      <c r="BI193" s="130"/>
      <c r="BJ193" s="130"/>
      <c r="BK193" s="130"/>
      <c r="BL193" s="130"/>
      <c r="BM193" s="130"/>
      <c r="BN193" s="130"/>
    </row>
    <row r="194" spans="1:66" x14ac:dyDescent="0.35">
      <c r="A194" s="120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5"/>
      <c r="M194" s="155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0"/>
      <c r="AV194" s="130"/>
      <c r="AW194" s="130"/>
      <c r="AX194" s="130"/>
      <c r="AY194" s="130"/>
      <c r="AZ194" s="130"/>
      <c r="BA194" s="130"/>
      <c r="BB194" s="130"/>
      <c r="BC194" s="130"/>
      <c r="BD194" s="130"/>
      <c r="BE194" s="130"/>
      <c r="BF194" s="130"/>
      <c r="BG194" s="130"/>
      <c r="BH194" s="130"/>
      <c r="BI194" s="130"/>
      <c r="BJ194" s="130"/>
      <c r="BK194" s="130"/>
      <c r="BL194" s="130"/>
      <c r="BM194" s="130"/>
      <c r="BN194" s="130"/>
    </row>
    <row r="195" spans="1:66" x14ac:dyDescent="0.35">
      <c r="A195" s="120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5"/>
      <c r="M195" s="155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</row>
    <row r="196" spans="1:66" x14ac:dyDescent="0.35">
      <c r="A196" s="120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5"/>
      <c r="M196" s="155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0"/>
    </row>
    <row r="197" spans="1:66" x14ac:dyDescent="0.35">
      <c r="A197" s="120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5"/>
      <c r="M197" s="155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0"/>
      <c r="BL197" s="130"/>
      <c r="BM197" s="130"/>
      <c r="BN197" s="130"/>
    </row>
    <row r="198" spans="1:66" x14ac:dyDescent="0.35">
      <c r="A198" s="120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5"/>
      <c r="M198" s="155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  <c r="AV198" s="130"/>
      <c r="AW198" s="130"/>
      <c r="AX198" s="130"/>
      <c r="AY198" s="130"/>
      <c r="AZ198" s="130"/>
      <c r="BA198" s="130"/>
      <c r="BB198" s="130"/>
      <c r="BC198" s="130"/>
      <c r="BD198" s="130"/>
      <c r="BE198" s="130"/>
      <c r="BF198" s="130"/>
      <c r="BG198" s="130"/>
      <c r="BH198" s="130"/>
      <c r="BI198" s="130"/>
      <c r="BJ198" s="130"/>
      <c r="BK198" s="130"/>
      <c r="BL198" s="130"/>
      <c r="BM198" s="130"/>
      <c r="BN198" s="130"/>
    </row>
    <row r="199" spans="1:66" x14ac:dyDescent="0.35">
      <c r="A199" s="120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5"/>
      <c r="M199" s="155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0"/>
      <c r="BL199" s="130"/>
      <c r="BM199" s="130"/>
      <c r="BN199" s="130"/>
    </row>
    <row r="200" spans="1:66" x14ac:dyDescent="0.35">
      <c r="A200" s="120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5"/>
      <c r="M200" s="155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  <c r="AX200" s="130"/>
      <c r="AY200" s="130"/>
      <c r="AZ200" s="130"/>
      <c r="BA200" s="130"/>
      <c r="BB200" s="130"/>
      <c r="BC200" s="130"/>
      <c r="BD200" s="130"/>
      <c r="BE200" s="130"/>
      <c r="BF200" s="130"/>
      <c r="BG200" s="130"/>
      <c r="BH200" s="130"/>
      <c r="BI200" s="130"/>
      <c r="BJ200" s="130"/>
      <c r="BK200" s="130"/>
      <c r="BL200" s="130"/>
      <c r="BM200" s="130"/>
      <c r="BN200" s="130"/>
    </row>
    <row r="201" spans="1:66" x14ac:dyDescent="0.35">
      <c r="A201" s="120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5"/>
      <c r="M201" s="155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130"/>
      <c r="AT201" s="130"/>
      <c r="AU201" s="130"/>
      <c r="AV201" s="130"/>
      <c r="AW201" s="130"/>
      <c r="AX201" s="130"/>
      <c r="AY201" s="130"/>
      <c r="AZ201" s="130"/>
      <c r="BA201" s="130"/>
      <c r="BB201" s="130"/>
      <c r="BC201" s="130"/>
      <c r="BD201" s="130"/>
      <c r="BE201" s="130"/>
      <c r="BF201" s="130"/>
      <c r="BG201" s="130"/>
      <c r="BH201" s="130"/>
      <c r="BI201" s="130"/>
      <c r="BJ201" s="130"/>
      <c r="BK201" s="130"/>
      <c r="BL201" s="130"/>
      <c r="BM201" s="130"/>
      <c r="BN201" s="130"/>
    </row>
    <row r="202" spans="1:66" x14ac:dyDescent="0.35">
      <c r="A202" s="120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5"/>
      <c r="M202" s="155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  <c r="AV202" s="130"/>
      <c r="AW202" s="130"/>
      <c r="AX202" s="130"/>
      <c r="AY202" s="130"/>
      <c r="AZ202" s="130"/>
      <c r="BA202" s="130"/>
      <c r="BB202" s="130"/>
      <c r="BC202" s="130"/>
      <c r="BD202" s="130"/>
      <c r="BE202" s="130"/>
      <c r="BF202" s="130"/>
      <c r="BG202" s="130"/>
      <c r="BH202" s="130"/>
      <c r="BI202" s="130"/>
      <c r="BJ202" s="130"/>
      <c r="BK202" s="130"/>
      <c r="BL202" s="130"/>
      <c r="BM202" s="130"/>
      <c r="BN202" s="130"/>
    </row>
    <row r="203" spans="1:66" x14ac:dyDescent="0.35">
      <c r="A203" s="120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5"/>
      <c r="M203" s="155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  <c r="AV203" s="130"/>
      <c r="AW203" s="130"/>
      <c r="AX203" s="130"/>
      <c r="AY203" s="130"/>
      <c r="AZ203" s="130"/>
      <c r="BA203" s="130"/>
      <c r="BB203" s="130"/>
      <c r="BC203" s="130"/>
      <c r="BD203" s="130"/>
      <c r="BE203" s="130"/>
      <c r="BF203" s="130"/>
      <c r="BG203" s="130"/>
      <c r="BH203" s="130"/>
      <c r="BI203" s="130"/>
      <c r="BJ203" s="130"/>
      <c r="BK203" s="130"/>
      <c r="BL203" s="130"/>
      <c r="BM203" s="130"/>
      <c r="BN203" s="130"/>
    </row>
    <row r="204" spans="1:66" x14ac:dyDescent="0.35">
      <c r="A204" s="120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5"/>
      <c r="M204" s="155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130"/>
      <c r="AT204" s="130"/>
      <c r="AU204" s="130"/>
      <c r="AV204" s="130"/>
      <c r="AW204" s="130"/>
      <c r="AX204" s="130"/>
      <c r="AY204" s="130"/>
      <c r="AZ204" s="130"/>
      <c r="BA204" s="130"/>
      <c r="BB204" s="130"/>
      <c r="BC204" s="130"/>
      <c r="BD204" s="130"/>
      <c r="BE204" s="130"/>
      <c r="BF204" s="130"/>
      <c r="BG204" s="130"/>
      <c r="BH204" s="130"/>
      <c r="BI204" s="130"/>
      <c r="BJ204" s="130"/>
      <c r="BK204" s="130"/>
      <c r="BL204" s="130"/>
      <c r="BM204" s="130"/>
      <c r="BN204" s="130"/>
    </row>
    <row r="205" spans="1:66" x14ac:dyDescent="0.35">
      <c r="A205" s="120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5"/>
      <c r="M205" s="155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  <c r="BC205" s="130"/>
      <c r="BD205" s="130"/>
      <c r="BE205" s="130"/>
      <c r="BF205" s="130"/>
      <c r="BG205" s="130"/>
      <c r="BH205" s="130"/>
      <c r="BI205" s="130"/>
      <c r="BJ205" s="130"/>
      <c r="BK205" s="130"/>
      <c r="BL205" s="130"/>
      <c r="BM205" s="130"/>
      <c r="BN205" s="130"/>
    </row>
    <row r="206" spans="1:66" x14ac:dyDescent="0.35">
      <c r="A206" s="120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5"/>
      <c r="M206" s="155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  <c r="AT206" s="130"/>
      <c r="AU206" s="130"/>
      <c r="AV206" s="130"/>
      <c r="AW206" s="130"/>
      <c r="AX206" s="130"/>
      <c r="AY206" s="130"/>
      <c r="AZ206" s="130"/>
      <c r="BA206" s="130"/>
      <c r="BB206" s="130"/>
      <c r="BC206" s="130"/>
      <c r="BD206" s="130"/>
      <c r="BE206" s="130"/>
      <c r="BF206" s="130"/>
      <c r="BG206" s="130"/>
      <c r="BH206" s="130"/>
      <c r="BI206" s="130"/>
      <c r="BJ206" s="130"/>
      <c r="BK206" s="130"/>
      <c r="BL206" s="130"/>
      <c r="BM206" s="130"/>
      <c r="BN206" s="130"/>
    </row>
    <row r="207" spans="1:66" x14ac:dyDescent="0.35">
      <c r="A207" s="120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5"/>
      <c r="M207" s="155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  <c r="AX207" s="130"/>
      <c r="AY207" s="130"/>
      <c r="AZ207" s="130"/>
      <c r="BA207" s="130"/>
      <c r="BB207" s="130"/>
      <c r="BC207" s="130"/>
      <c r="BD207" s="130"/>
      <c r="BE207" s="130"/>
      <c r="BF207" s="130"/>
      <c r="BG207" s="130"/>
      <c r="BH207" s="130"/>
      <c r="BI207" s="130"/>
      <c r="BJ207" s="130"/>
      <c r="BK207" s="130"/>
      <c r="BL207" s="130"/>
      <c r="BM207" s="130"/>
      <c r="BN207" s="130"/>
    </row>
    <row r="208" spans="1:66" x14ac:dyDescent="0.35">
      <c r="A208" s="120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5"/>
      <c r="M208" s="155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0"/>
      <c r="AO208" s="130"/>
      <c r="AP208" s="130"/>
      <c r="AQ208" s="130"/>
      <c r="AR208" s="130"/>
      <c r="AS208" s="130"/>
      <c r="AT208" s="130"/>
      <c r="AU208" s="130"/>
      <c r="AV208" s="130"/>
      <c r="AW208" s="130"/>
      <c r="AX208" s="130"/>
      <c r="AY208" s="130"/>
      <c r="AZ208" s="130"/>
      <c r="BA208" s="130"/>
      <c r="BB208" s="130"/>
      <c r="BC208" s="130"/>
      <c r="BD208" s="130"/>
      <c r="BE208" s="130"/>
      <c r="BF208" s="130"/>
      <c r="BG208" s="130"/>
      <c r="BH208" s="130"/>
      <c r="BI208" s="130"/>
      <c r="BJ208" s="130"/>
      <c r="BK208" s="130"/>
      <c r="BL208" s="130"/>
      <c r="BM208" s="130"/>
      <c r="BN208" s="130"/>
    </row>
    <row r="209" spans="1:66" x14ac:dyDescent="0.35">
      <c r="A209" s="120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5"/>
      <c r="M209" s="155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  <c r="BC209" s="130"/>
      <c r="BD209" s="130"/>
      <c r="BE209" s="130"/>
      <c r="BF209" s="130"/>
      <c r="BG209" s="130"/>
      <c r="BH209" s="130"/>
      <c r="BI209" s="130"/>
      <c r="BJ209" s="130"/>
      <c r="BK209" s="130"/>
      <c r="BL209" s="130"/>
      <c r="BM209" s="130"/>
      <c r="BN209" s="130"/>
    </row>
    <row r="210" spans="1:66" x14ac:dyDescent="0.35">
      <c r="A210" s="120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5"/>
      <c r="M210" s="155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  <c r="AQ210" s="130"/>
      <c r="AR210" s="130"/>
      <c r="AS210" s="130"/>
      <c r="AT210" s="130"/>
      <c r="AU210" s="130"/>
      <c r="AV210" s="130"/>
      <c r="AW210" s="130"/>
      <c r="AX210" s="130"/>
      <c r="AY210" s="130"/>
      <c r="AZ210" s="130"/>
      <c r="BA210" s="130"/>
      <c r="BB210" s="130"/>
      <c r="BC210" s="130"/>
      <c r="BD210" s="130"/>
      <c r="BE210" s="130"/>
      <c r="BF210" s="130"/>
      <c r="BG210" s="130"/>
      <c r="BH210" s="130"/>
      <c r="BI210" s="130"/>
      <c r="BJ210" s="130"/>
      <c r="BK210" s="130"/>
      <c r="BL210" s="130"/>
      <c r="BM210" s="130"/>
      <c r="BN210" s="130"/>
    </row>
    <row r="211" spans="1:66" x14ac:dyDescent="0.35">
      <c r="A211" s="120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5"/>
      <c r="M211" s="155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/>
      <c r="AW211" s="130"/>
      <c r="AX211" s="130"/>
      <c r="AY211" s="130"/>
      <c r="AZ211" s="130"/>
      <c r="BA211" s="130"/>
      <c r="BB211" s="130"/>
      <c r="BC211" s="130"/>
      <c r="BD211" s="130"/>
      <c r="BE211" s="130"/>
      <c r="BF211" s="130"/>
      <c r="BG211" s="130"/>
      <c r="BH211" s="130"/>
      <c r="BI211" s="130"/>
      <c r="BJ211" s="130"/>
      <c r="BK211" s="130"/>
      <c r="BL211" s="130"/>
      <c r="BM211" s="130"/>
      <c r="BN211" s="130"/>
    </row>
    <row r="212" spans="1:66" x14ac:dyDescent="0.35">
      <c r="A212" s="120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5"/>
      <c r="M212" s="155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  <c r="AN212" s="130"/>
      <c r="AO212" s="130"/>
      <c r="AP212" s="130"/>
      <c r="AQ212" s="130"/>
      <c r="AR212" s="130"/>
      <c r="AS212" s="130"/>
      <c r="AT212" s="130"/>
      <c r="AU212" s="130"/>
      <c r="AV212" s="130"/>
      <c r="AW212" s="130"/>
      <c r="AX212" s="130"/>
      <c r="AY212" s="130"/>
      <c r="AZ212" s="130"/>
      <c r="BA212" s="130"/>
      <c r="BB212" s="130"/>
      <c r="BC212" s="130"/>
      <c r="BD212" s="130"/>
      <c r="BE212" s="130"/>
      <c r="BF212" s="130"/>
      <c r="BG212" s="130"/>
      <c r="BH212" s="130"/>
      <c r="BI212" s="130"/>
      <c r="BJ212" s="130"/>
      <c r="BK212" s="130"/>
      <c r="BL212" s="130"/>
      <c r="BM212" s="130"/>
      <c r="BN212" s="130"/>
    </row>
    <row r="213" spans="1:66" x14ac:dyDescent="0.35">
      <c r="A213" s="120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5"/>
      <c r="M213" s="155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  <c r="BC213" s="130"/>
      <c r="BD213" s="130"/>
      <c r="BE213" s="130"/>
      <c r="BF213" s="130"/>
      <c r="BG213" s="130"/>
      <c r="BH213" s="130"/>
      <c r="BI213" s="130"/>
      <c r="BJ213" s="130"/>
      <c r="BK213" s="130"/>
      <c r="BL213" s="130"/>
      <c r="BM213" s="130"/>
      <c r="BN213" s="130"/>
    </row>
    <row r="214" spans="1:66" x14ac:dyDescent="0.35">
      <c r="A214" s="120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5"/>
      <c r="M214" s="155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130"/>
      <c r="AR214" s="130"/>
      <c r="AS214" s="130"/>
      <c r="AT214" s="130"/>
      <c r="AU214" s="130"/>
      <c r="AV214" s="130"/>
      <c r="AW214" s="130"/>
      <c r="AX214" s="130"/>
      <c r="AY214" s="130"/>
      <c r="AZ214" s="130"/>
      <c r="BA214" s="130"/>
      <c r="BB214" s="130"/>
      <c r="BC214" s="130"/>
      <c r="BD214" s="130"/>
      <c r="BE214" s="130"/>
      <c r="BF214" s="130"/>
      <c r="BG214" s="130"/>
      <c r="BH214" s="130"/>
      <c r="BI214" s="130"/>
      <c r="BJ214" s="130"/>
      <c r="BK214" s="130"/>
      <c r="BL214" s="130"/>
      <c r="BM214" s="130"/>
      <c r="BN214" s="130"/>
    </row>
    <row r="215" spans="1:66" x14ac:dyDescent="0.35">
      <c r="A215" s="120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5"/>
      <c r="M215" s="155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130"/>
      <c r="AR215" s="130"/>
      <c r="AS215" s="130"/>
      <c r="AT215" s="130"/>
      <c r="AU215" s="130"/>
      <c r="AV215" s="130"/>
      <c r="AW215" s="130"/>
      <c r="AX215" s="130"/>
      <c r="AY215" s="130"/>
      <c r="AZ215" s="130"/>
      <c r="BA215" s="130"/>
      <c r="BB215" s="130"/>
      <c r="BC215" s="130"/>
      <c r="BD215" s="130"/>
      <c r="BE215" s="130"/>
      <c r="BF215" s="130"/>
      <c r="BG215" s="130"/>
      <c r="BH215" s="130"/>
      <c r="BI215" s="130"/>
      <c r="BJ215" s="130"/>
      <c r="BK215" s="130"/>
      <c r="BL215" s="130"/>
      <c r="BM215" s="130"/>
      <c r="BN215" s="130"/>
    </row>
    <row r="216" spans="1:66" x14ac:dyDescent="0.35">
      <c r="A216" s="120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5"/>
      <c r="M216" s="155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  <c r="AQ216" s="130"/>
      <c r="AR216" s="130"/>
      <c r="AS216" s="130"/>
      <c r="AT216" s="130"/>
      <c r="AU216" s="130"/>
      <c r="AV216" s="130"/>
      <c r="AW216" s="130"/>
      <c r="AX216" s="130"/>
      <c r="AY216" s="130"/>
      <c r="AZ216" s="130"/>
      <c r="BA216" s="130"/>
      <c r="BB216" s="130"/>
      <c r="BC216" s="130"/>
      <c r="BD216" s="130"/>
      <c r="BE216" s="130"/>
      <c r="BF216" s="130"/>
      <c r="BG216" s="130"/>
      <c r="BH216" s="130"/>
      <c r="BI216" s="130"/>
      <c r="BJ216" s="130"/>
      <c r="BK216" s="130"/>
      <c r="BL216" s="130"/>
      <c r="BM216" s="130"/>
      <c r="BN216" s="130"/>
    </row>
    <row r="217" spans="1:66" x14ac:dyDescent="0.35">
      <c r="A217" s="120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5"/>
      <c r="M217" s="155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  <c r="BC217" s="130"/>
      <c r="BD217" s="130"/>
      <c r="BE217" s="130"/>
      <c r="BF217" s="130"/>
      <c r="BG217" s="130"/>
      <c r="BH217" s="130"/>
      <c r="BI217" s="130"/>
      <c r="BJ217" s="130"/>
      <c r="BK217" s="130"/>
      <c r="BL217" s="130"/>
      <c r="BM217" s="130"/>
      <c r="BN217" s="130"/>
    </row>
    <row r="218" spans="1:66" x14ac:dyDescent="0.35">
      <c r="A218" s="120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5"/>
      <c r="M218" s="155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  <c r="BC218" s="130"/>
      <c r="BD218" s="130"/>
      <c r="BE218" s="130"/>
      <c r="BF218" s="130"/>
      <c r="BG218" s="130"/>
      <c r="BH218" s="130"/>
      <c r="BI218" s="130"/>
      <c r="BJ218" s="130"/>
      <c r="BK218" s="130"/>
      <c r="BL218" s="130"/>
      <c r="BM218" s="130"/>
      <c r="BN218" s="130"/>
    </row>
    <row r="219" spans="1:66" x14ac:dyDescent="0.35">
      <c r="A219" s="120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5"/>
      <c r="M219" s="155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  <c r="BC219" s="130"/>
      <c r="BD219" s="130"/>
      <c r="BE219" s="130"/>
      <c r="BF219" s="130"/>
      <c r="BG219" s="130"/>
      <c r="BH219" s="130"/>
      <c r="BI219" s="130"/>
      <c r="BJ219" s="130"/>
      <c r="BK219" s="130"/>
      <c r="BL219" s="130"/>
      <c r="BM219" s="130"/>
      <c r="BN219" s="130"/>
    </row>
    <row r="220" spans="1:66" x14ac:dyDescent="0.35">
      <c r="A220" s="120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5"/>
      <c r="M220" s="155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  <c r="AQ220" s="130"/>
      <c r="AR220" s="130"/>
      <c r="AS220" s="130"/>
      <c r="AT220" s="130"/>
      <c r="AU220" s="130"/>
      <c r="AV220" s="130"/>
      <c r="AW220" s="130"/>
      <c r="AX220" s="130"/>
      <c r="AY220" s="130"/>
      <c r="AZ220" s="130"/>
      <c r="BA220" s="130"/>
      <c r="BB220" s="130"/>
      <c r="BC220" s="130"/>
      <c r="BD220" s="130"/>
      <c r="BE220" s="130"/>
      <c r="BF220" s="130"/>
      <c r="BG220" s="130"/>
      <c r="BH220" s="130"/>
      <c r="BI220" s="130"/>
      <c r="BJ220" s="130"/>
      <c r="BK220" s="130"/>
      <c r="BL220" s="130"/>
      <c r="BM220" s="130"/>
      <c r="BN220" s="130"/>
    </row>
    <row r="221" spans="1:66" x14ac:dyDescent="0.35">
      <c r="A221" s="120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5"/>
      <c r="M221" s="155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  <c r="AX221" s="130"/>
      <c r="AY221" s="130"/>
      <c r="AZ221" s="130"/>
      <c r="BA221" s="130"/>
      <c r="BB221" s="130"/>
      <c r="BC221" s="130"/>
      <c r="BD221" s="130"/>
      <c r="BE221" s="130"/>
      <c r="BF221" s="130"/>
      <c r="BG221" s="130"/>
      <c r="BH221" s="130"/>
      <c r="BI221" s="130"/>
      <c r="BJ221" s="130"/>
      <c r="BK221" s="130"/>
      <c r="BL221" s="130"/>
      <c r="BM221" s="130"/>
      <c r="BN221" s="130"/>
    </row>
    <row r="222" spans="1:66" x14ac:dyDescent="0.35">
      <c r="A222" s="120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5"/>
      <c r="M222" s="155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  <c r="BC222" s="130"/>
      <c r="BD222" s="130"/>
      <c r="BE222" s="130"/>
      <c r="BF222" s="130"/>
      <c r="BG222" s="130"/>
      <c r="BH222" s="130"/>
      <c r="BI222" s="130"/>
      <c r="BJ222" s="130"/>
      <c r="BK222" s="130"/>
      <c r="BL222" s="130"/>
      <c r="BM222" s="130"/>
      <c r="BN222" s="130"/>
    </row>
    <row r="223" spans="1:66" x14ac:dyDescent="0.35">
      <c r="A223" s="120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5"/>
      <c r="M223" s="155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0"/>
      <c r="AQ223" s="130"/>
      <c r="AR223" s="130"/>
      <c r="AS223" s="130"/>
      <c r="AT223" s="130"/>
      <c r="AU223" s="130"/>
      <c r="AV223" s="130"/>
      <c r="AW223" s="130"/>
      <c r="AX223" s="130"/>
      <c r="AY223" s="130"/>
      <c r="AZ223" s="130"/>
      <c r="BA223" s="130"/>
      <c r="BB223" s="130"/>
      <c r="BC223" s="130"/>
      <c r="BD223" s="130"/>
      <c r="BE223" s="130"/>
      <c r="BF223" s="130"/>
      <c r="BG223" s="130"/>
      <c r="BH223" s="130"/>
      <c r="BI223" s="130"/>
      <c r="BJ223" s="130"/>
      <c r="BK223" s="130"/>
      <c r="BL223" s="130"/>
      <c r="BM223" s="130"/>
      <c r="BN223" s="130"/>
    </row>
    <row r="224" spans="1:66" x14ac:dyDescent="0.35">
      <c r="A224" s="120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5"/>
      <c r="M224" s="155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30"/>
      <c r="AL224" s="130"/>
      <c r="AM224" s="130"/>
      <c r="AN224" s="130"/>
      <c r="AO224" s="130"/>
      <c r="AP224" s="130"/>
      <c r="AQ224" s="130"/>
      <c r="AR224" s="130"/>
      <c r="AS224" s="130"/>
      <c r="AT224" s="130"/>
      <c r="AU224" s="130"/>
      <c r="AV224" s="130"/>
      <c r="AW224" s="130"/>
      <c r="AX224" s="130"/>
      <c r="AY224" s="130"/>
      <c r="AZ224" s="130"/>
      <c r="BA224" s="130"/>
      <c r="BB224" s="130"/>
      <c r="BC224" s="130"/>
      <c r="BD224" s="130"/>
      <c r="BE224" s="130"/>
      <c r="BF224" s="130"/>
      <c r="BG224" s="130"/>
      <c r="BH224" s="130"/>
      <c r="BI224" s="130"/>
      <c r="BJ224" s="130"/>
      <c r="BK224" s="130"/>
      <c r="BL224" s="130"/>
      <c r="BM224" s="130"/>
      <c r="BN224" s="130"/>
    </row>
    <row r="225" spans="1:66" x14ac:dyDescent="0.35">
      <c r="A225" s="120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5"/>
      <c r="M225" s="155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30"/>
      <c r="AA225" s="130"/>
      <c r="AB225" s="130"/>
      <c r="AC225" s="130"/>
      <c r="AD225" s="130"/>
      <c r="AE225" s="130"/>
      <c r="AF225" s="130"/>
      <c r="AG225" s="130"/>
      <c r="AH225" s="130"/>
      <c r="AI225" s="130"/>
      <c r="AJ225" s="130"/>
      <c r="AK225" s="130"/>
      <c r="AL225" s="130"/>
      <c r="AM225" s="130"/>
      <c r="AN225" s="130"/>
      <c r="AO225" s="130"/>
      <c r="AP225" s="130"/>
      <c r="AQ225" s="130"/>
      <c r="AR225" s="130"/>
      <c r="AS225" s="130"/>
      <c r="AT225" s="130"/>
      <c r="AU225" s="130"/>
      <c r="AV225" s="130"/>
      <c r="AW225" s="130"/>
      <c r="AX225" s="130"/>
      <c r="AY225" s="130"/>
      <c r="AZ225" s="130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0"/>
      <c r="BL225" s="130"/>
      <c r="BM225" s="130"/>
      <c r="BN225" s="130"/>
    </row>
    <row r="226" spans="1:66" x14ac:dyDescent="0.35">
      <c r="A226" s="120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5"/>
      <c r="M226" s="155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  <c r="AX226" s="130"/>
      <c r="AY226" s="130"/>
      <c r="AZ226" s="130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0"/>
      <c r="BL226" s="130"/>
      <c r="BM226" s="130"/>
      <c r="BN226" s="130"/>
    </row>
    <row r="227" spans="1:66" x14ac:dyDescent="0.35">
      <c r="A227" s="120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5"/>
      <c r="M227" s="155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30"/>
      <c r="AA227" s="130"/>
      <c r="AB227" s="130"/>
      <c r="AC227" s="130"/>
      <c r="AD227" s="130"/>
      <c r="AE227" s="130"/>
      <c r="AF227" s="130"/>
      <c r="AG227" s="130"/>
      <c r="AH227" s="130"/>
      <c r="AI227" s="130"/>
      <c r="AJ227" s="130"/>
      <c r="AK227" s="130"/>
      <c r="AL227" s="130"/>
      <c r="AM227" s="130"/>
      <c r="AN227" s="130"/>
      <c r="AO227" s="130"/>
      <c r="AP227" s="130"/>
      <c r="AQ227" s="130"/>
      <c r="AR227" s="130"/>
      <c r="AS227" s="130"/>
      <c r="AT227" s="130"/>
      <c r="AU227" s="130"/>
      <c r="AV227" s="130"/>
      <c r="AW227" s="130"/>
      <c r="AX227" s="130"/>
      <c r="AY227" s="130"/>
      <c r="AZ227" s="130"/>
      <c r="BA227" s="130"/>
      <c r="BB227" s="130"/>
      <c r="BC227" s="130"/>
      <c r="BD227" s="130"/>
      <c r="BE227" s="130"/>
      <c r="BF227" s="130"/>
      <c r="BG227" s="130"/>
      <c r="BH227" s="130"/>
      <c r="BI227" s="130"/>
      <c r="BJ227" s="130"/>
      <c r="BK227" s="130"/>
      <c r="BL227" s="130"/>
      <c r="BM227" s="130"/>
      <c r="BN227" s="130"/>
    </row>
    <row r="228" spans="1:66" x14ac:dyDescent="0.35">
      <c r="A228" s="120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5"/>
      <c r="M228" s="155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130"/>
      <c r="AN228" s="130"/>
      <c r="AO228" s="130"/>
      <c r="AP228" s="130"/>
      <c r="AQ228" s="130"/>
      <c r="AR228" s="130"/>
      <c r="AS228" s="130"/>
      <c r="AT228" s="130"/>
      <c r="AU228" s="130"/>
      <c r="AV228" s="130"/>
      <c r="AW228" s="130"/>
      <c r="AX228" s="130"/>
      <c r="AY228" s="130"/>
      <c r="AZ228" s="130"/>
      <c r="BA228" s="130"/>
      <c r="BB228" s="130"/>
      <c r="BC228" s="130"/>
      <c r="BD228" s="130"/>
      <c r="BE228" s="130"/>
      <c r="BF228" s="130"/>
      <c r="BG228" s="130"/>
      <c r="BH228" s="130"/>
      <c r="BI228" s="130"/>
      <c r="BJ228" s="130"/>
      <c r="BK228" s="130"/>
      <c r="BL228" s="130"/>
      <c r="BM228" s="130"/>
      <c r="BN228" s="130"/>
    </row>
    <row r="229" spans="1:66" x14ac:dyDescent="0.35">
      <c r="A229" s="120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5"/>
      <c r="M229" s="155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  <c r="BC229" s="130"/>
      <c r="BD229" s="130"/>
      <c r="BE229" s="130"/>
      <c r="BF229" s="130"/>
      <c r="BG229" s="130"/>
      <c r="BH229" s="130"/>
      <c r="BI229" s="130"/>
      <c r="BJ229" s="130"/>
      <c r="BK229" s="130"/>
      <c r="BL229" s="130"/>
      <c r="BM229" s="130"/>
      <c r="BN229" s="130"/>
    </row>
    <row r="230" spans="1:66" x14ac:dyDescent="0.35">
      <c r="A230" s="120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5"/>
      <c r="M230" s="155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  <c r="AP230" s="130"/>
      <c r="AQ230" s="130"/>
      <c r="AR230" s="130"/>
      <c r="AS230" s="130"/>
      <c r="AT230" s="130"/>
      <c r="AU230" s="130"/>
      <c r="AV230" s="130"/>
      <c r="AW230" s="130"/>
      <c r="AX230" s="130"/>
      <c r="AY230" s="130"/>
      <c r="AZ230" s="130"/>
      <c r="BA230" s="130"/>
      <c r="BB230" s="130"/>
      <c r="BC230" s="130"/>
      <c r="BD230" s="130"/>
      <c r="BE230" s="130"/>
      <c r="BF230" s="130"/>
      <c r="BG230" s="130"/>
      <c r="BH230" s="130"/>
      <c r="BI230" s="130"/>
      <c r="BJ230" s="130"/>
      <c r="BK230" s="130"/>
      <c r="BL230" s="130"/>
      <c r="BM230" s="130"/>
      <c r="BN230" s="130"/>
    </row>
    <row r="231" spans="1:66" x14ac:dyDescent="0.35">
      <c r="A231" s="120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5"/>
      <c r="M231" s="155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0"/>
      <c r="BL231" s="130"/>
      <c r="BM231" s="130"/>
      <c r="BN231" s="130"/>
    </row>
    <row r="232" spans="1:66" x14ac:dyDescent="0.35">
      <c r="A232" s="120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5"/>
      <c r="M232" s="155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30"/>
      <c r="AA232" s="130"/>
      <c r="AB232" s="130"/>
      <c r="AC232" s="130"/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30"/>
      <c r="AN232" s="130"/>
      <c r="AO232" s="130"/>
      <c r="AP232" s="130"/>
      <c r="AQ232" s="130"/>
      <c r="AR232" s="130"/>
      <c r="AS232" s="130"/>
      <c r="AT232" s="130"/>
      <c r="AU232" s="130"/>
      <c r="AV232" s="130"/>
      <c r="AW232" s="130"/>
      <c r="AX232" s="130"/>
      <c r="AY232" s="130"/>
      <c r="AZ232" s="130"/>
      <c r="BA232" s="130"/>
      <c r="BB232" s="130"/>
      <c r="BC232" s="130"/>
      <c r="BD232" s="130"/>
      <c r="BE232" s="130"/>
      <c r="BF232" s="130"/>
      <c r="BG232" s="130"/>
      <c r="BH232" s="130"/>
      <c r="BI232" s="130"/>
      <c r="BJ232" s="130"/>
      <c r="BK232" s="130"/>
      <c r="BL232" s="130"/>
      <c r="BM232" s="130"/>
      <c r="BN232" s="130"/>
    </row>
    <row r="233" spans="1:66" x14ac:dyDescent="0.35">
      <c r="A233" s="120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5"/>
      <c r="M233" s="155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  <c r="BC233" s="130"/>
      <c r="BD233" s="130"/>
      <c r="BE233" s="130"/>
      <c r="BF233" s="130"/>
      <c r="BG233" s="130"/>
      <c r="BH233" s="130"/>
      <c r="BI233" s="130"/>
      <c r="BJ233" s="130"/>
      <c r="BK233" s="130"/>
      <c r="BL233" s="130"/>
      <c r="BM233" s="130"/>
      <c r="BN233" s="130"/>
    </row>
    <row r="234" spans="1:66" x14ac:dyDescent="0.35">
      <c r="A234" s="120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5"/>
      <c r="M234" s="155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30"/>
      <c r="AN234" s="130"/>
      <c r="AO234" s="130"/>
      <c r="AP234" s="130"/>
      <c r="AQ234" s="130"/>
      <c r="AR234" s="130"/>
      <c r="AS234" s="130"/>
      <c r="AT234" s="130"/>
      <c r="AU234" s="130"/>
      <c r="AV234" s="130"/>
      <c r="AW234" s="130"/>
      <c r="AX234" s="130"/>
      <c r="AY234" s="130"/>
      <c r="AZ234" s="130"/>
      <c r="BA234" s="130"/>
      <c r="BB234" s="130"/>
      <c r="BC234" s="130"/>
      <c r="BD234" s="130"/>
      <c r="BE234" s="130"/>
      <c r="BF234" s="130"/>
      <c r="BG234" s="130"/>
      <c r="BH234" s="130"/>
      <c r="BI234" s="130"/>
      <c r="BJ234" s="130"/>
      <c r="BK234" s="130"/>
      <c r="BL234" s="130"/>
      <c r="BM234" s="130"/>
      <c r="BN234" s="130"/>
    </row>
    <row r="235" spans="1:66" x14ac:dyDescent="0.35">
      <c r="A235" s="120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5"/>
      <c r="M235" s="155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30"/>
      <c r="AL235" s="130"/>
      <c r="AM235" s="130"/>
      <c r="AN235" s="130"/>
      <c r="AO235" s="130"/>
      <c r="AP235" s="130"/>
      <c r="AQ235" s="130"/>
      <c r="AR235" s="130"/>
      <c r="AS235" s="130"/>
      <c r="AT235" s="130"/>
      <c r="AU235" s="130"/>
      <c r="AV235" s="130"/>
      <c r="AW235" s="130"/>
      <c r="AX235" s="130"/>
      <c r="AY235" s="130"/>
      <c r="AZ235" s="130"/>
      <c r="BA235" s="130"/>
      <c r="BB235" s="130"/>
      <c r="BC235" s="130"/>
      <c r="BD235" s="130"/>
      <c r="BE235" s="130"/>
      <c r="BF235" s="130"/>
      <c r="BG235" s="130"/>
      <c r="BH235" s="130"/>
      <c r="BI235" s="130"/>
      <c r="BJ235" s="130"/>
      <c r="BK235" s="130"/>
      <c r="BL235" s="130"/>
      <c r="BM235" s="130"/>
      <c r="BN235" s="130"/>
    </row>
    <row r="236" spans="1:66" x14ac:dyDescent="0.35">
      <c r="A236" s="120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5"/>
      <c r="M236" s="155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30"/>
      <c r="AL236" s="130"/>
      <c r="AM236" s="130"/>
      <c r="AN236" s="130"/>
      <c r="AO236" s="130"/>
      <c r="AP236" s="130"/>
      <c r="AQ236" s="130"/>
      <c r="AR236" s="130"/>
      <c r="AS236" s="130"/>
      <c r="AT236" s="130"/>
      <c r="AU236" s="130"/>
      <c r="AV236" s="130"/>
      <c r="AW236" s="130"/>
      <c r="AX236" s="130"/>
      <c r="AY236" s="130"/>
      <c r="AZ236" s="130"/>
      <c r="BA236" s="130"/>
      <c r="BB236" s="130"/>
      <c r="BC236" s="130"/>
      <c r="BD236" s="130"/>
      <c r="BE236" s="130"/>
      <c r="BF236" s="130"/>
      <c r="BG236" s="130"/>
      <c r="BH236" s="130"/>
      <c r="BI236" s="130"/>
      <c r="BJ236" s="130"/>
      <c r="BK236" s="130"/>
      <c r="BL236" s="130"/>
      <c r="BM236" s="130"/>
      <c r="BN236" s="130"/>
    </row>
    <row r="237" spans="1:66" x14ac:dyDescent="0.35">
      <c r="A237" s="120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5"/>
      <c r="M237" s="155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  <c r="BC237" s="130"/>
      <c r="BD237" s="130"/>
      <c r="BE237" s="130"/>
      <c r="BF237" s="130"/>
      <c r="BG237" s="130"/>
      <c r="BH237" s="130"/>
      <c r="BI237" s="130"/>
      <c r="BJ237" s="130"/>
      <c r="BK237" s="130"/>
      <c r="BL237" s="130"/>
      <c r="BM237" s="130"/>
      <c r="BN237" s="130"/>
    </row>
    <row r="238" spans="1:66" x14ac:dyDescent="0.35">
      <c r="A238" s="120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5"/>
      <c r="M238" s="155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0"/>
      <c r="BL238" s="130"/>
      <c r="BM238" s="130"/>
      <c r="BN238" s="130"/>
    </row>
    <row r="239" spans="1:66" x14ac:dyDescent="0.35">
      <c r="A239" s="120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5"/>
      <c r="M239" s="155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0"/>
      <c r="BL239" s="130"/>
      <c r="BM239" s="130"/>
      <c r="BN239" s="130"/>
    </row>
    <row r="240" spans="1:66" x14ac:dyDescent="0.35">
      <c r="A240" s="120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5"/>
      <c r="M240" s="155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/>
      <c r="AU240" s="130"/>
      <c r="AV240" s="130"/>
      <c r="AW240" s="130"/>
      <c r="AX240" s="130"/>
      <c r="AY240" s="130"/>
      <c r="AZ240" s="130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0"/>
      <c r="BL240" s="130"/>
      <c r="BM240" s="130"/>
      <c r="BN240" s="130"/>
    </row>
    <row r="241" spans="1:66" x14ac:dyDescent="0.35">
      <c r="A241" s="120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5"/>
      <c r="M241" s="155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0"/>
      <c r="BL241" s="130"/>
      <c r="BM241" s="130"/>
      <c r="BN241" s="130"/>
    </row>
    <row r="242" spans="1:66" x14ac:dyDescent="0.35">
      <c r="A242" s="120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5"/>
      <c r="M242" s="155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30"/>
      <c r="AA242" s="130"/>
      <c r="AB242" s="130"/>
      <c r="AC242" s="130"/>
      <c r="AD242" s="130"/>
      <c r="AE242" s="130"/>
      <c r="AF242" s="130"/>
      <c r="AG242" s="130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  <c r="BC242" s="130"/>
      <c r="BD242" s="130"/>
      <c r="BE242" s="130"/>
      <c r="BF242" s="130"/>
      <c r="BG242" s="130"/>
      <c r="BH242" s="130"/>
      <c r="BI242" s="130"/>
      <c r="BJ242" s="130"/>
      <c r="BK242" s="130"/>
      <c r="BL242" s="130"/>
      <c r="BM242" s="130"/>
      <c r="BN242" s="130"/>
    </row>
    <row r="243" spans="1:66" x14ac:dyDescent="0.35">
      <c r="A243" s="120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5"/>
      <c r="M243" s="155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30"/>
      <c r="AA243" s="130"/>
      <c r="AB243" s="130"/>
      <c r="AC243" s="130"/>
      <c r="AD243" s="130"/>
      <c r="AE243" s="130"/>
      <c r="AF243" s="130"/>
      <c r="AG243" s="130"/>
      <c r="AH243" s="130"/>
      <c r="AI243" s="130"/>
      <c r="AJ243" s="130"/>
      <c r="AK243" s="130"/>
      <c r="AL243" s="130"/>
      <c r="AM243" s="130"/>
      <c r="AN243" s="130"/>
      <c r="AO243" s="130"/>
      <c r="AP243" s="130"/>
      <c r="AQ243" s="130"/>
      <c r="AR243" s="130"/>
      <c r="AS243" s="130"/>
      <c r="AT243" s="130"/>
      <c r="AU243" s="130"/>
      <c r="AV243" s="130"/>
      <c r="AW243" s="130"/>
      <c r="AX243" s="130"/>
      <c r="AY243" s="130"/>
      <c r="AZ243" s="130"/>
      <c r="BA243" s="130"/>
      <c r="BB243" s="130"/>
      <c r="BC243" s="130"/>
      <c r="BD243" s="130"/>
      <c r="BE243" s="130"/>
      <c r="BF243" s="130"/>
      <c r="BG243" s="130"/>
      <c r="BH243" s="130"/>
      <c r="BI243" s="130"/>
      <c r="BJ243" s="130"/>
      <c r="BK243" s="130"/>
      <c r="BL243" s="130"/>
      <c r="BM243" s="130"/>
      <c r="BN243" s="130"/>
    </row>
    <row r="244" spans="1:66" x14ac:dyDescent="0.35">
      <c r="A244" s="120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5"/>
      <c r="M244" s="155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30"/>
      <c r="AA244" s="130"/>
      <c r="AB244" s="130"/>
      <c r="AC244" s="130"/>
      <c r="AD244" s="130"/>
      <c r="AE244" s="130"/>
      <c r="AF244" s="130"/>
      <c r="AG244" s="130"/>
      <c r="AH244" s="130"/>
      <c r="AI244" s="130"/>
      <c r="AJ244" s="130"/>
      <c r="AK244" s="130"/>
      <c r="AL244" s="130"/>
      <c r="AM244" s="130"/>
      <c r="AN244" s="130"/>
      <c r="AO244" s="130"/>
      <c r="AP244" s="130"/>
      <c r="AQ244" s="130"/>
      <c r="AR244" s="130"/>
      <c r="AS244" s="130"/>
      <c r="AT244" s="130"/>
      <c r="AU244" s="130"/>
      <c r="AV244" s="130"/>
      <c r="AW244" s="130"/>
      <c r="AX244" s="130"/>
      <c r="AY244" s="130"/>
      <c r="AZ244" s="130"/>
      <c r="BA244" s="130"/>
      <c r="BB244" s="130"/>
      <c r="BC244" s="130"/>
      <c r="BD244" s="130"/>
      <c r="BE244" s="130"/>
      <c r="BF244" s="130"/>
      <c r="BG244" s="130"/>
      <c r="BH244" s="130"/>
      <c r="BI244" s="130"/>
      <c r="BJ244" s="130"/>
      <c r="BK244" s="130"/>
      <c r="BL244" s="130"/>
      <c r="BM244" s="130"/>
      <c r="BN244" s="130"/>
    </row>
    <row r="245" spans="1:66" x14ac:dyDescent="0.35">
      <c r="A245" s="120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5"/>
      <c r="M245" s="155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30"/>
      <c r="AA245" s="130"/>
      <c r="AB245" s="130"/>
      <c r="AC245" s="130"/>
      <c r="AD245" s="130"/>
      <c r="AE245" s="130"/>
      <c r="AF245" s="130"/>
      <c r="AG245" s="130"/>
      <c r="AH245" s="130"/>
      <c r="AI245" s="130"/>
      <c r="AJ245" s="130"/>
      <c r="AK245" s="130"/>
      <c r="AL245" s="130"/>
      <c r="AM245" s="130"/>
      <c r="AN245" s="130"/>
      <c r="AO245" s="130"/>
      <c r="AP245" s="130"/>
      <c r="AQ245" s="130"/>
      <c r="AR245" s="130"/>
      <c r="AS245" s="130"/>
      <c r="AT245" s="130"/>
      <c r="AU245" s="130"/>
      <c r="AV245" s="130"/>
      <c r="AW245" s="130"/>
      <c r="AX245" s="130"/>
      <c r="AY245" s="130"/>
      <c r="AZ245" s="130"/>
      <c r="BA245" s="130"/>
      <c r="BB245" s="130"/>
      <c r="BC245" s="130"/>
      <c r="BD245" s="130"/>
      <c r="BE245" s="130"/>
      <c r="BF245" s="130"/>
      <c r="BG245" s="130"/>
      <c r="BH245" s="130"/>
      <c r="BI245" s="130"/>
      <c r="BJ245" s="130"/>
      <c r="BK245" s="130"/>
      <c r="BL245" s="130"/>
      <c r="BM245" s="130"/>
      <c r="BN245" s="130"/>
    </row>
    <row r="246" spans="1:66" x14ac:dyDescent="0.35">
      <c r="A246" s="120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5"/>
      <c r="M246" s="155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  <c r="BC246" s="130"/>
      <c r="BD246" s="130"/>
      <c r="BE246" s="130"/>
      <c r="BF246" s="130"/>
      <c r="BG246" s="130"/>
      <c r="BH246" s="130"/>
      <c r="BI246" s="130"/>
      <c r="BJ246" s="130"/>
      <c r="BK246" s="130"/>
      <c r="BL246" s="130"/>
      <c r="BM246" s="130"/>
      <c r="BN246" s="130"/>
    </row>
    <row r="247" spans="1:66" x14ac:dyDescent="0.35">
      <c r="A247" s="120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5"/>
      <c r="M247" s="155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  <c r="AN247" s="130"/>
      <c r="AO247" s="130"/>
      <c r="AP247" s="130"/>
      <c r="AQ247" s="130"/>
      <c r="AR247" s="130"/>
      <c r="AS247" s="130"/>
      <c r="AT247" s="130"/>
      <c r="AU247" s="130"/>
      <c r="AV247" s="130"/>
      <c r="AW247" s="130"/>
      <c r="AX247" s="130"/>
      <c r="AY247" s="130"/>
      <c r="AZ247" s="130"/>
      <c r="BA247" s="130"/>
      <c r="BB247" s="130"/>
      <c r="BC247" s="130"/>
      <c r="BD247" s="130"/>
      <c r="BE247" s="130"/>
      <c r="BF247" s="130"/>
      <c r="BG247" s="130"/>
      <c r="BH247" s="130"/>
      <c r="BI247" s="130"/>
      <c r="BJ247" s="130"/>
      <c r="BK247" s="130"/>
      <c r="BL247" s="130"/>
      <c r="BM247" s="130"/>
      <c r="BN247" s="130"/>
    </row>
    <row r="248" spans="1:66" x14ac:dyDescent="0.35">
      <c r="A248" s="120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5"/>
      <c r="M248" s="155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  <c r="AX248" s="130"/>
      <c r="AY248" s="130"/>
      <c r="AZ248" s="130"/>
      <c r="BA248" s="130"/>
      <c r="BB248" s="130"/>
      <c r="BC248" s="130"/>
      <c r="BD248" s="130"/>
      <c r="BE248" s="130"/>
      <c r="BF248" s="130"/>
      <c r="BG248" s="130"/>
      <c r="BH248" s="130"/>
      <c r="BI248" s="130"/>
      <c r="BJ248" s="130"/>
      <c r="BK248" s="130"/>
      <c r="BL248" s="130"/>
      <c r="BM248" s="130"/>
      <c r="BN248" s="130"/>
    </row>
    <row r="249" spans="1:66" x14ac:dyDescent="0.35">
      <c r="A249" s="120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5"/>
      <c r="M249" s="155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30"/>
      <c r="AL249" s="130"/>
      <c r="AM249" s="130"/>
      <c r="AN249" s="130"/>
      <c r="AO249" s="130"/>
      <c r="AP249" s="130"/>
      <c r="AQ249" s="130"/>
      <c r="AR249" s="130"/>
      <c r="AS249" s="130"/>
      <c r="AT249" s="130"/>
      <c r="AU249" s="130"/>
      <c r="AV249" s="130"/>
      <c r="AW249" s="130"/>
      <c r="AX249" s="130"/>
      <c r="AY249" s="130"/>
      <c r="AZ249" s="130"/>
      <c r="BA249" s="130"/>
      <c r="BB249" s="130"/>
      <c r="BC249" s="130"/>
      <c r="BD249" s="130"/>
      <c r="BE249" s="130"/>
      <c r="BF249" s="130"/>
      <c r="BG249" s="130"/>
      <c r="BH249" s="130"/>
      <c r="BI249" s="130"/>
      <c r="BJ249" s="130"/>
      <c r="BK249" s="130"/>
      <c r="BL249" s="130"/>
      <c r="BM249" s="130"/>
      <c r="BN249" s="130"/>
    </row>
    <row r="250" spans="1:66" x14ac:dyDescent="0.35">
      <c r="A250" s="120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5"/>
      <c r="M250" s="155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30"/>
      <c r="AL250" s="130"/>
      <c r="AM250" s="130"/>
      <c r="AN250" s="130"/>
      <c r="AO250" s="130"/>
      <c r="AP250" s="130"/>
      <c r="AQ250" s="130"/>
      <c r="AR250" s="130"/>
      <c r="AS250" s="130"/>
      <c r="AT250" s="130"/>
      <c r="AU250" s="130"/>
      <c r="AV250" s="130"/>
      <c r="AW250" s="130"/>
      <c r="AX250" s="130"/>
      <c r="AY250" s="130"/>
      <c r="AZ250" s="130"/>
      <c r="BA250" s="130"/>
      <c r="BB250" s="130"/>
      <c r="BC250" s="130"/>
      <c r="BD250" s="130"/>
      <c r="BE250" s="130"/>
      <c r="BF250" s="130"/>
      <c r="BG250" s="130"/>
      <c r="BH250" s="130"/>
      <c r="BI250" s="130"/>
      <c r="BJ250" s="130"/>
      <c r="BK250" s="130"/>
      <c r="BL250" s="130"/>
      <c r="BM250" s="130"/>
      <c r="BN250" s="130"/>
    </row>
    <row r="251" spans="1:66" x14ac:dyDescent="0.35">
      <c r="A251" s="120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5"/>
      <c r="M251" s="155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  <c r="AQ251" s="130"/>
      <c r="AR251" s="130"/>
      <c r="AS251" s="130"/>
      <c r="AT251" s="130"/>
      <c r="AU251" s="130"/>
      <c r="AV251" s="130"/>
      <c r="AW251" s="130"/>
      <c r="AX251" s="130"/>
      <c r="AY251" s="130"/>
      <c r="AZ251" s="130"/>
      <c r="BA251" s="130"/>
      <c r="BB251" s="130"/>
      <c r="BC251" s="130"/>
      <c r="BD251" s="130"/>
      <c r="BE251" s="130"/>
      <c r="BF251" s="130"/>
      <c r="BG251" s="130"/>
      <c r="BH251" s="130"/>
      <c r="BI251" s="130"/>
      <c r="BJ251" s="130"/>
      <c r="BK251" s="130"/>
      <c r="BL251" s="130"/>
      <c r="BM251" s="130"/>
      <c r="BN251" s="130"/>
    </row>
    <row r="252" spans="1:66" x14ac:dyDescent="0.35">
      <c r="A252" s="120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5"/>
      <c r="M252" s="155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30"/>
      <c r="AL252" s="130"/>
      <c r="AM252" s="130"/>
      <c r="AN252" s="130"/>
      <c r="AO252" s="130"/>
      <c r="AP252" s="130"/>
      <c r="AQ252" s="130"/>
      <c r="AR252" s="130"/>
      <c r="AS252" s="130"/>
      <c r="AT252" s="130"/>
      <c r="AU252" s="130"/>
      <c r="AV252" s="130"/>
      <c r="AW252" s="130"/>
      <c r="AX252" s="130"/>
      <c r="AY252" s="130"/>
      <c r="AZ252" s="130"/>
      <c r="BA252" s="130"/>
      <c r="BB252" s="130"/>
      <c r="BC252" s="130"/>
      <c r="BD252" s="130"/>
      <c r="BE252" s="130"/>
      <c r="BF252" s="130"/>
      <c r="BG252" s="130"/>
      <c r="BH252" s="130"/>
      <c r="BI252" s="130"/>
      <c r="BJ252" s="130"/>
      <c r="BK252" s="130"/>
      <c r="BL252" s="130"/>
      <c r="BM252" s="130"/>
      <c r="BN252" s="130"/>
    </row>
    <row r="253" spans="1:66" x14ac:dyDescent="0.35">
      <c r="A253" s="120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5"/>
      <c r="M253" s="155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30"/>
      <c r="AL253" s="130"/>
      <c r="AM253" s="130"/>
      <c r="AN253" s="130"/>
      <c r="AO253" s="130"/>
      <c r="AP253" s="130"/>
      <c r="AQ253" s="130"/>
      <c r="AR253" s="130"/>
      <c r="AS253" s="130"/>
      <c r="AT253" s="130"/>
      <c r="AU253" s="130"/>
      <c r="AV253" s="130"/>
      <c r="AW253" s="130"/>
      <c r="AX253" s="130"/>
      <c r="AY253" s="130"/>
      <c r="AZ253" s="130"/>
      <c r="BA253" s="130"/>
      <c r="BB253" s="130"/>
      <c r="BC253" s="130"/>
      <c r="BD253" s="130"/>
      <c r="BE253" s="130"/>
      <c r="BF253" s="130"/>
      <c r="BG253" s="130"/>
      <c r="BH253" s="130"/>
      <c r="BI253" s="130"/>
      <c r="BJ253" s="130"/>
      <c r="BK253" s="130"/>
      <c r="BL253" s="130"/>
      <c r="BM253" s="130"/>
      <c r="BN253" s="130"/>
    </row>
    <row r="254" spans="1:66" x14ac:dyDescent="0.35">
      <c r="A254" s="120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5"/>
      <c r="M254" s="155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0"/>
      <c r="BL254" s="130"/>
      <c r="BM254" s="130"/>
      <c r="BN254" s="130"/>
    </row>
    <row r="255" spans="1:66" x14ac:dyDescent="0.35">
      <c r="A255" s="120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5"/>
      <c r="M255" s="155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</row>
    <row r="256" spans="1:66" x14ac:dyDescent="0.35">
      <c r="D256" s="154"/>
      <c r="E256" s="154"/>
      <c r="F256" s="154"/>
      <c r="G256" s="154"/>
      <c r="H256" s="154"/>
      <c r="I256" s="154"/>
      <c r="J256" s="154"/>
      <c r="K256" s="154"/>
      <c r="L256" s="155"/>
      <c r="M256" s="155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0"/>
      <c r="BL256" s="130"/>
      <c r="BM256" s="130"/>
      <c r="BN256" s="130"/>
    </row>
    <row r="257" spans="4:66" x14ac:dyDescent="0.35">
      <c r="D257" s="154"/>
      <c r="E257" s="154"/>
      <c r="F257" s="154"/>
      <c r="G257" s="154"/>
      <c r="H257" s="154"/>
      <c r="I257" s="154"/>
      <c r="J257" s="154"/>
      <c r="K257" s="154"/>
      <c r="L257" s="155"/>
      <c r="M257" s="155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  <c r="BC257" s="130"/>
      <c r="BD257" s="130"/>
      <c r="BE257" s="130"/>
      <c r="BF257" s="130"/>
      <c r="BG257" s="130"/>
      <c r="BH257" s="130"/>
      <c r="BI257" s="130"/>
      <c r="BJ257" s="130"/>
      <c r="BK257" s="130"/>
      <c r="BL257" s="130"/>
      <c r="BM257" s="130"/>
      <c r="BN257" s="130"/>
    </row>
    <row r="258" spans="4:66" x14ac:dyDescent="0.35">
      <c r="D258" s="154"/>
      <c r="E258" s="154"/>
      <c r="F258" s="154"/>
      <c r="G258" s="154"/>
      <c r="H258" s="154"/>
      <c r="I258" s="154"/>
      <c r="J258" s="154"/>
      <c r="K258" s="154"/>
      <c r="L258" s="155"/>
      <c r="M258" s="155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  <c r="BC258" s="130"/>
      <c r="BD258" s="130"/>
      <c r="BE258" s="130"/>
      <c r="BF258" s="130"/>
      <c r="BG258" s="130"/>
      <c r="BH258" s="130"/>
      <c r="BI258" s="130"/>
      <c r="BJ258" s="130"/>
      <c r="BK258" s="130"/>
      <c r="BL258" s="130"/>
      <c r="BM258" s="130"/>
      <c r="BN258" s="130"/>
    </row>
    <row r="259" spans="4:66" x14ac:dyDescent="0.35">
      <c r="D259" s="154"/>
      <c r="E259" s="154"/>
      <c r="F259" s="154"/>
      <c r="G259" s="154"/>
      <c r="H259" s="154"/>
      <c r="I259" s="154"/>
      <c r="J259" s="154"/>
      <c r="K259" s="154"/>
      <c r="L259" s="155"/>
      <c r="M259" s="155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  <c r="BC259" s="130"/>
      <c r="BD259" s="130"/>
      <c r="BE259" s="130"/>
      <c r="BF259" s="130"/>
      <c r="BG259" s="130"/>
      <c r="BH259" s="130"/>
      <c r="BI259" s="130"/>
      <c r="BJ259" s="130"/>
      <c r="BK259" s="130"/>
      <c r="BL259" s="130"/>
      <c r="BM259" s="130"/>
      <c r="BN259" s="130"/>
    </row>
    <row r="260" spans="4:66" x14ac:dyDescent="0.35">
      <c r="D260" s="154"/>
      <c r="E260" s="154"/>
      <c r="F260" s="154"/>
      <c r="G260" s="154"/>
      <c r="H260" s="154"/>
      <c r="I260" s="154"/>
      <c r="J260" s="154"/>
      <c r="K260" s="154"/>
      <c r="L260" s="155"/>
      <c r="M260" s="155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  <c r="BC260" s="130"/>
      <c r="BD260" s="130"/>
      <c r="BE260" s="130"/>
      <c r="BF260" s="130"/>
      <c r="BG260" s="130"/>
      <c r="BH260" s="130"/>
      <c r="BI260" s="130"/>
      <c r="BJ260" s="130"/>
      <c r="BK260" s="130"/>
      <c r="BL260" s="130"/>
      <c r="BM260" s="130"/>
      <c r="BN260" s="130"/>
    </row>
    <row r="261" spans="4:66" x14ac:dyDescent="0.35">
      <c r="D261" s="154"/>
      <c r="E261" s="154"/>
      <c r="F261" s="154"/>
      <c r="G261" s="154"/>
      <c r="H261" s="154"/>
      <c r="I261" s="154"/>
      <c r="J261" s="154"/>
      <c r="K261" s="154"/>
      <c r="L261" s="155"/>
      <c r="M261" s="155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30"/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0"/>
      <c r="AL261" s="130"/>
      <c r="AM261" s="130"/>
      <c r="AN261" s="130"/>
      <c r="AO261" s="130"/>
      <c r="AP261" s="130"/>
      <c r="AQ261" s="130"/>
      <c r="AR261" s="130"/>
      <c r="AS261" s="130"/>
      <c r="AT261" s="130"/>
      <c r="AU261" s="130"/>
      <c r="AV261" s="130"/>
      <c r="AW261" s="130"/>
      <c r="AX261" s="130"/>
      <c r="AY261" s="130"/>
      <c r="AZ261" s="130"/>
      <c r="BA261" s="130"/>
      <c r="BB261" s="130"/>
      <c r="BC261" s="130"/>
      <c r="BD261" s="130"/>
      <c r="BE261" s="130"/>
      <c r="BF261" s="130"/>
      <c r="BG261" s="130"/>
      <c r="BH261" s="130"/>
      <c r="BI261" s="130"/>
      <c r="BJ261" s="130"/>
      <c r="BK261" s="130"/>
      <c r="BL261" s="130"/>
      <c r="BM261" s="130"/>
      <c r="BN261" s="130"/>
    </row>
    <row r="262" spans="4:66" x14ac:dyDescent="0.35">
      <c r="D262" s="154"/>
      <c r="E262" s="154"/>
      <c r="F262" s="154"/>
      <c r="G262" s="154"/>
      <c r="H262" s="154"/>
      <c r="I262" s="154"/>
      <c r="J262" s="154"/>
      <c r="K262" s="154"/>
      <c r="L262" s="155"/>
      <c r="M262" s="155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0"/>
      <c r="AL262" s="130"/>
      <c r="AM262" s="130"/>
      <c r="AN262" s="130"/>
      <c r="AO262" s="130"/>
      <c r="AP262" s="130"/>
      <c r="AQ262" s="130"/>
      <c r="AR262" s="130"/>
      <c r="AS262" s="130"/>
      <c r="AT262" s="130"/>
      <c r="AU262" s="130"/>
      <c r="AV262" s="130"/>
      <c r="AW262" s="130"/>
      <c r="AX262" s="130"/>
      <c r="AY262" s="130"/>
      <c r="AZ262" s="130"/>
      <c r="BA262" s="130"/>
      <c r="BB262" s="130"/>
      <c r="BC262" s="130"/>
      <c r="BD262" s="130"/>
      <c r="BE262" s="130"/>
      <c r="BF262" s="130"/>
      <c r="BG262" s="130"/>
      <c r="BH262" s="130"/>
      <c r="BI262" s="130"/>
      <c r="BJ262" s="130"/>
      <c r="BK262" s="130"/>
      <c r="BL262" s="130"/>
      <c r="BM262" s="130"/>
      <c r="BN262" s="130"/>
    </row>
    <row r="263" spans="4:66" x14ac:dyDescent="0.35">
      <c r="D263" s="154"/>
      <c r="E263" s="154"/>
      <c r="F263" s="154"/>
      <c r="G263" s="154"/>
      <c r="H263" s="154"/>
      <c r="I263" s="154"/>
      <c r="J263" s="154"/>
      <c r="K263" s="154"/>
      <c r="L263" s="155"/>
      <c r="M263" s="155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0"/>
      <c r="AL263" s="130"/>
      <c r="AM263" s="130"/>
      <c r="AN263" s="130"/>
      <c r="AO263" s="130"/>
      <c r="AP263" s="130"/>
      <c r="AQ263" s="130"/>
      <c r="AR263" s="130"/>
      <c r="AS263" s="130"/>
      <c r="AT263" s="130"/>
      <c r="AU263" s="130"/>
      <c r="AV263" s="130"/>
      <c r="AW263" s="130"/>
      <c r="AX263" s="130"/>
      <c r="AY263" s="130"/>
      <c r="AZ263" s="130"/>
      <c r="BA263" s="130"/>
      <c r="BB263" s="130"/>
      <c r="BC263" s="130"/>
      <c r="BD263" s="130"/>
      <c r="BE263" s="130"/>
      <c r="BF263" s="130"/>
      <c r="BG263" s="130"/>
      <c r="BH263" s="130"/>
      <c r="BI263" s="130"/>
      <c r="BJ263" s="130"/>
      <c r="BK263" s="130"/>
      <c r="BL263" s="130"/>
      <c r="BM263" s="130"/>
      <c r="BN263" s="130"/>
    </row>
    <row r="264" spans="4:66" x14ac:dyDescent="0.35">
      <c r="D264" s="154"/>
      <c r="E264" s="154"/>
      <c r="F264" s="154"/>
      <c r="G264" s="154"/>
      <c r="H264" s="154"/>
      <c r="I264" s="154"/>
      <c r="J264" s="154"/>
      <c r="K264" s="154"/>
      <c r="L264" s="155"/>
      <c r="M264" s="155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0"/>
      <c r="AL264" s="130"/>
      <c r="AM264" s="130"/>
      <c r="AN264" s="130"/>
      <c r="AO264" s="130"/>
      <c r="AP264" s="130"/>
      <c r="AQ264" s="130"/>
      <c r="AR264" s="130"/>
      <c r="AS264" s="130"/>
      <c r="AT264" s="130"/>
      <c r="AU264" s="130"/>
      <c r="AV264" s="130"/>
      <c r="AW264" s="130"/>
      <c r="AX264" s="130"/>
      <c r="AY264" s="130"/>
      <c r="AZ264" s="130"/>
      <c r="BA264" s="130"/>
      <c r="BB264" s="130"/>
      <c r="BC264" s="130"/>
      <c r="BD264" s="130"/>
      <c r="BE264" s="130"/>
      <c r="BF264" s="130"/>
      <c r="BG264" s="130"/>
      <c r="BH264" s="130"/>
      <c r="BI264" s="130"/>
      <c r="BJ264" s="130"/>
      <c r="BK264" s="130"/>
      <c r="BL264" s="130"/>
      <c r="BM264" s="130"/>
      <c r="BN264" s="130"/>
    </row>
    <row r="265" spans="4:66" x14ac:dyDescent="0.35">
      <c r="D265" s="154"/>
      <c r="E265" s="154"/>
      <c r="F265" s="154"/>
      <c r="G265" s="154"/>
      <c r="H265" s="154"/>
      <c r="I265" s="154"/>
      <c r="J265" s="154"/>
      <c r="K265" s="154"/>
      <c r="L265" s="155"/>
      <c r="M265" s="155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0"/>
      <c r="AL265" s="130"/>
      <c r="AM265" s="130"/>
      <c r="AN265" s="130"/>
      <c r="AO265" s="130"/>
      <c r="AP265" s="130"/>
      <c r="AQ265" s="130"/>
      <c r="AR265" s="130"/>
      <c r="AS265" s="130"/>
      <c r="AT265" s="130"/>
      <c r="AU265" s="130"/>
      <c r="AV265" s="130"/>
      <c r="AW265" s="130"/>
      <c r="AX265" s="130"/>
      <c r="AY265" s="130"/>
      <c r="AZ265" s="130"/>
      <c r="BA265" s="130"/>
      <c r="BB265" s="130"/>
      <c r="BC265" s="130"/>
      <c r="BD265" s="130"/>
      <c r="BE265" s="130"/>
      <c r="BF265" s="130"/>
      <c r="BG265" s="130"/>
      <c r="BH265" s="130"/>
      <c r="BI265" s="130"/>
      <c r="BJ265" s="130"/>
      <c r="BK265" s="130"/>
      <c r="BL265" s="130"/>
      <c r="BM265" s="130"/>
      <c r="BN265" s="130"/>
    </row>
    <row r="266" spans="4:66" x14ac:dyDescent="0.35">
      <c r="D266" s="154"/>
      <c r="E266" s="154"/>
      <c r="F266" s="154"/>
      <c r="G266" s="154"/>
      <c r="H266" s="154"/>
      <c r="I266" s="154"/>
      <c r="J266" s="154"/>
      <c r="K266" s="154"/>
      <c r="L266" s="155"/>
      <c r="M266" s="155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0"/>
      <c r="AL266" s="130"/>
      <c r="AM266" s="130"/>
      <c r="AN266" s="130"/>
      <c r="AO266" s="130"/>
      <c r="AP266" s="130"/>
      <c r="AQ266" s="130"/>
      <c r="AR266" s="130"/>
      <c r="AS266" s="130"/>
      <c r="AT266" s="130"/>
      <c r="AU266" s="130"/>
      <c r="AV266" s="130"/>
      <c r="AW266" s="130"/>
      <c r="AX266" s="130"/>
      <c r="AY266" s="130"/>
      <c r="AZ266" s="130"/>
      <c r="BA266" s="130"/>
      <c r="BB266" s="130"/>
      <c r="BC266" s="130"/>
      <c r="BD266" s="130"/>
      <c r="BE266" s="130"/>
      <c r="BF266" s="130"/>
      <c r="BG266" s="130"/>
      <c r="BH266" s="130"/>
      <c r="BI266" s="130"/>
      <c r="BJ266" s="130"/>
      <c r="BK266" s="130"/>
      <c r="BL266" s="130"/>
      <c r="BM266" s="130"/>
      <c r="BN266" s="130"/>
    </row>
    <row r="267" spans="4:66" x14ac:dyDescent="0.35">
      <c r="D267" s="154"/>
      <c r="E267" s="154"/>
      <c r="F267" s="154"/>
      <c r="G267" s="154"/>
      <c r="H267" s="154"/>
      <c r="I267" s="154"/>
      <c r="J267" s="154"/>
      <c r="K267" s="154"/>
      <c r="L267" s="155"/>
      <c r="M267" s="155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0"/>
      <c r="AL267" s="130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0"/>
      <c r="AX267" s="130"/>
      <c r="AY267" s="130"/>
      <c r="AZ267" s="130"/>
      <c r="BA267" s="130"/>
      <c r="BB267" s="130"/>
      <c r="BC267" s="130"/>
      <c r="BD267" s="130"/>
      <c r="BE267" s="130"/>
      <c r="BF267" s="130"/>
      <c r="BG267" s="130"/>
      <c r="BH267" s="130"/>
      <c r="BI267" s="130"/>
      <c r="BJ267" s="130"/>
      <c r="BK267" s="130"/>
      <c r="BL267" s="130"/>
      <c r="BM267" s="130"/>
      <c r="BN267" s="130"/>
    </row>
    <row r="268" spans="4:66" x14ac:dyDescent="0.35">
      <c r="D268" s="154"/>
      <c r="E268" s="154"/>
      <c r="F268" s="154"/>
      <c r="G268" s="154"/>
      <c r="H268" s="154"/>
      <c r="I268" s="154"/>
      <c r="J268" s="154"/>
      <c r="K268" s="154"/>
      <c r="L268" s="155"/>
      <c r="M268" s="155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  <c r="AX268" s="130"/>
      <c r="AY268" s="130"/>
      <c r="AZ268" s="130"/>
      <c r="BA268" s="130"/>
      <c r="BB268" s="130"/>
      <c r="BC268" s="130"/>
      <c r="BD268" s="130"/>
      <c r="BE268" s="130"/>
      <c r="BF268" s="130"/>
      <c r="BG268" s="130"/>
      <c r="BH268" s="130"/>
      <c r="BI268" s="130"/>
      <c r="BJ268" s="130"/>
      <c r="BK268" s="130"/>
      <c r="BL268" s="130"/>
      <c r="BM268" s="130"/>
      <c r="BN268" s="130"/>
    </row>
    <row r="269" spans="4:66" x14ac:dyDescent="0.35">
      <c r="D269" s="154"/>
      <c r="E269" s="154"/>
      <c r="F269" s="154"/>
      <c r="G269" s="154"/>
      <c r="H269" s="154"/>
      <c r="I269" s="154"/>
      <c r="J269" s="154"/>
      <c r="K269" s="154"/>
      <c r="L269" s="155"/>
      <c r="M269" s="155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0"/>
      <c r="BL269" s="130"/>
      <c r="BM269" s="130"/>
      <c r="BN269" s="130"/>
    </row>
    <row r="270" spans="4:66" x14ac:dyDescent="0.35">
      <c r="D270" s="154"/>
      <c r="E270" s="154"/>
      <c r="F270" s="154"/>
      <c r="G270" s="154"/>
      <c r="H270" s="154"/>
      <c r="I270" s="154"/>
      <c r="J270" s="154"/>
      <c r="K270" s="154"/>
      <c r="L270" s="155"/>
      <c r="M270" s="155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</row>
    <row r="271" spans="4:66" x14ac:dyDescent="0.35">
      <c r="D271" s="154"/>
      <c r="E271" s="154"/>
      <c r="F271" s="154"/>
      <c r="G271" s="154"/>
      <c r="H271" s="154"/>
      <c r="I271" s="154"/>
      <c r="J271" s="154"/>
      <c r="K271" s="154"/>
      <c r="L271" s="155"/>
      <c r="M271" s="155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/>
      <c r="AU271" s="130"/>
      <c r="AV271" s="130"/>
      <c r="AW271" s="130"/>
      <c r="AX271" s="130"/>
      <c r="AY271" s="130"/>
      <c r="AZ271" s="130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0"/>
      <c r="BL271" s="130"/>
      <c r="BM271" s="130"/>
      <c r="BN271" s="130"/>
    </row>
    <row r="272" spans="4:66" x14ac:dyDescent="0.35">
      <c r="D272" s="154"/>
      <c r="E272" s="154"/>
      <c r="F272" s="154"/>
      <c r="G272" s="154"/>
      <c r="H272" s="154"/>
      <c r="I272" s="154"/>
      <c r="J272" s="154"/>
      <c r="K272" s="154"/>
      <c r="L272" s="155"/>
      <c r="M272" s="155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  <c r="AS272" s="130"/>
      <c r="AT272" s="130"/>
      <c r="AU272" s="130"/>
      <c r="AV272" s="130"/>
      <c r="AW272" s="130"/>
      <c r="AX272" s="130"/>
      <c r="AY272" s="130"/>
      <c r="AZ272" s="130"/>
      <c r="BA272" s="130"/>
      <c r="BB272" s="130"/>
      <c r="BC272" s="130"/>
      <c r="BD272" s="130"/>
      <c r="BE272" s="130"/>
      <c r="BF272" s="130"/>
      <c r="BG272" s="130"/>
      <c r="BH272" s="130"/>
      <c r="BI272" s="130"/>
      <c r="BJ272" s="130"/>
      <c r="BK272" s="130"/>
      <c r="BL272" s="130"/>
      <c r="BM272" s="130"/>
      <c r="BN272" s="130"/>
    </row>
    <row r="273" spans="4:66" x14ac:dyDescent="0.35">
      <c r="D273" s="154"/>
      <c r="E273" s="154"/>
      <c r="F273" s="154"/>
      <c r="G273" s="154"/>
      <c r="H273" s="154"/>
      <c r="I273" s="154"/>
      <c r="J273" s="154"/>
      <c r="K273" s="154"/>
      <c r="L273" s="155"/>
      <c r="M273" s="155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0"/>
      <c r="AL273" s="130"/>
      <c r="AM273" s="130"/>
      <c r="AN273" s="130"/>
      <c r="AO273" s="130"/>
      <c r="AP273" s="130"/>
      <c r="AQ273" s="130"/>
      <c r="AR273" s="130"/>
      <c r="AS273" s="130"/>
      <c r="AT273" s="130"/>
      <c r="AU273" s="130"/>
      <c r="AV273" s="130"/>
      <c r="AW273" s="130"/>
      <c r="AX273" s="130"/>
      <c r="AY273" s="130"/>
      <c r="AZ273" s="130"/>
      <c r="BA273" s="130"/>
      <c r="BB273" s="130"/>
      <c r="BC273" s="130"/>
      <c r="BD273" s="130"/>
      <c r="BE273" s="130"/>
      <c r="BF273" s="130"/>
      <c r="BG273" s="130"/>
      <c r="BH273" s="130"/>
      <c r="BI273" s="130"/>
      <c r="BJ273" s="130"/>
      <c r="BK273" s="130"/>
      <c r="BL273" s="130"/>
      <c r="BM273" s="130"/>
      <c r="BN273" s="130"/>
    </row>
    <row r="274" spans="4:66" x14ac:dyDescent="0.35">
      <c r="D274" s="154"/>
      <c r="E274" s="154"/>
      <c r="F274" s="154"/>
      <c r="G274" s="154"/>
      <c r="H274" s="154"/>
      <c r="I274" s="154"/>
      <c r="J274" s="154"/>
      <c r="K274" s="154"/>
      <c r="L274" s="155"/>
      <c r="M274" s="155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  <c r="AX274" s="130"/>
      <c r="AY274" s="130"/>
      <c r="AZ274" s="130"/>
      <c r="BA274" s="130"/>
      <c r="BB274" s="130"/>
      <c r="BC274" s="130"/>
      <c r="BD274" s="130"/>
      <c r="BE274" s="130"/>
      <c r="BF274" s="130"/>
      <c r="BG274" s="130"/>
      <c r="BH274" s="130"/>
      <c r="BI274" s="130"/>
      <c r="BJ274" s="130"/>
      <c r="BK274" s="130"/>
      <c r="BL274" s="130"/>
      <c r="BM274" s="130"/>
      <c r="BN274" s="130"/>
    </row>
    <row r="275" spans="4:66" x14ac:dyDescent="0.35">
      <c r="D275" s="154"/>
      <c r="E275" s="154"/>
      <c r="F275" s="154"/>
      <c r="G275" s="154"/>
      <c r="H275" s="154"/>
      <c r="I275" s="154"/>
      <c r="J275" s="154"/>
      <c r="K275" s="154"/>
      <c r="L275" s="155"/>
      <c r="M275" s="155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  <c r="AS275" s="130"/>
      <c r="AT275" s="130"/>
      <c r="AU275" s="130"/>
      <c r="AV275" s="130"/>
      <c r="AW275" s="130"/>
      <c r="AX275" s="130"/>
      <c r="AY275" s="130"/>
      <c r="AZ275" s="130"/>
      <c r="BA275" s="130"/>
      <c r="BB275" s="130"/>
      <c r="BC275" s="130"/>
      <c r="BD275" s="130"/>
      <c r="BE275" s="130"/>
      <c r="BF275" s="130"/>
      <c r="BG275" s="130"/>
      <c r="BH275" s="130"/>
      <c r="BI275" s="130"/>
      <c r="BJ275" s="130"/>
      <c r="BK275" s="130"/>
      <c r="BL275" s="130"/>
      <c r="BM275" s="130"/>
      <c r="BN275" s="130"/>
    </row>
    <row r="276" spans="4:66" x14ac:dyDescent="0.35">
      <c r="D276" s="154"/>
      <c r="E276" s="154"/>
      <c r="F276" s="154"/>
      <c r="G276" s="154"/>
      <c r="H276" s="154"/>
      <c r="I276" s="154"/>
      <c r="J276" s="154"/>
      <c r="K276" s="154"/>
      <c r="L276" s="155"/>
      <c r="M276" s="155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  <c r="AS276" s="130"/>
      <c r="AT276" s="130"/>
      <c r="AU276" s="130"/>
      <c r="AV276" s="130"/>
      <c r="AW276" s="130"/>
      <c r="AX276" s="130"/>
      <c r="AY276" s="130"/>
      <c r="AZ276" s="130"/>
      <c r="BA276" s="130"/>
      <c r="BB276" s="130"/>
      <c r="BC276" s="130"/>
      <c r="BD276" s="130"/>
      <c r="BE276" s="130"/>
      <c r="BF276" s="130"/>
      <c r="BG276" s="130"/>
      <c r="BH276" s="130"/>
      <c r="BI276" s="130"/>
      <c r="BJ276" s="130"/>
      <c r="BK276" s="130"/>
      <c r="BL276" s="130"/>
      <c r="BM276" s="130"/>
      <c r="BN276" s="130"/>
    </row>
    <row r="277" spans="4:66" x14ac:dyDescent="0.35">
      <c r="D277" s="154"/>
      <c r="E277" s="154"/>
      <c r="F277" s="154"/>
      <c r="G277" s="154"/>
      <c r="H277" s="154"/>
      <c r="I277" s="154"/>
      <c r="J277" s="154"/>
      <c r="K277" s="154"/>
      <c r="L277" s="155"/>
      <c r="M277" s="155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  <c r="AS277" s="130"/>
      <c r="AT277" s="130"/>
      <c r="AU277" s="130"/>
      <c r="AV277" s="130"/>
      <c r="AW277" s="130"/>
      <c r="AX277" s="130"/>
      <c r="AY277" s="130"/>
      <c r="AZ277" s="130"/>
      <c r="BA277" s="130"/>
      <c r="BB277" s="130"/>
      <c r="BC277" s="130"/>
      <c r="BD277" s="130"/>
      <c r="BE277" s="130"/>
      <c r="BF277" s="130"/>
      <c r="BG277" s="130"/>
      <c r="BH277" s="130"/>
      <c r="BI277" s="130"/>
      <c r="BJ277" s="130"/>
      <c r="BK277" s="130"/>
      <c r="BL277" s="130"/>
      <c r="BM277" s="130"/>
      <c r="BN277" s="130"/>
    </row>
    <row r="278" spans="4:66" x14ac:dyDescent="0.35">
      <c r="D278" s="154"/>
      <c r="E278" s="154"/>
      <c r="F278" s="154"/>
      <c r="G278" s="154"/>
      <c r="H278" s="154"/>
      <c r="I278" s="154"/>
      <c r="J278" s="154"/>
      <c r="K278" s="154"/>
      <c r="L278" s="155"/>
      <c r="M278" s="155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  <c r="AS278" s="130"/>
      <c r="AT278" s="130"/>
      <c r="AU278" s="130"/>
      <c r="AV278" s="130"/>
      <c r="AW278" s="130"/>
      <c r="AX278" s="130"/>
      <c r="AY278" s="130"/>
      <c r="AZ278" s="130"/>
      <c r="BA278" s="130"/>
      <c r="BB278" s="130"/>
      <c r="BC278" s="130"/>
      <c r="BD278" s="130"/>
      <c r="BE278" s="130"/>
      <c r="BF278" s="130"/>
      <c r="BG278" s="130"/>
      <c r="BH278" s="130"/>
      <c r="BI278" s="130"/>
      <c r="BJ278" s="130"/>
      <c r="BK278" s="130"/>
      <c r="BL278" s="130"/>
      <c r="BM278" s="130"/>
      <c r="BN278" s="130"/>
    </row>
    <row r="279" spans="4:66" x14ac:dyDescent="0.35">
      <c r="D279" s="154"/>
      <c r="E279" s="154"/>
      <c r="F279" s="154"/>
      <c r="G279" s="154"/>
      <c r="H279" s="154"/>
      <c r="I279" s="154"/>
      <c r="J279" s="154"/>
      <c r="K279" s="154"/>
      <c r="L279" s="155"/>
      <c r="M279" s="155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  <c r="AS279" s="130"/>
      <c r="AT279" s="130"/>
      <c r="AU279" s="130"/>
      <c r="AV279" s="130"/>
      <c r="AW279" s="130"/>
      <c r="AX279" s="130"/>
      <c r="AY279" s="130"/>
      <c r="AZ279" s="130"/>
      <c r="BA279" s="130"/>
      <c r="BB279" s="130"/>
      <c r="BC279" s="130"/>
      <c r="BD279" s="130"/>
      <c r="BE279" s="130"/>
      <c r="BF279" s="130"/>
      <c r="BG279" s="130"/>
      <c r="BH279" s="130"/>
      <c r="BI279" s="130"/>
      <c r="BJ279" s="130"/>
      <c r="BK279" s="130"/>
      <c r="BL279" s="130"/>
      <c r="BM279" s="130"/>
      <c r="BN279" s="130"/>
    </row>
    <row r="280" spans="4:66" x14ac:dyDescent="0.35">
      <c r="H280" s="154"/>
      <c r="I280" s="154"/>
      <c r="J280" s="154"/>
      <c r="K280" s="154"/>
      <c r="L280" s="155"/>
      <c r="M280" s="155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  <c r="AS280" s="130"/>
      <c r="AT280" s="130"/>
      <c r="AU280" s="130"/>
      <c r="AV280" s="130"/>
      <c r="AW280" s="130"/>
      <c r="AX280" s="130"/>
      <c r="AY280" s="130"/>
      <c r="AZ280" s="130"/>
      <c r="BA280" s="130"/>
      <c r="BB280" s="130"/>
      <c r="BC280" s="130"/>
      <c r="BD280" s="130"/>
      <c r="BE280" s="130"/>
      <c r="BF280" s="130"/>
      <c r="BG280" s="130"/>
      <c r="BH280" s="130"/>
      <c r="BI280" s="130"/>
      <c r="BJ280" s="130"/>
      <c r="BK280" s="130"/>
      <c r="BL280" s="130"/>
      <c r="BM280" s="130"/>
      <c r="BN280" s="130"/>
    </row>
    <row r="281" spans="4:66" x14ac:dyDescent="0.35">
      <c r="H281" s="154"/>
      <c r="I281" s="154"/>
      <c r="J281" s="154"/>
      <c r="K281" s="154"/>
      <c r="L281" s="155"/>
      <c r="M281" s="155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  <c r="AS281" s="130"/>
      <c r="AT281" s="130"/>
      <c r="AU281" s="130"/>
      <c r="AV281" s="130"/>
      <c r="AW281" s="130"/>
      <c r="AX281" s="130"/>
      <c r="AY281" s="130"/>
      <c r="AZ281" s="130"/>
      <c r="BA281" s="130"/>
      <c r="BB281" s="130"/>
      <c r="BC281" s="130"/>
      <c r="BD281" s="130"/>
      <c r="BE281" s="130"/>
      <c r="BF281" s="130"/>
      <c r="BG281" s="130"/>
      <c r="BH281" s="130"/>
      <c r="BI281" s="130"/>
      <c r="BJ281" s="130"/>
      <c r="BK281" s="130"/>
      <c r="BL281" s="130"/>
      <c r="BM281" s="130"/>
      <c r="BN281" s="130"/>
    </row>
    <row r="282" spans="4:66" x14ac:dyDescent="0.35">
      <c r="H282" s="154"/>
      <c r="I282" s="154"/>
      <c r="J282" s="154"/>
      <c r="K282" s="154"/>
      <c r="L282" s="155"/>
      <c r="M282" s="155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0"/>
      <c r="BL282" s="130"/>
      <c r="BM282" s="130"/>
      <c r="BN282" s="130"/>
    </row>
    <row r="283" spans="4:66" x14ac:dyDescent="0.35">
      <c r="H283" s="154"/>
      <c r="I283" s="154"/>
      <c r="J283" s="154"/>
      <c r="K283" s="154"/>
      <c r="L283" s="155"/>
      <c r="M283" s="155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0"/>
      <c r="BL283" s="130"/>
      <c r="BM283" s="130"/>
      <c r="BN283" s="130"/>
    </row>
    <row r="284" spans="4:66" x14ac:dyDescent="0.35">
      <c r="H284" s="154"/>
      <c r="I284" s="154"/>
      <c r="J284" s="154"/>
      <c r="K284" s="154"/>
      <c r="L284" s="155"/>
      <c r="M284" s="155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  <c r="AS284" s="130"/>
      <c r="AT284" s="130"/>
      <c r="AU284" s="130"/>
      <c r="AV284" s="130"/>
      <c r="AW284" s="130"/>
      <c r="AX284" s="130"/>
      <c r="AY284" s="130"/>
      <c r="AZ284" s="130"/>
      <c r="BA284" s="130"/>
      <c r="BB284" s="130"/>
      <c r="BC284" s="130"/>
      <c r="BD284" s="130"/>
      <c r="BE284" s="130"/>
      <c r="BF284" s="130"/>
      <c r="BG284" s="130"/>
      <c r="BH284" s="130"/>
      <c r="BI284" s="130"/>
      <c r="BJ284" s="130"/>
      <c r="BK284" s="130"/>
      <c r="BL284" s="130"/>
      <c r="BM284" s="130"/>
      <c r="BN284" s="130"/>
    </row>
    <row r="285" spans="4:66" x14ac:dyDescent="0.35">
      <c r="H285" s="154"/>
      <c r="I285" s="154"/>
      <c r="J285" s="154"/>
      <c r="K285" s="154"/>
      <c r="L285" s="155"/>
      <c r="M285" s="155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</row>
    <row r="286" spans="4:66" x14ac:dyDescent="0.35">
      <c r="H286" s="154"/>
      <c r="I286" s="154"/>
      <c r="J286" s="154"/>
      <c r="K286" s="154"/>
      <c r="L286" s="155"/>
      <c r="M286" s="155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</row>
    <row r="287" spans="4:66" x14ac:dyDescent="0.35">
      <c r="H287" s="154"/>
      <c r="I287" s="154"/>
      <c r="J287" s="154"/>
      <c r="K287" s="154"/>
      <c r="L287" s="155"/>
      <c r="M287" s="155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  <c r="AS287" s="130"/>
      <c r="AT287" s="130"/>
      <c r="AU287" s="130"/>
      <c r="AV287" s="130"/>
      <c r="AW287" s="130"/>
      <c r="AX287" s="130"/>
      <c r="AY287" s="130"/>
      <c r="AZ287" s="130"/>
      <c r="BA287" s="130"/>
      <c r="BB287" s="130"/>
      <c r="BC287" s="130"/>
      <c r="BD287" s="130"/>
      <c r="BE287" s="130"/>
      <c r="BF287" s="130"/>
      <c r="BG287" s="130"/>
      <c r="BH287" s="130"/>
      <c r="BI287" s="130"/>
      <c r="BJ287" s="130"/>
      <c r="BK287" s="130"/>
      <c r="BL287" s="130"/>
      <c r="BM287" s="130"/>
      <c r="BN287" s="130"/>
    </row>
    <row r="288" spans="4:66" x14ac:dyDescent="0.35">
      <c r="H288" s="154"/>
      <c r="I288" s="154"/>
      <c r="J288" s="154"/>
      <c r="K288" s="154"/>
      <c r="L288" s="155"/>
      <c r="M288" s="155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  <c r="AX288" s="130"/>
      <c r="AY288" s="130"/>
      <c r="AZ288" s="130"/>
      <c r="BA288" s="130"/>
      <c r="BB288" s="130"/>
      <c r="BC288" s="130"/>
      <c r="BD288" s="130"/>
      <c r="BE288" s="130"/>
      <c r="BF288" s="130"/>
      <c r="BG288" s="130"/>
      <c r="BH288" s="130"/>
      <c r="BI288" s="130"/>
      <c r="BJ288" s="130"/>
      <c r="BK288" s="130"/>
      <c r="BL288" s="130"/>
      <c r="BM288" s="130"/>
      <c r="BN288" s="130"/>
    </row>
    <row r="289" spans="8:66" x14ac:dyDescent="0.35">
      <c r="H289" s="154"/>
      <c r="I289" s="154"/>
      <c r="J289" s="154"/>
      <c r="K289" s="154"/>
      <c r="L289" s="155"/>
      <c r="M289" s="155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  <c r="AS289" s="130"/>
      <c r="AT289" s="130"/>
      <c r="AU289" s="130"/>
      <c r="AV289" s="130"/>
      <c r="AW289" s="130"/>
      <c r="AX289" s="130"/>
      <c r="AY289" s="130"/>
      <c r="AZ289" s="130"/>
      <c r="BA289" s="130"/>
      <c r="BB289" s="130"/>
      <c r="BC289" s="130"/>
      <c r="BD289" s="130"/>
      <c r="BE289" s="130"/>
      <c r="BF289" s="130"/>
      <c r="BG289" s="130"/>
      <c r="BH289" s="130"/>
      <c r="BI289" s="130"/>
      <c r="BJ289" s="130"/>
      <c r="BK289" s="130"/>
      <c r="BL289" s="130"/>
      <c r="BM289" s="130"/>
      <c r="BN289" s="130"/>
    </row>
    <row r="290" spans="8:66" x14ac:dyDescent="0.35">
      <c r="H290" s="154"/>
      <c r="I290" s="154"/>
      <c r="J290" s="154"/>
      <c r="K290" s="154"/>
      <c r="L290" s="155"/>
      <c r="M290" s="155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130"/>
      <c r="AR290" s="130"/>
      <c r="AS290" s="130"/>
      <c r="AT290" s="130"/>
      <c r="AU290" s="130"/>
      <c r="AV290" s="130"/>
      <c r="AW290" s="130"/>
      <c r="AX290" s="130"/>
      <c r="AY290" s="130"/>
      <c r="AZ290" s="130"/>
      <c r="BA290" s="130"/>
      <c r="BB290" s="130"/>
      <c r="BC290" s="130"/>
      <c r="BD290" s="130"/>
      <c r="BE290" s="130"/>
      <c r="BF290" s="130"/>
      <c r="BG290" s="130"/>
      <c r="BH290" s="130"/>
      <c r="BI290" s="130"/>
      <c r="BJ290" s="130"/>
      <c r="BK290" s="130"/>
      <c r="BL290" s="130"/>
      <c r="BM290" s="130"/>
      <c r="BN290" s="130"/>
    </row>
    <row r="291" spans="8:66" x14ac:dyDescent="0.35">
      <c r="H291" s="154"/>
      <c r="I291" s="154"/>
      <c r="J291" s="154"/>
      <c r="K291" s="154"/>
      <c r="L291" s="155"/>
      <c r="M291" s="155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  <c r="AS291" s="130"/>
      <c r="AT291" s="130"/>
      <c r="AU291" s="130"/>
      <c r="AV291" s="130"/>
      <c r="AW291" s="130"/>
      <c r="AX291" s="130"/>
      <c r="AY291" s="130"/>
      <c r="AZ291" s="130"/>
      <c r="BA291" s="130"/>
      <c r="BB291" s="130"/>
      <c r="BC291" s="130"/>
      <c r="BD291" s="130"/>
      <c r="BE291" s="130"/>
      <c r="BF291" s="130"/>
      <c r="BG291" s="130"/>
      <c r="BH291" s="130"/>
      <c r="BI291" s="130"/>
      <c r="BJ291" s="130"/>
      <c r="BK291" s="130"/>
      <c r="BL291" s="130"/>
      <c r="BM291" s="130"/>
      <c r="BN291" s="130"/>
    </row>
    <row r="292" spans="8:66" x14ac:dyDescent="0.35">
      <c r="H292" s="154"/>
      <c r="I292" s="154"/>
      <c r="J292" s="154"/>
      <c r="K292" s="154"/>
      <c r="L292" s="155"/>
      <c r="M292" s="155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  <c r="AS292" s="130"/>
      <c r="AT292" s="130"/>
      <c r="AU292" s="130"/>
      <c r="AV292" s="130"/>
      <c r="AW292" s="130"/>
      <c r="AX292" s="130"/>
      <c r="AY292" s="130"/>
      <c r="AZ292" s="130"/>
      <c r="BA292" s="130"/>
      <c r="BB292" s="130"/>
      <c r="BC292" s="130"/>
      <c r="BD292" s="130"/>
      <c r="BE292" s="130"/>
      <c r="BF292" s="130"/>
      <c r="BG292" s="130"/>
      <c r="BH292" s="130"/>
      <c r="BI292" s="130"/>
      <c r="BJ292" s="130"/>
      <c r="BK292" s="130"/>
      <c r="BL292" s="130"/>
      <c r="BM292" s="130"/>
      <c r="BN292" s="130"/>
    </row>
    <row r="293" spans="8:66" x14ac:dyDescent="0.35">
      <c r="H293" s="154"/>
      <c r="I293" s="154"/>
      <c r="J293" s="154"/>
      <c r="K293" s="154"/>
      <c r="L293" s="155"/>
      <c r="M293" s="155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  <c r="AS293" s="130"/>
      <c r="AT293" s="130"/>
      <c r="AU293" s="130"/>
      <c r="AV293" s="130"/>
      <c r="AW293" s="130"/>
      <c r="AX293" s="130"/>
      <c r="AY293" s="130"/>
      <c r="AZ293" s="130"/>
      <c r="BA293" s="130"/>
      <c r="BB293" s="130"/>
      <c r="BC293" s="130"/>
      <c r="BD293" s="130"/>
      <c r="BE293" s="130"/>
      <c r="BF293" s="130"/>
      <c r="BG293" s="130"/>
      <c r="BH293" s="130"/>
      <c r="BI293" s="130"/>
      <c r="BJ293" s="130"/>
      <c r="BK293" s="130"/>
      <c r="BL293" s="130"/>
      <c r="BM293" s="130"/>
      <c r="BN293" s="130"/>
    </row>
    <row r="294" spans="8:66" x14ac:dyDescent="0.35">
      <c r="H294" s="154"/>
      <c r="I294" s="154"/>
      <c r="J294" s="154"/>
      <c r="K294" s="154"/>
      <c r="L294" s="155"/>
      <c r="M294" s="155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  <c r="AS294" s="130"/>
      <c r="AT294" s="130"/>
      <c r="AU294" s="130"/>
      <c r="AV294" s="130"/>
      <c r="AW294" s="130"/>
      <c r="AX294" s="130"/>
      <c r="AY294" s="130"/>
      <c r="AZ294" s="130"/>
      <c r="BA294" s="130"/>
      <c r="BB294" s="130"/>
      <c r="BC294" s="130"/>
      <c r="BD294" s="130"/>
      <c r="BE294" s="130"/>
      <c r="BF294" s="130"/>
      <c r="BG294" s="130"/>
      <c r="BH294" s="130"/>
      <c r="BI294" s="130"/>
      <c r="BJ294" s="130"/>
      <c r="BK294" s="130"/>
      <c r="BL294" s="130"/>
      <c r="BM294" s="130"/>
      <c r="BN294" s="130"/>
    </row>
    <row r="295" spans="8:66" x14ac:dyDescent="0.35">
      <c r="H295" s="154"/>
      <c r="I295" s="154"/>
      <c r="J295" s="154"/>
      <c r="K295" s="154"/>
      <c r="L295" s="155"/>
      <c r="M295" s="155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  <c r="AX295" s="130"/>
      <c r="AY295" s="130"/>
      <c r="AZ295" s="130"/>
      <c r="BA295" s="130"/>
      <c r="BB295" s="130"/>
      <c r="BC295" s="130"/>
      <c r="BD295" s="130"/>
      <c r="BE295" s="130"/>
      <c r="BF295" s="130"/>
      <c r="BG295" s="130"/>
      <c r="BH295" s="130"/>
      <c r="BI295" s="130"/>
      <c r="BJ295" s="130"/>
      <c r="BK295" s="130"/>
      <c r="BL295" s="130"/>
      <c r="BM295" s="130"/>
      <c r="BN295" s="130"/>
    </row>
    <row r="296" spans="8:66" x14ac:dyDescent="0.35">
      <c r="H296" s="154"/>
      <c r="I296" s="154"/>
      <c r="J296" s="154"/>
      <c r="K296" s="154"/>
      <c r="L296" s="155"/>
      <c r="M296" s="155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  <c r="AS296" s="130"/>
      <c r="AT296" s="130"/>
      <c r="AU296" s="130"/>
      <c r="AV296" s="130"/>
      <c r="AW296" s="130"/>
      <c r="AX296" s="130"/>
      <c r="AY296" s="130"/>
      <c r="AZ296" s="130"/>
      <c r="BA296" s="130"/>
      <c r="BB296" s="130"/>
      <c r="BC296" s="130"/>
      <c r="BD296" s="130"/>
      <c r="BE296" s="130"/>
      <c r="BF296" s="130"/>
      <c r="BG296" s="130"/>
      <c r="BH296" s="130"/>
      <c r="BI296" s="130"/>
      <c r="BJ296" s="130"/>
      <c r="BK296" s="130"/>
      <c r="BL296" s="130"/>
      <c r="BM296" s="130"/>
      <c r="BN296" s="130"/>
    </row>
  </sheetData>
  <mergeCells count="4">
    <mergeCell ref="C1:L1"/>
    <mergeCell ref="P1:Y1"/>
    <mergeCell ref="B32:B34"/>
    <mergeCell ref="O32:O34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5966-0758-44CB-91CD-43C75D2748AB}">
  <sheetPr>
    <tabColor theme="5" tint="-0.499984740745262"/>
  </sheetPr>
  <dimension ref="A1:BN296"/>
  <sheetViews>
    <sheetView zoomScale="64" zoomScaleNormal="64" workbookViewId="0">
      <selection activeCell="B32" sqref="B32"/>
    </sheetView>
  </sheetViews>
  <sheetFormatPr defaultRowHeight="23.25" x14ac:dyDescent="0.35"/>
  <cols>
    <col min="1" max="1" width="8.5703125" style="115" bestFit="1" customWidth="1"/>
    <col min="2" max="2" width="19.28515625" style="116" bestFit="1" customWidth="1"/>
    <col min="3" max="3" width="10.140625" style="116" customWidth="1"/>
    <col min="4" max="4" width="13.28515625" style="116" bestFit="1" customWidth="1"/>
    <col min="5" max="5" width="11.5703125" style="116" bestFit="1" customWidth="1"/>
    <col min="6" max="6" width="7.7109375" style="116" bestFit="1" customWidth="1"/>
    <col min="7" max="7" width="14.140625" style="116" bestFit="1" customWidth="1"/>
    <col min="8" max="8" width="15.85546875" style="116" bestFit="1" customWidth="1"/>
    <col min="9" max="9" width="9.5703125" style="116" bestFit="1" customWidth="1"/>
    <col min="10" max="11" width="13.28515625" style="116" bestFit="1" customWidth="1"/>
    <col min="12" max="12" width="8.140625" style="156" bestFit="1" customWidth="1"/>
    <col min="13" max="13" width="8.140625" style="156" customWidth="1"/>
    <col min="14" max="14" width="8.140625" style="116" customWidth="1"/>
    <col min="15" max="15" width="20.140625" style="116" customWidth="1"/>
    <col min="16" max="16" width="9.85546875" style="116" customWidth="1"/>
    <col min="17" max="17" width="13.28515625" style="116" bestFit="1" customWidth="1"/>
    <col min="18" max="18" width="11.5703125" style="116" bestFit="1" customWidth="1"/>
    <col min="19" max="19" width="7.7109375" style="116" bestFit="1" customWidth="1"/>
    <col min="20" max="20" width="14.140625" style="116" bestFit="1" customWidth="1"/>
    <col min="21" max="21" width="15.85546875" style="116" bestFit="1" customWidth="1"/>
    <col min="22" max="22" width="9.5703125" style="116" bestFit="1" customWidth="1"/>
    <col min="23" max="24" width="13.28515625" style="116" bestFit="1" customWidth="1"/>
    <col min="25" max="25" width="8.140625" style="116" bestFit="1" customWidth="1"/>
    <col min="26" max="256" width="9.140625" style="121"/>
    <col min="257" max="257" width="8.5703125" style="121" bestFit="1" customWidth="1"/>
    <col min="258" max="258" width="19.28515625" style="121" bestFit="1" customWidth="1"/>
    <col min="259" max="259" width="10.140625" style="121" customWidth="1"/>
    <col min="260" max="260" width="13.28515625" style="121" bestFit="1" customWidth="1"/>
    <col min="261" max="261" width="11.5703125" style="121" bestFit="1" customWidth="1"/>
    <col min="262" max="262" width="7.7109375" style="121" bestFit="1" customWidth="1"/>
    <col min="263" max="263" width="14.140625" style="121" bestFit="1" customWidth="1"/>
    <col min="264" max="264" width="15.85546875" style="121" bestFit="1" customWidth="1"/>
    <col min="265" max="265" width="9.5703125" style="121" bestFit="1" customWidth="1"/>
    <col min="266" max="267" width="13.28515625" style="121" bestFit="1" customWidth="1"/>
    <col min="268" max="268" width="8.140625" style="121" bestFit="1" customWidth="1"/>
    <col min="269" max="270" width="8.140625" style="121" customWidth="1"/>
    <col min="271" max="271" width="20.140625" style="121" customWidth="1"/>
    <col min="272" max="272" width="9.85546875" style="121" customWidth="1"/>
    <col min="273" max="273" width="13.28515625" style="121" bestFit="1" customWidth="1"/>
    <col min="274" max="274" width="11.5703125" style="121" bestFit="1" customWidth="1"/>
    <col min="275" max="275" width="7.7109375" style="121" bestFit="1" customWidth="1"/>
    <col min="276" max="276" width="14.140625" style="121" bestFit="1" customWidth="1"/>
    <col min="277" max="277" width="15.85546875" style="121" bestFit="1" customWidth="1"/>
    <col min="278" max="278" width="9.5703125" style="121" bestFit="1" customWidth="1"/>
    <col min="279" max="280" width="13.28515625" style="121" bestFit="1" customWidth="1"/>
    <col min="281" max="281" width="8.140625" style="121" bestFit="1" customWidth="1"/>
    <col min="282" max="512" width="9.140625" style="121"/>
    <col min="513" max="513" width="8.5703125" style="121" bestFit="1" customWidth="1"/>
    <col min="514" max="514" width="19.28515625" style="121" bestFit="1" customWidth="1"/>
    <col min="515" max="515" width="10.140625" style="121" customWidth="1"/>
    <col min="516" max="516" width="13.28515625" style="121" bestFit="1" customWidth="1"/>
    <col min="517" max="517" width="11.5703125" style="121" bestFit="1" customWidth="1"/>
    <col min="518" max="518" width="7.7109375" style="121" bestFit="1" customWidth="1"/>
    <col min="519" max="519" width="14.140625" style="121" bestFit="1" customWidth="1"/>
    <col min="520" max="520" width="15.85546875" style="121" bestFit="1" customWidth="1"/>
    <col min="521" max="521" width="9.5703125" style="121" bestFit="1" customWidth="1"/>
    <col min="522" max="523" width="13.28515625" style="121" bestFit="1" customWidth="1"/>
    <col min="524" max="524" width="8.140625" style="121" bestFit="1" customWidth="1"/>
    <col min="525" max="526" width="8.140625" style="121" customWidth="1"/>
    <col min="527" max="527" width="20.140625" style="121" customWidth="1"/>
    <col min="528" max="528" width="9.85546875" style="121" customWidth="1"/>
    <col min="529" max="529" width="13.28515625" style="121" bestFit="1" customWidth="1"/>
    <col min="530" max="530" width="11.5703125" style="121" bestFit="1" customWidth="1"/>
    <col min="531" max="531" width="7.7109375" style="121" bestFit="1" customWidth="1"/>
    <col min="532" max="532" width="14.140625" style="121" bestFit="1" customWidth="1"/>
    <col min="533" max="533" width="15.85546875" style="121" bestFit="1" customWidth="1"/>
    <col min="534" max="534" width="9.5703125" style="121" bestFit="1" customWidth="1"/>
    <col min="535" max="536" width="13.28515625" style="121" bestFit="1" customWidth="1"/>
    <col min="537" max="537" width="8.140625" style="121" bestFit="1" customWidth="1"/>
    <col min="538" max="768" width="9.140625" style="121"/>
    <col min="769" max="769" width="8.5703125" style="121" bestFit="1" customWidth="1"/>
    <col min="770" max="770" width="19.28515625" style="121" bestFit="1" customWidth="1"/>
    <col min="771" max="771" width="10.140625" style="121" customWidth="1"/>
    <col min="772" max="772" width="13.28515625" style="121" bestFit="1" customWidth="1"/>
    <col min="773" max="773" width="11.5703125" style="121" bestFit="1" customWidth="1"/>
    <col min="774" max="774" width="7.7109375" style="121" bestFit="1" customWidth="1"/>
    <col min="775" max="775" width="14.140625" style="121" bestFit="1" customWidth="1"/>
    <col min="776" max="776" width="15.85546875" style="121" bestFit="1" customWidth="1"/>
    <col min="777" max="777" width="9.5703125" style="121" bestFit="1" customWidth="1"/>
    <col min="778" max="779" width="13.28515625" style="121" bestFit="1" customWidth="1"/>
    <col min="780" max="780" width="8.140625" style="121" bestFit="1" customWidth="1"/>
    <col min="781" max="782" width="8.140625" style="121" customWidth="1"/>
    <col min="783" max="783" width="20.140625" style="121" customWidth="1"/>
    <col min="784" max="784" width="9.85546875" style="121" customWidth="1"/>
    <col min="785" max="785" width="13.28515625" style="121" bestFit="1" customWidth="1"/>
    <col min="786" max="786" width="11.5703125" style="121" bestFit="1" customWidth="1"/>
    <col min="787" max="787" width="7.7109375" style="121" bestFit="1" customWidth="1"/>
    <col min="788" max="788" width="14.140625" style="121" bestFit="1" customWidth="1"/>
    <col min="789" max="789" width="15.85546875" style="121" bestFit="1" customWidth="1"/>
    <col min="790" max="790" width="9.5703125" style="121" bestFit="1" customWidth="1"/>
    <col min="791" max="792" width="13.28515625" style="121" bestFit="1" customWidth="1"/>
    <col min="793" max="793" width="8.140625" style="121" bestFit="1" customWidth="1"/>
    <col min="794" max="1024" width="9.140625" style="121"/>
    <col min="1025" max="1025" width="8.5703125" style="121" bestFit="1" customWidth="1"/>
    <col min="1026" max="1026" width="19.28515625" style="121" bestFit="1" customWidth="1"/>
    <col min="1027" max="1027" width="10.140625" style="121" customWidth="1"/>
    <col min="1028" max="1028" width="13.28515625" style="121" bestFit="1" customWidth="1"/>
    <col min="1029" max="1029" width="11.5703125" style="121" bestFit="1" customWidth="1"/>
    <col min="1030" max="1030" width="7.7109375" style="121" bestFit="1" customWidth="1"/>
    <col min="1031" max="1031" width="14.140625" style="121" bestFit="1" customWidth="1"/>
    <col min="1032" max="1032" width="15.85546875" style="121" bestFit="1" customWidth="1"/>
    <col min="1033" max="1033" width="9.5703125" style="121" bestFit="1" customWidth="1"/>
    <col min="1034" max="1035" width="13.28515625" style="121" bestFit="1" customWidth="1"/>
    <col min="1036" max="1036" width="8.140625" style="121" bestFit="1" customWidth="1"/>
    <col min="1037" max="1038" width="8.140625" style="121" customWidth="1"/>
    <col min="1039" max="1039" width="20.140625" style="121" customWidth="1"/>
    <col min="1040" max="1040" width="9.85546875" style="121" customWidth="1"/>
    <col min="1041" max="1041" width="13.28515625" style="121" bestFit="1" customWidth="1"/>
    <col min="1042" max="1042" width="11.5703125" style="121" bestFit="1" customWidth="1"/>
    <col min="1043" max="1043" width="7.7109375" style="121" bestFit="1" customWidth="1"/>
    <col min="1044" max="1044" width="14.140625" style="121" bestFit="1" customWidth="1"/>
    <col min="1045" max="1045" width="15.85546875" style="121" bestFit="1" customWidth="1"/>
    <col min="1046" max="1046" width="9.5703125" style="121" bestFit="1" customWidth="1"/>
    <col min="1047" max="1048" width="13.28515625" style="121" bestFit="1" customWidth="1"/>
    <col min="1049" max="1049" width="8.140625" style="121" bestFit="1" customWidth="1"/>
    <col min="1050" max="1280" width="9.140625" style="121"/>
    <col min="1281" max="1281" width="8.5703125" style="121" bestFit="1" customWidth="1"/>
    <col min="1282" max="1282" width="19.28515625" style="121" bestFit="1" customWidth="1"/>
    <col min="1283" max="1283" width="10.140625" style="121" customWidth="1"/>
    <col min="1284" max="1284" width="13.28515625" style="121" bestFit="1" customWidth="1"/>
    <col min="1285" max="1285" width="11.5703125" style="121" bestFit="1" customWidth="1"/>
    <col min="1286" max="1286" width="7.7109375" style="121" bestFit="1" customWidth="1"/>
    <col min="1287" max="1287" width="14.140625" style="121" bestFit="1" customWidth="1"/>
    <col min="1288" max="1288" width="15.85546875" style="121" bestFit="1" customWidth="1"/>
    <col min="1289" max="1289" width="9.5703125" style="121" bestFit="1" customWidth="1"/>
    <col min="1290" max="1291" width="13.28515625" style="121" bestFit="1" customWidth="1"/>
    <col min="1292" max="1292" width="8.140625" style="121" bestFit="1" customWidth="1"/>
    <col min="1293" max="1294" width="8.140625" style="121" customWidth="1"/>
    <col min="1295" max="1295" width="20.140625" style="121" customWidth="1"/>
    <col min="1296" max="1296" width="9.85546875" style="121" customWidth="1"/>
    <col min="1297" max="1297" width="13.28515625" style="121" bestFit="1" customWidth="1"/>
    <col min="1298" max="1298" width="11.5703125" style="121" bestFit="1" customWidth="1"/>
    <col min="1299" max="1299" width="7.7109375" style="121" bestFit="1" customWidth="1"/>
    <col min="1300" max="1300" width="14.140625" style="121" bestFit="1" customWidth="1"/>
    <col min="1301" max="1301" width="15.85546875" style="121" bestFit="1" customWidth="1"/>
    <col min="1302" max="1302" width="9.5703125" style="121" bestFit="1" customWidth="1"/>
    <col min="1303" max="1304" width="13.28515625" style="121" bestFit="1" customWidth="1"/>
    <col min="1305" max="1305" width="8.140625" style="121" bestFit="1" customWidth="1"/>
    <col min="1306" max="1536" width="9.140625" style="121"/>
    <col min="1537" max="1537" width="8.5703125" style="121" bestFit="1" customWidth="1"/>
    <col min="1538" max="1538" width="19.28515625" style="121" bestFit="1" customWidth="1"/>
    <col min="1539" max="1539" width="10.140625" style="121" customWidth="1"/>
    <col min="1540" max="1540" width="13.28515625" style="121" bestFit="1" customWidth="1"/>
    <col min="1541" max="1541" width="11.5703125" style="121" bestFit="1" customWidth="1"/>
    <col min="1542" max="1542" width="7.7109375" style="121" bestFit="1" customWidth="1"/>
    <col min="1543" max="1543" width="14.140625" style="121" bestFit="1" customWidth="1"/>
    <col min="1544" max="1544" width="15.85546875" style="121" bestFit="1" customWidth="1"/>
    <col min="1545" max="1545" width="9.5703125" style="121" bestFit="1" customWidth="1"/>
    <col min="1546" max="1547" width="13.28515625" style="121" bestFit="1" customWidth="1"/>
    <col min="1548" max="1548" width="8.140625" style="121" bestFit="1" customWidth="1"/>
    <col min="1549" max="1550" width="8.140625" style="121" customWidth="1"/>
    <col min="1551" max="1551" width="20.140625" style="121" customWidth="1"/>
    <col min="1552" max="1552" width="9.85546875" style="121" customWidth="1"/>
    <col min="1553" max="1553" width="13.28515625" style="121" bestFit="1" customWidth="1"/>
    <col min="1554" max="1554" width="11.5703125" style="121" bestFit="1" customWidth="1"/>
    <col min="1555" max="1555" width="7.7109375" style="121" bestFit="1" customWidth="1"/>
    <col min="1556" max="1556" width="14.140625" style="121" bestFit="1" customWidth="1"/>
    <col min="1557" max="1557" width="15.85546875" style="121" bestFit="1" customWidth="1"/>
    <col min="1558" max="1558" width="9.5703125" style="121" bestFit="1" customWidth="1"/>
    <col min="1559" max="1560" width="13.28515625" style="121" bestFit="1" customWidth="1"/>
    <col min="1561" max="1561" width="8.140625" style="121" bestFit="1" customWidth="1"/>
    <col min="1562" max="1792" width="9.140625" style="121"/>
    <col min="1793" max="1793" width="8.5703125" style="121" bestFit="1" customWidth="1"/>
    <col min="1794" max="1794" width="19.28515625" style="121" bestFit="1" customWidth="1"/>
    <col min="1795" max="1795" width="10.140625" style="121" customWidth="1"/>
    <col min="1796" max="1796" width="13.28515625" style="121" bestFit="1" customWidth="1"/>
    <col min="1797" max="1797" width="11.5703125" style="121" bestFit="1" customWidth="1"/>
    <col min="1798" max="1798" width="7.7109375" style="121" bestFit="1" customWidth="1"/>
    <col min="1799" max="1799" width="14.140625" style="121" bestFit="1" customWidth="1"/>
    <col min="1800" max="1800" width="15.85546875" style="121" bestFit="1" customWidth="1"/>
    <col min="1801" max="1801" width="9.5703125" style="121" bestFit="1" customWidth="1"/>
    <col min="1802" max="1803" width="13.28515625" style="121" bestFit="1" customWidth="1"/>
    <col min="1804" max="1804" width="8.140625" style="121" bestFit="1" customWidth="1"/>
    <col min="1805" max="1806" width="8.140625" style="121" customWidth="1"/>
    <col min="1807" max="1807" width="20.140625" style="121" customWidth="1"/>
    <col min="1808" max="1808" width="9.85546875" style="121" customWidth="1"/>
    <col min="1809" max="1809" width="13.28515625" style="121" bestFit="1" customWidth="1"/>
    <col min="1810" max="1810" width="11.5703125" style="121" bestFit="1" customWidth="1"/>
    <col min="1811" max="1811" width="7.7109375" style="121" bestFit="1" customWidth="1"/>
    <col min="1812" max="1812" width="14.140625" style="121" bestFit="1" customWidth="1"/>
    <col min="1813" max="1813" width="15.85546875" style="121" bestFit="1" customWidth="1"/>
    <col min="1814" max="1814" width="9.5703125" style="121" bestFit="1" customWidth="1"/>
    <col min="1815" max="1816" width="13.28515625" style="121" bestFit="1" customWidth="1"/>
    <col min="1817" max="1817" width="8.140625" style="121" bestFit="1" customWidth="1"/>
    <col min="1818" max="2048" width="9.140625" style="121"/>
    <col min="2049" max="2049" width="8.5703125" style="121" bestFit="1" customWidth="1"/>
    <col min="2050" max="2050" width="19.28515625" style="121" bestFit="1" customWidth="1"/>
    <col min="2051" max="2051" width="10.140625" style="121" customWidth="1"/>
    <col min="2052" max="2052" width="13.28515625" style="121" bestFit="1" customWidth="1"/>
    <col min="2053" max="2053" width="11.5703125" style="121" bestFit="1" customWidth="1"/>
    <col min="2054" max="2054" width="7.7109375" style="121" bestFit="1" customWidth="1"/>
    <col min="2055" max="2055" width="14.140625" style="121" bestFit="1" customWidth="1"/>
    <col min="2056" max="2056" width="15.85546875" style="121" bestFit="1" customWidth="1"/>
    <col min="2057" max="2057" width="9.5703125" style="121" bestFit="1" customWidth="1"/>
    <col min="2058" max="2059" width="13.28515625" style="121" bestFit="1" customWidth="1"/>
    <col min="2060" max="2060" width="8.140625" style="121" bestFit="1" customWidth="1"/>
    <col min="2061" max="2062" width="8.140625" style="121" customWidth="1"/>
    <col min="2063" max="2063" width="20.140625" style="121" customWidth="1"/>
    <col min="2064" max="2064" width="9.85546875" style="121" customWidth="1"/>
    <col min="2065" max="2065" width="13.28515625" style="121" bestFit="1" customWidth="1"/>
    <col min="2066" max="2066" width="11.5703125" style="121" bestFit="1" customWidth="1"/>
    <col min="2067" max="2067" width="7.7109375" style="121" bestFit="1" customWidth="1"/>
    <col min="2068" max="2068" width="14.140625" style="121" bestFit="1" customWidth="1"/>
    <col min="2069" max="2069" width="15.85546875" style="121" bestFit="1" customWidth="1"/>
    <col min="2070" max="2070" width="9.5703125" style="121" bestFit="1" customWidth="1"/>
    <col min="2071" max="2072" width="13.28515625" style="121" bestFit="1" customWidth="1"/>
    <col min="2073" max="2073" width="8.140625" style="121" bestFit="1" customWidth="1"/>
    <col min="2074" max="2304" width="9.140625" style="121"/>
    <col min="2305" max="2305" width="8.5703125" style="121" bestFit="1" customWidth="1"/>
    <col min="2306" max="2306" width="19.28515625" style="121" bestFit="1" customWidth="1"/>
    <col min="2307" max="2307" width="10.140625" style="121" customWidth="1"/>
    <col min="2308" max="2308" width="13.28515625" style="121" bestFit="1" customWidth="1"/>
    <col min="2309" max="2309" width="11.5703125" style="121" bestFit="1" customWidth="1"/>
    <col min="2310" max="2310" width="7.7109375" style="121" bestFit="1" customWidth="1"/>
    <col min="2311" max="2311" width="14.140625" style="121" bestFit="1" customWidth="1"/>
    <col min="2312" max="2312" width="15.85546875" style="121" bestFit="1" customWidth="1"/>
    <col min="2313" max="2313" width="9.5703125" style="121" bestFit="1" customWidth="1"/>
    <col min="2314" max="2315" width="13.28515625" style="121" bestFit="1" customWidth="1"/>
    <col min="2316" max="2316" width="8.140625" style="121" bestFit="1" customWidth="1"/>
    <col min="2317" max="2318" width="8.140625" style="121" customWidth="1"/>
    <col min="2319" max="2319" width="20.140625" style="121" customWidth="1"/>
    <col min="2320" max="2320" width="9.85546875" style="121" customWidth="1"/>
    <col min="2321" max="2321" width="13.28515625" style="121" bestFit="1" customWidth="1"/>
    <col min="2322" max="2322" width="11.5703125" style="121" bestFit="1" customWidth="1"/>
    <col min="2323" max="2323" width="7.7109375" style="121" bestFit="1" customWidth="1"/>
    <col min="2324" max="2324" width="14.140625" style="121" bestFit="1" customWidth="1"/>
    <col min="2325" max="2325" width="15.85546875" style="121" bestFit="1" customWidth="1"/>
    <col min="2326" max="2326" width="9.5703125" style="121" bestFit="1" customWidth="1"/>
    <col min="2327" max="2328" width="13.28515625" style="121" bestFit="1" customWidth="1"/>
    <col min="2329" max="2329" width="8.140625" style="121" bestFit="1" customWidth="1"/>
    <col min="2330" max="2560" width="9.140625" style="121"/>
    <col min="2561" max="2561" width="8.5703125" style="121" bestFit="1" customWidth="1"/>
    <col min="2562" max="2562" width="19.28515625" style="121" bestFit="1" customWidth="1"/>
    <col min="2563" max="2563" width="10.140625" style="121" customWidth="1"/>
    <col min="2564" max="2564" width="13.28515625" style="121" bestFit="1" customWidth="1"/>
    <col min="2565" max="2565" width="11.5703125" style="121" bestFit="1" customWidth="1"/>
    <col min="2566" max="2566" width="7.7109375" style="121" bestFit="1" customWidth="1"/>
    <col min="2567" max="2567" width="14.140625" style="121" bestFit="1" customWidth="1"/>
    <col min="2568" max="2568" width="15.85546875" style="121" bestFit="1" customWidth="1"/>
    <col min="2569" max="2569" width="9.5703125" style="121" bestFit="1" customWidth="1"/>
    <col min="2570" max="2571" width="13.28515625" style="121" bestFit="1" customWidth="1"/>
    <col min="2572" max="2572" width="8.140625" style="121" bestFit="1" customWidth="1"/>
    <col min="2573" max="2574" width="8.140625" style="121" customWidth="1"/>
    <col min="2575" max="2575" width="20.140625" style="121" customWidth="1"/>
    <col min="2576" max="2576" width="9.85546875" style="121" customWidth="1"/>
    <col min="2577" max="2577" width="13.28515625" style="121" bestFit="1" customWidth="1"/>
    <col min="2578" max="2578" width="11.5703125" style="121" bestFit="1" customWidth="1"/>
    <col min="2579" max="2579" width="7.7109375" style="121" bestFit="1" customWidth="1"/>
    <col min="2580" max="2580" width="14.140625" style="121" bestFit="1" customWidth="1"/>
    <col min="2581" max="2581" width="15.85546875" style="121" bestFit="1" customWidth="1"/>
    <col min="2582" max="2582" width="9.5703125" style="121" bestFit="1" customWidth="1"/>
    <col min="2583" max="2584" width="13.28515625" style="121" bestFit="1" customWidth="1"/>
    <col min="2585" max="2585" width="8.140625" style="121" bestFit="1" customWidth="1"/>
    <col min="2586" max="2816" width="9.140625" style="121"/>
    <col min="2817" max="2817" width="8.5703125" style="121" bestFit="1" customWidth="1"/>
    <col min="2818" max="2818" width="19.28515625" style="121" bestFit="1" customWidth="1"/>
    <col min="2819" max="2819" width="10.140625" style="121" customWidth="1"/>
    <col min="2820" max="2820" width="13.28515625" style="121" bestFit="1" customWidth="1"/>
    <col min="2821" max="2821" width="11.5703125" style="121" bestFit="1" customWidth="1"/>
    <col min="2822" max="2822" width="7.7109375" style="121" bestFit="1" customWidth="1"/>
    <col min="2823" max="2823" width="14.140625" style="121" bestFit="1" customWidth="1"/>
    <col min="2824" max="2824" width="15.85546875" style="121" bestFit="1" customWidth="1"/>
    <col min="2825" max="2825" width="9.5703125" style="121" bestFit="1" customWidth="1"/>
    <col min="2826" max="2827" width="13.28515625" style="121" bestFit="1" customWidth="1"/>
    <col min="2828" max="2828" width="8.140625" style="121" bestFit="1" customWidth="1"/>
    <col min="2829" max="2830" width="8.140625" style="121" customWidth="1"/>
    <col min="2831" max="2831" width="20.140625" style="121" customWidth="1"/>
    <col min="2832" max="2832" width="9.85546875" style="121" customWidth="1"/>
    <col min="2833" max="2833" width="13.28515625" style="121" bestFit="1" customWidth="1"/>
    <col min="2834" max="2834" width="11.5703125" style="121" bestFit="1" customWidth="1"/>
    <col min="2835" max="2835" width="7.7109375" style="121" bestFit="1" customWidth="1"/>
    <col min="2836" max="2836" width="14.140625" style="121" bestFit="1" customWidth="1"/>
    <col min="2837" max="2837" width="15.85546875" style="121" bestFit="1" customWidth="1"/>
    <col min="2838" max="2838" width="9.5703125" style="121" bestFit="1" customWidth="1"/>
    <col min="2839" max="2840" width="13.28515625" style="121" bestFit="1" customWidth="1"/>
    <col min="2841" max="2841" width="8.140625" style="121" bestFit="1" customWidth="1"/>
    <col min="2842" max="3072" width="9.140625" style="121"/>
    <col min="3073" max="3073" width="8.5703125" style="121" bestFit="1" customWidth="1"/>
    <col min="3074" max="3074" width="19.28515625" style="121" bestFit="1" customWidth="1"/>
    <col min="3075" max="3075" width="10.140625" style="121" customWidth="1"/>
    <col min="3076" max="3076" width="13.28515625" style="121" bestFit="1" customWidth="1"/>
    <col min="3077" max="3077" width="11.5703125" style="121" bestFit="1" customWidth="1"/>
    <col min="3078" max="3078" width="7.7109375" style="121" bestFit="1" customWidth="1"/>
    <col min="3079" max="3079" width="14.140625" style="121" bestFit="1" customWidth="1"/>
    <col min="3080" max="3080" width="15.85546875" style="121" bestFit="1" customWidth="1"/>
    <col min="3081" max="3081" width="9.5703125" style="121" bestFit="1" customWidth="1"/>
    <col min="3082" max="3083" width="13.28515625" style="121" bestFit="1" customWidth="1"/>
    <col min="3084" max="3084" width="8.140625" style="121" bestFit="1" customWidth="1"/>
    <col min="3085" max="3086" width="8.140625" style="121" customWidth="1"/>
    <col min="3087" max="3087" width="20.140625" style="121" customWidth="1"/>
    <col min="3088" max="3088" width="9.85546875" style="121" customWidth="1"/>
    <col min="3089" max="3089" width="13.28515625" style="121" bestFit="1" customWidth="1"/>
    <col min="3090" max="3090" width="11.5703125" style="121" bestFit="1" customWidth="1"/>
    <col min="3091" max="3091" width="7.7109375" style="121" bestFit="1" customWidth="1"/>
    <col min="3092" max="3092" width="14.140625" style="121" bestFit="1" customWidth="1"/>
    <col min="3093" max="3093" width="15.85546875" style="121" bestFit="1" customWidth="1"/>
    <col min="3094" max="3094" width="9.5703125" style="121" bestFit="1" customWidth="1"/>
    <col min="3095" max="3096" width="13.28515625" style="121" bestFit="1" customWidth="1"/>
    <col min="3097" max="3097" width="8.140625" style="121" bestFit="1" customWidth="1"/>
    <col min="3098" max="3328" width="9.140625" style="121"/>
    <col min="3329" max="3329" width="8.5703125" style="121" bestFit="1" customWidth="1"/>
    <col min="3330" max="3330" width="19.28515625" style="121" bestFit="1" customWidth="1"/>
    <col min="3331" max="3331" width="10.140625" style="121" customWidth="1"/>
    <col min="3332" max="3332" width="13.28515625" style="121" bestFit="1" customWidth="1"/>
    <col min="3333" max="3333" width="11.5703125" style="121" bestFit="1" customWidth="1"/>
    <col min="3334" max="3334" width="7.7109375" style="121" bestFit="1" customWidth="1"/>
    <col min="3335" max="3335" width="14.140625" style="121" bestFit="1" customWidth="1"/>
    <col min="3336" max="3336" width="15.85546875" style="121" bestFit="1" customWidth="1"/>
    <col min="3337" max="3337" width="9.5703125" style="121" bestFit="1" customWidth="1"/>
    <col min="3338" max="3339" width="13.28515625" style="121" bestFit="1" customWidth="1"/>
    <col min="3340" max="3340" width="8.140625" style="121" bestFit="1" customWidth="1"/>
    <col min="3341" max="3342" width="8.140625" style="121" customWidth="1"/>
    <col min="3343" max="3343" width="20.140625" style="121" customWidth="1"/>
    <col min="3344" max="3344" width="9.85546875" style="121" customWidth="1"/>
    <col min="3345" max="3345" width="13.28515625" style="121" bestFit="1" customWidth="1"/>
    <col min="3346" max="3346" width="11.5703125" style="121" bestFit="1" customWidth="1"/>
    <col min="3347" max="3347" width="7.7109375" style="121" bestFit="1" customWidth="1"/>
    <col min="3348" max="3348" width="14.140625" style="121" bestFit="1" customWidth="1"/>
    <col min="3349" max="3349" width="15.85546875" style="121" bestFit="1" customWidth="1"/>
    <col min="3350" max="3350" width="9.5703125" style="121" bestFit="1" customWidth="1"/>
    <col min="3351" max="3352" width="13.28515625" style="121" bestFit="1" customWidth="1"/>
    <col min="3353" max="3353" width="8.140625" style="121" bestFit="1" customWidth="1"/>
    <col min="3354" max="3584" width="9.140625" style="121"/>
    <col min="3585" max="3585" width="8.5703125" style="121" bestFit="1" customWidth="1"/>
    <col min="3586" max="3586" width="19.28515625" style="121" bestFit="1" customWidth="1"/>
    <col min="3587" max="3587" width="10.140625" style="121" customWidth="1"/>
    <col min="3588" max="3588" width="13.28515625" style="121" bestFit="1" customWidth="1"/>
    <col min="3589" max="3589" width="11.5703125" style="121" bestFit="1" customWidth="1"/>
    <col min="3590" max="3590" width="7.7109375" style="121" bestFit="1" customWidth="1"/>
    <col min="3591" max="3591" width="14.140625" style="121" bestFit="1" customWidth="1"/>
    <col min="3592" max="3592" width="15.85546875" style="121" bestFit="1" customWidth="1"/>
    <col min="3593" max="3593" width="9.5703125" style="121" bestFit="1" customWidth="1"/>
    <col min="3594" max="3595" width="13.28515625" style="121" bestFit="1" customWidth="1"/>
    <col min="3596" max="3596" width="8.140625" style="121" bestFit="1" customWidth="1"/>
    <col min="3597" max="3598" width="8.140625" style="121" customWidth="1"/>
    <col min="3599" max="3599" width="20.140625" style="121" customWidth="1"/>
    <col min="3600" max="3600" width="9.85546875" style="121" customWidth="1"/>
    <col min="3601" max="3601" width="13.28515625" style="121" bestFit="1" customWidth="1"/>
    <col min="3602" max="3602" width="11.5703125" style="121" bestFit="1" customWidth="1"/>
    <col min="3603" max="3603" width="7.7109375" style="121" bestFit="1" customWidth="1"/>
    <col min="3604" max="3604" width="14.140625" style="121" bestFit="1" customWidth="1"/>
    <col min="3605" max="3605" width="15.85546875" style="121" bestFit="1" customWidth="1"/>
    <col min="3606" max="3606" width="9.5703125" style="121" bestFit="1" customWidth="1"/>
    <col min="3607" max="3608" width="13.28515625" style="121" bestFit="1" customWidth="1"/>
    <col min="3609" max="3609" width="8.140625" style="121" bestFit="1" customWidth="1"/>
    <col min="3610" max="3840" width="9.140625" style="121"/>
    <col min="3841" max="3841" width="8.5703125" style="121" bestFit="1" customWidth="1"/>
    <col min="3842" max="3842" width="19.28515625" style="121" bestFit="1" customWidth="1"/>
    <col min="3843" max="3843" width="10.140625" style="121" customWidth="1"/>
    <col min="3844" max="3844" width="13.28515625" style="121" bestFit="1" customWidth="1"/>
    <col min="3845" max="3845" width="11.5703125" style="121" bestFit="1" customWidth="1"/>
    <col min="3846" max="3846" width="7.7109375" style="121" bestFit="1" customWidth="1"/>
    <col min="3847" max="3847" width="14.140625" style="121" bestFit="1" customWidth="1"/>
    <col min="3848" max="3848" width="15.85546875" style="121" bestFit="1" customWidth="1"/>
    <col min="3849" max="3849" width="9.5703125" style="121" bestFit="1" customWidth="1"/>
    <col min="3850" max="3851" width="13.28515625" style="121" bestFit="1" customWidth="1"/>
    <col min="3852" max="3852" width="8.140625" style="121" bestFit="1" customWidth="1"/>
    <col min="3853" max="3854" width="8.140625" style="121" customWidth="1"/>
    <col min="3855" max="3855" width="20.140625" style="121" customWidth="1"/>
    <col min="3856" max="3856" width="9.85546875" style="121" customWidth="1"/>
    <col min="3857" max="3857" width="13.28515625" style="121" bestFit="1" customWidth="1"/>
    <col min="3858" max="3858" width="11.5703125" style="121" bestFit="1" customWidth="1"/>
    <col min="3859" max="3859" width="7.7109375" style="121" bestFit="1" customWidth="1"/>
    <col min="3860" max="3860" width="14.140625" style="121" bestFit="1" customWidth="1"/>
    <col min="3861" max="3861" width="15.85546875" style="121" bestFit="1" customWidth="1"/>
    <col min="3862" max="3862" width="9.5703125" style="121" bestFit="1" customWidth="1"/>
    <col min="3863" max="3864" width="13.28515625" style="121" bestFit="1" customWidth="1"/>
    <col min="3865" max="3865" width="8.140625" style="121" bestFit="1" customWidth="1"/>
    <col min="3866" max="4096" width="9.140625" style="121"/>
    <col min="4097" max="4097" width="8.5703125" style="121" bestFit="1" customWidth="1"/>
    <col min="4098" max="4098" width="19.28515625" style="121" bestFit="1" customWidth="1"/>
    <col min="4099" max="4099" width="10.140625" style="121" customWidth="1"/>
    <col min="4100" max="4100" width="13.28515625" style="121" bestFit="1" customWidth="1"/>
    <col min="4101" max="4101" width="11.5703125" style="121" bestFit="1" customWidth="1"/>
    <col min="4102" max="4102" width="7.7109375" style="121" bestFit="1" customWidth="1"/>
    <col min="4103" max="4103" width="14.140625" style="121" bestFit="1" customWidth="1"/>
    <col min="4104" max="4104" width="15.85546875" style="121" bestFit="1" customWidth="1"/>
    <col min="4105" max="4105" width="9.5703125" style="121" bestFit="1" customWidth="1"/>
    <col min="4106" max="4107" width="13.28515625" style="121" bestFit="1" customWidth="1"/>
    <col min="4108" max="4108" width="8.140625" style="121" bestFit="1" customWidth="1"/>
    <col min="4109" max="4110" width="8.140625" style="121" customWidth="1"/>
    <col min="4111" max="4111" width="20.140625" style="121" customWidth="1"/>
    <col min="4112" max="4112" width="9.85546875" style="121" customWidth="1"/>
    <col min="4113" max="4113" width="13.28515625" style="121" bestFit="1" customWidth="1"/>
    <col min="4114" max="4114" width="11.5703125" style="121" bestFit="1" customWidth="1"/>
    <col min="4115" max="4115" width="7.7109375" style="121" bestFit="1" customWidth="1"/>
    <col min="4116" max="4116" width="14.140625" style="121" bestFit="1" customWidth="1"/>
    <col min="4117" max="4117" width="15.85546875" style="121" bestFit="1" customWidth="1"/>
    <col min="4118" max="4118" width="9.5703125" style="121" bestFit="1" customWidth="1"/>
    <col min="4119" max="4120" width="13.28515625" style="121" bestFit="1" customWidth="1"/>
    <col min="4121" max="4121" width="8.140625" style="121" bestFit="1" customWidth="1"/>
    <col min="4122" max="4352" width="9.140625" style="121"/>
    <col min="4353" max="4353" width="8.5703125" style="121" bestFit="1" customWidth="1"/>
    <col min="4354" max="4354" width="19.28515625" style="121" bestFit="1" customWidth="1"/>
    <col min="4355" max="4355" width="10.140625" style="121" customWidth="1"/>
    <col min="4356" max="4356" width="13.28515625" style="121" bestFit="1" customWidth="1"/>
    <col min="4357" max="4357" width="11.5703125" style="121" bestFit="1" customWidth="1"/>
    <col min="4358" max="4358" width="7.7109375" style="121" bestFit="1" customWidth="1"/>
    <col min="4359" max="4359" width="14.140625" style="121" bestFit="1" customWidth="1"/>
    <col min="4360" max="4360" width="15.85546875" style="121" bestFit="1" customWidth="1"/>
    <col min="4361" max="4361" width="9.5703125" style="121" bestFit="1" customWidth="1"/>
    <col min="4362" max="4363" width="13.28515625" style="121" bestFit="1" customWidth="1"/>
    <col min="4364" max="4364" width="8.140625" style="121" bestFit="1" customWidth="1"/>
    <col min="4365" max="4366" width="8.140625" style="121" customWidth="1"/>
    <col min="4367" max="4367" width="20.140625" style="121" customWidth="1"/>
    <col min="4368" max="4368" width="9.85546875" style="121" customWidth="1"/>
    <col min="4369" max="4369" width="13.28515625" style="121" bestFit="1" customWidth="1"/>
    <col min="4370" max="4370" width="11.5703125" style="121" bestFit="1" customWidth="1"/>
    <col min="4371" max="4371" width="7.7109375" style="121" bestFit="1" customWidth="1"/>
    <col min="4372" max="4372" width="14.140625" style="121" bestFit="1" customWidth="1"/>
    <col min="4373" max="4373" width="15.85546875" style="121" bestFit="1" customWidth="1"/>
    <col min="4374" max="4374" width="9.5703125" style="121" bestFit="1" customWidth="1"/>
    <col min="4375" max="4376" width="13.28515625" style="121" bestFit="1" customWidth="1"/>
    <col min="4377" max="4377" width="8.140625" style="121" bestFit="1" customWidth="1"/>
    <col min="4378" max="4608" width="9.140625" style="121"/>
    <col min="4609" max="4609" width="8.5703125" style="121" bestFit="1" customWidth="1"/>
    <col min="4610" max="4610" width="19.28515625" style="121" bestFit="1" customWidth="1"/>
    <col min="4611" max="4611" width="10.140625" style="121" customWidth="1"/>
    <col min="4612" max="4612" width="13.28515625" style="121" bestFit="1" customWidth="1"/>
    <col min="4613" max="4613" width="11.5703125" style="121" bestFit="1" customWidth="1"/>
    <col min="4614" max="4614" width="7.7109375" style="121" bestFit="1" customWidth="1"/>
    <col min="4615" max="4615" width="14.140625" style="121" bestFit="1" customWidth="1"/>
    <col min="4616" max="4616" width="15.85546875" style="121" bestFit="1" customWidth="1"/>
    <col min="4617" max="4617" width="9.5703125" style="121" bestFit="1" customWidth="1"/>
    <col min="4618" max="4619" width="13.28515625" style="121" bestFit="1" customWidth="1"/>
    <col min="4620" max="4620" width="8.140625" style="121" bestFit="1" customWidth="1"/>
    <col min="4621" max="4622" width="8.140625" style="121" customWidth="1"/>
    <col min="4623" max="4623" width="20.140625" style="121" customWidth="1"/>
    <col min="4624" max="4624" width="9.85546875" style="121" customWidth="1"/>
    <col min="4625" max="4625" width="13.28515625" style="121" bestFit="1" customWidth="1"/>
    <col min="4626" max="4626" width="11.5703125" style="121" bestFit="1" customWidth="1"/>
    <col min="4627" max="4627" width="7.7109375" style="121" bestFit="1" customWidth="1"/>
    <col min="4628" max="4628" width="14.140625" style="121" bestFit="1" customWidth="1"/>
    <col min="4629" max="4629" width="15.85546875" style="121" bestFit="1" customWidth="1"/>
    <col min="4630" max="4630" width="9.5703125" style="121" bestFit="1" customWidth="1"/>
    <col min="4631" max="4632" width="13.28515625" style="121" bestFit="1" customWidth="1"/>
    <col min="4633" max="4633" width="8.140625" style="121" bestFit="1" customWidth="1"/>
    <col min="4634" max="4864" width="9.140625" style="121"/>
    <col min="4865" max="4865" width="8.5703125" style="121" bestFit="1" customWidth="1"/>
    <col min="4866" max="4866" width="19.28515625" style="121" bestFit="1" customWidth="1"/>
    <col min="4867" max="4867" width="10.140625" style="121" customWidth="1"/>
    <col min="4868" max="4868" width="13.28515625" style="121" bestFit="1" customWidth="1"/>
    <col min="4869" max="4869" width="11.5703125" style="121" bestFit="1" customWidth="1"/>
    <col min="4870" max="4870" width="7.7109375" style="121" bestFit="1" customWidth="1"/>
    <col min="4871" max="4871" width="14.140625" style="121" bestFit="1" customWidth="1"/>
    <col min="4872" max="4872" width="15.85546875" style="121" bestFit="1" customWidth="1"/>
    <col min="4873" max="4873" width="9.5703125" style="121" bestFit="1" customWidth="1"/>
    <col min="4874" max="4875" width="13.28515625" style="121" bestFit="1" customWidth="1"/>
    <col min="4876" max="4876" width="8.140625" style="121" bestFit="1" customWidth="1"/>
    <col min="4877" max="4878" width="8.140625" style="121" customWidth="1"/>
    <col min="4879" max="4879" width="20.140625" style="121" customWidth="1"/>
    <col min="4880" max="4880" width="9.85546875" style="121" customWidth="1"/>
    <col min="4881" max="4881" width="13.28515625" style="121" bestFit="1" customWidth="1"/>
    <col min="4882" max="4882" width="11.5703125" style="121" bestFit="1" customWidth="1"/>
    <col min="4883" max="4883" width="7.7109375" style="121" bestFit="1" customWidth="1"/>
    <col min="4884" max="4884" width="14.140625" style="121" bestFit="1" customWidth="1"/>
    <col min="4885" max="4885" width="15.85546875" style="121" bestFit="1" customWidth="1"/>
    <col min="4886" max="4886" width="9.5703125" style="121" bestFit="1" customWidth="1"/>
    <col min="4887" max="4888" width="13.28515625" style="121" bestFit="1" customWidth="1"/>
    <col min="4889" max="4889" width="8.140625" style="121" bestFit="1" customWidth="1"/>
    <col min="4890" max="5120" width="9.140625" style="121"/>
    <col min="5121" max="5121" width="8.5703125" style="121" bestFit="1" customWidth="1"/>
    <col min="5122" max="5122" width="19.28515625" style="121" bestFit="1" customWidth="1"/>
    <col min="5123" max="5123" width="10.140625" style="121" customWidth="1"/>
    <col min="5124" max="5124" width="13.28515625" style="121" bestFit="1" customWidth="1"/>
    <col min="5125" max="5125" width="11.5703125" style="121" bestFit="1" customWidth="1"/>
    <col min="5126" max="5126" width="7.7109375" style="121" bestFit="1" customWidth="1"/>
    <col min="5127" max="5127" width="14.140625" style="121" bestFit="1" customWidth="1"/>
    <col min="5128" max="5128" width="15.85546875" style="121" bestFit="1" customWidth="1"/>
    <col min="5129" max="5129" width="9.5703125" style="121" bestFit="1" customWidth="1"/>
    <col min="5130" max="5131" width="13.28515625" style="121" bestFit="1" customWidth="1"/>
    <col min="5132" max="5132" width="8.140625" style="121" bestFit="1" customWidth="1"/>
    <col min="5133" max="5134" width="8.140625" style="121" customWidth="1"/>
    <col min="5135" max="5135" width="20.140625" style="121" customWidth="1"/>
    <col min="5136" max="5136" width="9.85546875" style="121" customWidth="1"/>
    <col min="5137" max="5137" width="13.28515625" style="121" bestFit="1" customWidth="1"/>
    <col min="5138" max="5138" width="11.5703125" style="121" bestFit="1" customWidth="1"/>
    <col min="5139" max="5139" width="7.7109375" style="121" bestFit="1" customWidth="1"/>
    <col min="5140" max="5140" width="14.140625" style="121" bestFit="1" customWidth="1"/>
    <col min="5141" max="5141" width="15.85546875" style="121" bestFit="1" customWidth="1"/>
    <col min="5142" max="5142" width="9.5703125" style="121" bestFit="1" customWidth="1"/>
    <col min="5143" max="5144" width="13.28515625" style="121" bestFit="1" customWidth="1"/>
    <col min="5145" max="5145" width="8.140625" style="121" bestFit="1" customWidth="1"/>
    <col min="5146" max="5376" width="9.140625" style="121"/>
    <col min="5377" max="5377" width="8.5703125" style="121" bestFit="1" customWidth="1"/>
    <col min="5378" max="5378" width="19.28515625" style="121" bestFit="1" customWidth="1"/>
    <col min="5379" max="5379" width="10.140625" style="121" customWidth="1"/>
    <col min="5380" max="5380" width="13.28515625" style="121" bestFit="1" customWidth="1"/>
    <col min="5381" max="5381" width="11.5703125" style="121" bestFit="1" customWidth="1"/>
    <col min="5382" max="5382" width="7.7109375" style="121" bestFit="1" customWidth="1"/>
    <col min="5383" max="5383" width="14.140625" style="121" bestFit="1" customWidth="1"/>
    <col min="5384" max="5384" width="15.85546875" style="121" bestFit="1" customWidth="1"/>
    <col min="5385" max="5385" width="9.5703125" style="121" bestFit="1" customWidth="1"/>
    <col min="5386" max="5387" width="13.28515625" style="121" bestFit="1" customWidth="1"/>
    <col min="5388" max="5388" width="8.140625" style="121" bestFit="1" customWidth="1"/>
    <col min="5389" max="5390" width="8.140625" style="121" customWidth="1"/>
    <col min="5391" max="5391" width="20.140625" style="121" customWidth="1"/>
    <col min="5392" max="5392" width="9.85546875" style="121" customWidth="1"/>
    <col min="5393" max="5393" width="13.28515625" style="121" bestFit="1" customWidth="1"/>
    <col min="5394" max="5394" width="11.5703125" style="121" bestFit="1" customWidth="1"/>
    <col min="5395" max="5395" width="7.7109375" style="121" bestFit="1" customWidth="1"/>
    <col min="5396" max="5396" width="14.140625" style="121" bestFit="1" customWidth="1"/>
    <col min="5397" max="5397" width="15.85546875" style="121" bestFit="1" customWidth="1"/>
    <col min="5398" max="5398" width="9.5703125" style="121" bestFit="1" customWidth="1"/>
    <col min="5399" max="5400" width="13.28515625" style="121" bestFit="1" customWidth="1"/>
    <col min="5401" max="5401" width="8.140625" style="121" bestFit="1" customWidth="1"/>
    <col min="5402" max="5632" width="9.140625" style="121"/>
    <col min="5633" max="5633" width="8.5703125" style="121" bestFit="1" customWidth="1"/>
    <col min="5634" max="5634" width="19.28515625" style="121" bestFit="1" customWidth="1"/>
    <col min="5635" max="5635" width="10.140625" style="121" customWidth="1"/>
    <col min="5636" max="5636" width="13.28515625" style="121" bestFit="1" customWidth="1"/>
    <col min="5637" max="5637" width="11.5703125" style="121" bestFit="1" customWidth="1"/>
    <col min="5638" max="5638" width="7.7109375" style="121" bestFit="1" customWidth="1"/>
    <col min="5639" max="5639" width="14.140625" style="121" bestFit="1" customWidth="1"/>
    <col min="5640" max="5640" width="15.85546875" style="121" bestFit="1" customWidth="1"/>
    <col min="5641" max="5641" width="9.5703125" style="121" bestFit="1" customWidth="1"/>
    <col min="5642" max="5643" width="13.28515625" style="121" bestFit="1" customWidth="1"/>
    <col min="5644" max="5644" width="8.140625" style="121" bestFit="1" customWidth="1"/>
    <col min="5645" max="5646" width="8.140625" style="121" customWidth="1"/>
    <col min="5647" max="5647" width="20.140625" style="121" customWidth="1"/>
    <col min="5648" max="5648" width="9.85546875" style="121" customWidth="1"/>
    <col min="5649" max="5649" width="13.28515625" style="121" bestFit="1" customWidth="1"/>
    <col min="5650" max="5650" width="11.5703125" style="121" bestFit="1" customWidth="1"/>
    <col min="5651" max="5651" width="7.7109375" style="121" bestFit="1" customWidth="1"/>
    <col min="5652" max="5652" width="14.140625" style="121" bestFit="1" customWidth="1"/>
    <col min="5653" max="5653" width="15.85546875" style="121" bestFit="1" customWidth="1"/>
    <col min="5654" max="5654" width="9.5703125" style="121" bestFit="1" customWidth="1"/>
    <col min="5655" max="5656" width="13.28515625" style="121" bestFit="1" customWidth="1"/>
    <col min="5657" max="5657" width="8.140625" style="121" bestFit="1" customWidth="1"/>
    <col min="5658" max="5888" width="9.140625" style="121"/>
    <col min="5889" max="5889" width="8.5703125" style="121" bestFit="1" customWidth="1"/>
    <col min="5890" max="5890" width="19.28515625" style="121" bestFit="1" customWidth="1"/>
    <col min="5891" max="5891" width="10.140625" style="121" customWidth="1"/>
    <col min="5892" max="5892" width="13.28515625" style="121" bestFit="1" customWidth="1"/>
    <col min="5893" max="5893" width="11.5703125" style="121" bestFit="1" customWidth="1"/>
    <col min="5894" max="5894" width="7.7109375" style="121" bestFit="1" customWidth="1"/>
    <col min="5895" max="5895" width="14.140625" style="121" bestFit="1" customWidth="1"/>
    <col min="5896" max="5896" width="15.85546875" style="121" bestFit="1" customWidth="1"/>
    <col min="5897" max="5897" width="9.5703125" style="121" bestFit="1" customWidth="1"/>
    <col min="5898" max="5899" width="13.28515625" style="121" bestFit="1" customWidth="1"/>
    <col min="5900" max="5900" width="8.140625" style="121" bestFit="1" customWidth="1"/>
    <col min="5901" max="5902" width="8.140625" style="121" customWidth="1"/>
    <col min="5903" max="5903" width="20.140625" style="121" customWidth="1"/>
    <col min="5904" max="5904" width="9.85546875" style="121" customWidth="1"/>
    <col min="5905" max="5905" width="13.28515625" style="121" bestFit="1" customWidth="1"/>
    <col min="5906" max="5906" width="11.5703125" style="121" bestFit="1" customWidth="1"/>
    <col min="5907" max="5907" width="7.7109375" style="121" bestFit="1" customWidth="1"/>
    <col min="5908" max="5908" width="14.140625" style="121" bestFit="1" customWidth="1"/>
    <col min="5909" max="5909" width="15.85546875" style="121" bestFit="1" customWidth="1"/>
    <col min="5910" max="5910" width="9.5703125" style="121" bestFit="1" customWidth="1"/>
    <col min="5911" max="5912" width="13.28515625" style="121" bestFit="1" customWidth="1"/>
    <col min="5913" max="5913" width="8.140625" style="121" bestFit="1" customWidth="1"/>
    <col min="5914" max="6144" width="9.140625" style="121"/>
    <col min="6145" max="6145" width="8.5703125" style="121" bestFit="1" customWidth="1"/>
    <col min="6146" max="6146" width="19.28515625" style="121" bestFit="1" customWidth="1"/>
    <col min="6147" max="6147" width="10.140625" style="121" customWidth="1"/>
    <col min="6148" max="6148" width="13.28515625" style="121" bestFit="1" customWidth="1"/>
    <col min="6149" max="6149" width="11.5703125" style="121" bestFit="1" customWidth="1"/>
    <col min="6150" max="6150" width="7.7109375" style="121" bestFit="1" customWidth="1"/>
    <col min="6151" max="6151" width="14.140625" style="121" bestFit="1" customWidth="1"/>
    <col min="6152" max="6152" width="15.85546875" style="121" bestFit="1" customWidth="1"/>
    <col min="6153" max="6153" width="9.5703125" style="121" bestFit="1" customWidth="1"/>
    <col min="6154" max="6155" width="13.28515625" style="121" bestFit="1" customWidth="1"/>
    <col min="6156" max="6156" width="8.140625" style="121" bestFit="1" customWidth="1"/>
    <col min="6157" max="6158" width="8.140625" style="121" customWidth="1"/>
    <col min="6159" max="6159" width="20.140625" style="121" customWidth="1"/>
    <col min="6160" max="6160" width="9.85546875" style="121" customWidth="1"/>
    <col min="6161" max="6161" width="13.28515625" style="121" bestFit="1" customWidth="1"/>
    <col min="6162" max="6162" width="11.5703125" style="121" bestFit="1" customWidth="1"/>
    <col min="6163" max="6163" width="7.7109375" style="121" bestFit="1" customWidth="1"/>
    <col min="6164" max="6164" width="14.140625" style="121" bestFit="1" customWidth="1"/>
    <col min="6165" max="6165" width="15.85546875" style="121" bestFit="1" customWidth="1"/>
    <col min="6166" max="6166" width="9.5703125" style="121" bestFit="1" customWidth="1"/>
    <col min="6167" max="6168" width="13.28515625" style="121" bestFit="1" customWidth="1"/>
    <col min="6169" max="6169" width="8.140625" style="121" bestFit="1" customWidth="1"/>
    <col min="6170" max="6400" width="9.140625" style="121"/>
    <col min="6401" max="6401" width="8.5703125" style="121" bestFit="1" customWidth="1"/>
    <col min="6402" max="6402" width="19.28515625" style="121" bestFit="1" customWidth="1"/>
    <col min="6403" max="6403" width="10.140625" style="121" customWidth="1"/>
    <col min="6404" max="6404" width="13.28515625" style="121" bestFit="1" customWidth="1"/>
    <col min="6405" max="6405" width="11.5703125" style="121" bestFit="1" customWidth="1"/>
    <col min="6406" max="6406" width="7.7109375" style="121" bestFit="1" customWidth="1"/>
    <col min="6407" max="6407" width="14.140625" style="121" bestFit="1" customWidth="1"/>
    <col min="6408" max="6408" width="15.85546875" style="121" bestFit="1" customWidth="1"/>
    <col min="6409" max="6409" width="9.5703125" style="121" bestFit="1" customWidth="1"/>
    <col min="6410" max="6411" width="13.28515625" style="121" bestFit="1" customWidth="1"/>
    <col min="6412" max="6412" width="8.140625" style="121" bestFit="1" customWidth="1"/>
    <col min="6413" max="6414" width="8.140625" style="121" customWidth="1"/>
    <col min="6415" max="6415" width="20.140625" style="121" customWidth="1"/>
    <col min="6416" max="6416" width="9.85546875" style="121" customWidth="1"/>
    <col min="6417" max="6417" width="13.28515625" style="121" bestFit="1" customWidth="1"/>
    <col min="6418" max="6418" width="11.5703125" style="121" bestFit="1" customWidth="1"/>
    <col min="6419" max="6419" width="7.7109375" style="121" bestFit="1" customWidth="1"/>
    <col min="6420" max="6420" width="14.140625" style="121" bestFit="1" customWidth="1"/>
    <col min="6421" max="6421" width="15.85546875" style="121" bestFit="1" customWidth="1"/>
    <col min="6422" max="6422" width="9.5703125" style="121" bestFit="1" customWidth="1"/>
    <col min="6423" max="6424" width="13.28515625" style="121" bestFit="1" customWidth="1"/>
    <col min="6425" max="6425" width="8.140625" style="121" bestFit="1" customWidth="1"/>
    <col min="6426" max="6656" width="9.140625" style="121"/>
    <col min="6657" max="6657" width="8.5703125" style="121" bestFit="1" customWidth="1"/>
    <col min="6658" max="6658" width="19.28515625" style="121" bestFit="1" customWidth="1"/>
    <col min="6659" max="6659" width="10.140625" style="121" customWidth="1"/>
    <col min="6660" max="6660" width="13.28515625" style="121" bestFit="1" customWidth="1"/>
    <col min="6661" max="6661" width="11.5703125" style="121" bestFit="1" customWidth="1"/>
    <col min="6662" max="6662" width="7.7109375" style="121" bestFit="1" customWidth="1"/>
    <col min="6663" max="6663" width="14.140625" style="121" bestFit="1" customWidth="1"/>
    <col min="6664" max="6664" width="15.85546875" style="121" bestFit="1" customWidth="1"/>
    <col min="6665" max="6665" width="9.5703125" style="121" bestFit="1" customWidth="1"/>
    <col min="6666" max="6667" width="13.28515625" style="121" bestFit="1" customWidth="1"/>
    <col min="6668" max="6668" width="8.140625" style="121" bestFit="1" customWidth="1"/>
    <col min="6669" max="6670" width="8.140625" style="121" customWidth="1"/>
    <col min="6671" max="6671" width="20.140625" style="121" customWidth="1"/>
    <col min="6672" max="6672" width="9.85546875" style="121" customWidth="1"/>
    <col min="6673" max="6673" width="13.28515625" style="121" bestFit="1" customWidth="1"/>
    <col min="6674" max="6674" width="11.5703125" style="121" bestFit="1" customWidth="1"/>
    <col min="6675" max="6675" width="7.7109375" style="121" bestFit="1" customWidth="1"/>
    <col min="6676" max="6676" width="14.140625" style="121" bestFit="1" customWidth="1"/>
    <col min="6677" max="6677" width="15.85546875" style="121" bestFit="1" customWidth="1"/>
    <col min="6678" max="6678" width="9.5703125" style="121" bestFit="1" customWidth="1"/>
    <col min="6679" max="6680" width="13.28515625" style="121" bestFit="1" customWidth="1"/>
    <col min="6681" max="6681" width="8.140625" style="121" bestFit="1" customWidth="1"/>
    <col min="6682" max="6912" width="9.140625" style="121"/>
    <col min="6913" max="6913" width="8.5703125" style="121" bestFit="1" customWidth="1"/>
    <col min="6914" max="6914" width="19.28515625" style="121" bestFit="1" customWidth="1"/>
    <col min="6915" max="6915" width="10.140625" style="121" customWidth="1"/>
    <col min="6916" max="6916" width="13.28515625" style="121" bestFit="1" customWidth="1"/>
    <col min="6917" max="6917" width="11.5703125" style="121" bestFit="1" customWidth="1"/>
    <col min="6918" max="6918" width="7.7109375" style="121" bestFit="1" customWidth="1"/>
    <col min="6919" max="6919" width="14.140625" style="121" bestFit="1" customWidth="1"/>
    <col min="6920" max="6920" width="15.85546875" style="121" bestFit="1" customWidth="1"/>
    <col min="6921" max="6921" width="9.5703125" style="121" bestFit="1" customWidth="1"/>
    <col min="6922" max="6923" width="13.28515625" style="121" bestFit="1" customWidth="1"/>
    <col min="6924" max="6924" width="8.140625" style="121" bestFit="1" customWidth="1"/>
    <col min="6925" max="6926" width="8.140625" style="121" customWidth="1"/>
    <col min="6927" max="6927" width="20.140625" style="121" customWidth="1"/>
    <col min="6928" max="6928" width="9.85546875" style="121" customWidth="1"/>
    <col min="6929" max="6929" width="13.28515625" style="121" bestFit="1" customWidth="1"/>
    <col min="6930" max="6930" width="11.5703125" style="121" bestFit="1" customWidth="1"/>
    <col min="6931" max="6931" width="7.7109375" style="121" bestFit="1" customWidth="1"/>
    <col min="6932" max="6932" width="14.140625" style="121" bestFit="1" customWidth="1"/>
    <col min="6933" max="6933" width="15.85546875" style="121" bestFit="1" customWidth="1"/>
    <col min="6934" max="6934" width="9.5703125" style="121" bestFit="1" customWidth="1"/>
    <col min="6935" max="6936" width="13.28515625" style="121" bestFit="1" customWidth="1"/>
    <col min="6937" max="6937" width="8.140625" style="121" bestFit="1" customWidth="1"/>
    <col min="6938" max="7168" width="9.140625" style="121"/>
    <col min="7169" max="7169" width="8.5703125" style="121" bestFit="1" customWidth="1"/>
    <col min="7170" max="7170" width="19.28515625" style="121" bestFit="1" customWidth="1"/>
    <col min="7171" max="7171" width="10.140625" style="121" customWidth="1"/>
    <col min="7172" max="7172" width="13.28515625" style="121" bestFit="1" customWidth="1"/>
    <col min="7173" max="7173" width="11.5703125" style="121" bestFit="1" customWidth="1"/>
    <col min="7174" max="7174" width="7.7109375" style="121" bestFit="1" customWidth="1"/>
    <col min="7175" max="7175" width="14.140625" style="121" bestFit="1" customWidth="1"/>
    <col min="7176" max="7176" width="15.85546875" style="121" bestFit="1" customWidth="1"/>
    <col min="7177" max="7177" width="9.5703125" style="121" bestFit="1" customWidth="1"/>
    <col min="7178" max="7179" width="13.28515625" style="121" bestFit="1" customWidth="1"/>
    <col min="7180" max="7180" width="8.140625" style="121" bestFit="1" customWidth="1"/>
    <col min="7181" max="7182" width="8.140625" style="121" customWidth="1"/>
    <col min="7183" max="7183" width="20.140625" style="121" customWidth="1"/>
    <col min="7184" max="7184" width="9.85546875" style="121" customWidth="1"/>
    <col min="7185" max="7185" width="13.28515625" style="121" bestFit="1" customWidth="1"/>
    <col min="7186" max="7186" width="11.5703125" style="121" bestFit="1" customWidth="1"/>
    <col min="7187" max="7187" width="7.7109375" style="121" bestFit="1" customWidth="1"/>
    <col min="7188" max="7188" width="14.140625" style="121" bestFit="1" customWidth="1"/>
    <col min="7189" max="7189" width="15.85546875" style="121" bestFit="1" customWidth="1"/>
    <col min="7190" max="7190" width="9.5703125" style="121" bestFit="1" customWidth="1"/>
    <col min="7191" max="7192" width="13.28515625" style="121" bestFit="1" customWidth="1"/>
    <col min="7193" max="7193" width="8.140625" style="121" bestFit="1" customWidth="1"/>
    <col min="7194" max="7424" width="9.140625" style="121"/>
    <col min="7425" max="7425" width="8.5703125" style="121" bestFit="1" customWidth="1"/>
    <col min="7426" max="7426" width="19.28515625" style="121" bestFit="1" customWidth="1"/>
    <col min="7427" max="7427" width="10.140625" style="121" customWidth="1"/>
    <col min="7428" max="7428" width="13.28515625" style="121" bestFit="1" customWidth="1"/>
    <col min="7429" max="7429" width="11.5703125" style="121" bestFit="1" customWidth="1"/>
    <col min="7430" max="7430" width="7.7109375" style="121" bestFit="1" customWidth="1"/>
    <col min="7431" max="7431" width="14.140625" style="121" bestFit="1" customWidth="1"/>
    <col min="7432" max="7432" width="15.85546875" style="121" bestFit="1" customWidth="1"/>
    <col min="7433" max="7433" width="9.5703125" style="121" bestFit="1" customWidth="1"/>
    <col min="7434" max="7435" width="13.28515625" style="121" bestFit="1" customWidth="1"/>
    <col min="7436" max="7436" width="8.140625" style="121" bestFit="1" customWidth="1"/>
    <col min="7437" max="7438" width="8.140625" style="121" customWidth="1"/>
    <col min="7439" max="7439" width="20.140625" style="121" customWidth="1"/>
    <col min="7440" max="7440" width="9.85546875" style="121" customWidth="1"/>
    <col min="7441" max="7441" width="13.28515625" style="121" bestFit="1" customWidth="1"/>
    <col min="7442" max="7442" width="11.5703125" style="121" bestFit="1" customWidth="1"/>
    <col min="7443" max="7443" width="7.7109375" style="121" bestFit="1" customWidth="1"/>
    <col min="7444" max="7444" width="14.140625" style="121" bestFit="1" customWidth="1"/>
    <col min="7445" max="7445" width="15.85546875" style="121" bestFit="1" customWidth="1"/>
    <col min="7446" max="7446" width="9.5703125" style="121" bestFit="1" customWidth="1"/>
    <col min="7447" max="7448" width="13.28515625" style="121" bestFit="1" customWidth="1"/>
    <col min="7449" max="7449" width="8.140625" style="121" bestFit="1" customWidth="1"/>
    <col min="7450" max="7680" width="9.140625" style="121"/>
    <col min="7681" max="7681" width="8.5703125" style="121" bestFit="1" customWidth="1"/>
    <col min="7682" max="7682" width="19.28515625" style="121" bestFit="1" customWidth="1"/>
    <col min="7683" max="7683" width="10.140625" style="121" customWidth="1"/>
    <col min="7684" max="7684" width="13.28515625" style="121" bestFit="1" customWidth="1"/>
    <col min="7685" max="7685" width="11.5703125" style="121" bestFit="1" customWidth="1"/>
    <col min="7686" max="7686" width="7.7109375" style="121" bestFit="1" customWidth="1"/>
    <col min="7687" max="7687" width="14.140625" style="121" bestFit="1" customWidth="1"/>
    <col min="7688" max="7688" width="15.85546875" style="121" bestFit="1" customWidth="1"/>
    <col min="7689" max="7689" width="9.5703125" style="121" bestFit="1" customWidth="1"/>
    <col min="7690" max="7691" width="13.28515625" style="121" bestFit="1" customWidth="1"/>
    <col min="7692" max="7692" width="8.140625" style="121" bestFit="1" customWidth="1"/>
    <col min="7693" max="7694" width="8.140625" style="121" customWidth="1"/>
    <col min="7695" max="7695" width="20.140625" style="121" customWidth="1"/>
    <col min="7696" max="7696" width="9.85546875" style="121" customWidth="1"/>
    <col min="7697" max="7697" width="13.28515625" style="121" bestFit="1" customWidth="1"/>
    <col min="7698" max="7698" width="11.5703125" style="121" bestFit="1" customWidth="1"/>
    <col min="7699" max="7699" width="7.7109375" style="121" bestFit="1" customWidth="1"/>
    <col min="7700" max="7700" width="14.140625" style="121" bestFit="1" customWidth="1"/>
    <col min="7701" max="7701" width="15.85546875" style="121" bestFit="1" customWidth="1"/>
    <col min="7702" max="7702" width="9.5703125" style="121" bestFit="1" customWidth="1"/>
    <col min="7703" max="7704" width="13.28515625" style="121" bestFit="1" customWidth="1"/>
    <col min="7705" max="7705" width="8.140625" style="121" bestFit="1" customWidth="1"/>
    <col min="7706" max="7936" width="9.140625" style="121"/>
    <col min="7937" max="7937" width="8.5703125" style="121" bestFit="1" customWidth="1"/>
    <col min="7938" max="7938" width="19.28515625" style="121" bestFit="1" customWidth="1"/>
    <col min="7939" max="7939" width="10.140625" style="121" customWidth="1"/>
    <col min="7940" max="7940" width="13.28515625" style="121" bestFit="1" customWidth="1"/>
    <col min="7941" max="7941" width="11.5703125" style="121" bestFit="1" customWidth="1"/>
    <col min="7942" max="7942" width="7.7109375" style="121" bestFit="1" customWidth="1"/>
    <col min="7943" max="7943" width="14.140625" style="121" bestFit="1" customWidth="1"/>
    <col min="7944" max="7944" width="15.85546875" style="121" bestFit="1" customWidth="1"/>
    <col min="7945" max="7945" width="9.5703125" style="121" bestFit="1" customWidth="1"/>
    <col min="7946" max="7947" width="13.28515625" style="121" bestFit="1" customWidth="1"/>
    <col min="7948" max="7948" width="8.140625" style="121" bestFit="1" customWidth="1"/>
    <col min="7949" max="7950" width="8.140625" style="121" customWidth="1"/>
    <col min="7951" max="7951" width="20.140625" style="121" customWidth="1"/>
    <col min="7952" max="7952" width="9.85546875" style="121" customWidth="1"/>
    <col min="7953" max="7953" width="13.28515625" style="121" bestFit="1" customWidth="1"/>
    <col min="7954" max="7954" width="11.5703125" style="121" bestFit="1" customWidth="1"/>
    <col min="7955" max="7955" width="7.7109375" style="121" bestFit="1" customWidth="1"/>
    <col min="7956" max="7956" width="14.140625" style="121" bestFit="1" customWidth="1"/>
    <col min="7957" max="7957" width="15.85546875" style="121" bestFit="1" customWidth="1"/>
    <col min="7958" max="7958" width="9.5703125" style="121" bestFit="1" customWidth="1"/>
    <col min="7959" max="7960" width="13.28515625" style="121" bestFit="1" customWidth="1"/>
    <col min="7961" max="7961" width="8.140625" style="121" bestFit="1" customWidth="1"/>
    <col min="7962" max="8192" width="9.140625" style="121"/>
    <col min="8193" max="8193" width="8.5703125" style="121" bestFit="1" customWidth="1"/>
    <col min="8194" max="8194" width="19.28515625" style="121" bestFit="1" customWidth="1"/>
    <col min="8195" max="8195" width="10.140625" style="121" customWidth="1"/>
    <col min="8196" max="8196" width="13.28515625" style="121" bestFit="1" customWidth="1"/>
    <col min="8197" max="8197" width="11.5703125" style="121" bestFit="1" customWidth="1"/>
    <col min="8198" max="8198" width="7.7109375" style="121" bestFit="1" customWidth="1"/>
    <col min="8199" max="8199" width="14.140625" style="121" bestFit="1" customWidth="1"/>
    <col min="8200" max="8200" width="15.85546875" style="121" bestFit="1" customWidth="1"/>
    <col min="8201" max="8201" width="9.5703125" style="121" bestFit="1" customWidth="1"/>
    <col min="8202" max="8203" width="13.28515625" style="121" bestFit="1" customWidth="1"/>
    <col min="8204" max="8204" width="8.140625" style="121" bestFit="1" customWidth="1"/>
    <col min="8205" max="8206" width="8.140625" style="121" customWidth="1"/>
    <col min="8207" max="8207" width="20.140625" style="121" customWidth="1"/>
    <col min="8208" max="8208" width="9.85546875" style="121" customWidth="1"/>
    <col min="8209" max="8209" width="13.28515625" style="121" bestFit="1" customWidth="1"/>
    <col min="8210" max="8210" width="11.5703125" style="121" bestFit="1" customWidth="1"/>
    <col min="8211" max="8211" width="7.7109375" style="121" bestFit="1" customWidth="1"/>
    <col min="8212" max="8212" width="14.140625" style="121" bestFit="1" customWidth="1"/>
    <col min="8213" max="8213" width="15.85546875" style="121" bestFit="1" customWidth="1"/>
    <col min="8214" max="8214" width="9.5703125" style="121" bestFit="1" customWidth="1"/>
    <col min="8215" max="8216" width="13.28515625" style="121" bestFit="1" customWidth="1"/>
    <col min="8217" max="8217" width="8.140625" style="121" bestFit="1" customWidth="1"/>
    <col min="8218" max="8448" width="9.140625" style="121"/>
    <col min="8449" max="8449" width="8.5703125" style="121" bestFit="1" customWidth="1"/>
    <col min="8450" max="8450" width="19.28515625" style="121" bestFit="1" customWidth="1"/>
    <col min="8451" max="8451" width="10.140625" style="121" customWidth="1"/>
    <col min="8452" max="8452" width="13.28515625" style="121" bestFit="1" customWidth="1"/>
    <col min="8453" max="8453" width="11.5703125" style="121" bestFit="1" customWidth="1"/>
    <col min="8454" max="8454" width="7.7109375" style="121" bestFit="1" customWidth="1"/>
    <col min="8455" max="8455" width="14.140625" style="121" bestFit="1" customWidth="1"/>
    <col min="8456" max="8456" width="15.85546875" style="121" bestFit="1" customWidth="1"/>
    <col min="8457" max="8457" width="9.5703125" style="121" bestFit="1" customWidth="1"/>
    <col min="8458" max="8459" width="13.28515625" style="121" bestFit="1" customWidth="1"/>
    <col min="8460" max="8460" width="8.140625" style="121" bestFit="1" customWidth="1"/>
    <col min="8461" max="8462" width="8.140625" style="121" customWidth="1"/>
    <col min="8463" max="8463" width="20.140625" style="121" customWidth="1"/>
    <col min="8464" max="8464" width="9.85546875" style="121" customWidth="1"/>
    <col min="8465" max="8465" width="13.28515625" style="121" bestFit="1" customWidth="1"/>
    <col min="8466" max="8466" width="11.5703125" style="121" bestFit="1" customWidth="1"/>
    <col min="8467" max="8467" width="7.7109375" style="121" bestFit="1" customWidth="1"/>
    <col min="8468" max="8468" width="14.140625" style="121" bestFit="1" customWidth="1"/>
    <col min="8469" max="8469" width="15.85546875" style="121" bestFit="1" customWidth="1"/>
    <col min="8470" max="8470" width="9.5703125" style="121" bestFit="1" customWidth="1"/>
    <col min="8471" max="8472" width="13.28515625" style="121" bestFit="1" customWidth="1"/>
    <col min="8473" max="8473" width="8.140625" style="121" bestFit="1" customWidth="1"/>
    <col min="8474" max="8704" width="9.140625" style="121"/>
    <col min="8705" max="8705" width="8.5703125" style="121" bestFit="1" customWidth="1"/>
    <col min="8706" max="8706" width="19.28515625" style="121" bestFit="1" customWidth="1"/>
    <col min="8707" max="8707" width="10.140625" style="121" customWidth="1"/>
    <col min="8708" max="8708" width="13.28515625" style="121" bestFit="1" customWidth="1"/>
    <col min="8709" max="8709" width="11.5703125" style="121" bestFit="1" customWidth="1"/>
    <col min="8710" max="8710" width="7.7109375" style="121" bestFit="1" customWidth="1"/>
    <col min="8711" max="8711" width="14.140625" style="121" bestFit="1" customWidth="1"/>
    <col min="8712" max="8712" width="15.85546875" style="121" bestFit="1" customWidth="1"/>
    <col min="8713" max="8713" width="9.5703125" style="121" bestFit="1" customWidth="1"/>
    <col min="8714" max="8715" width="13.28515625" style="121" bestFit="1" customWidth="1"/>
    <col min="8716" max="8716" width="8.140625" style="121" bestFit="1" customWidth="1"/>
    <col min="8717" max="8718" width="8.140625" style="121" customWidth="1"/>
    <col min="8719" max="8719" width="20.140625" style="121" customWidth="1"/>
    <col min="8720" max="8720" width="9.85546875" style="121" customWidth="1"/>
    <col min="8721" max="8721" width="13.28515625" style="121" bestFit="1" customWidth="1"/>
    <col min="8722" max="8722" width="11.5703125" style="121" bestFit="1" customWidth="1"/>
    <col min="8723" max="8723" width="7.7109375" style="121" bestFit="1" customWidth="1"/>
    <col min="8724" max="8724" width="14.140625" style="121" bestFit="1" customWidth="1"/>
    <col min="8725" max="8725" width="15.85546875" style="121" bestFit="1" customWidth="1"/>
    <col min="8726" max="8726" width="9.5703125" style="121" bestFit="1" customWidth="1"/>
    <col min="8727" max="8728" width="13.28515625" style="121" bestFit="1" customWidth="1"/>
    <col min="8729" max="8729" width="8.140625" style="121" bestFit="1" customWidth="1"/>
    <col min="8730" max="8960" width="9.140625" style="121"/>
    <col min="8961" max="8961" width="8.5703125" style="121" bestFit="1" customWidth="1"/>
    <col min="8962" max="8962" width="19.28515625" style="121" bestFit="1" customWidth="1"/>
    <col min="8963" max="8963" width="10.140625" style="121" customWidth="1"/>
    <col min="8964" max="8964" width="13.28515625" style="121" bestFit="1" customWidth="1"/>
    <col min="8965" max="8965" width="11.5703125" style="121" bestFit="1" customWidth="1"/>
    <col min="8966" max="8966" width="7.7109375" style="121" bestFit="1" customWidth="1"/>
    <col min="8967" max="8967" width="14.140625" style="121" bestFit="1" customWidth="1"/>
    <col min="8968" max="8968" width="15.85546875" style="121" bestFit="1" customWidth="1"/>
    <col min="8969" max="8969" width="9.5703125" style="121" bestFit="1" customWidth="1"/>
    <col min="8970" max="8971" width="13.28515625" style="121" bestFit="1" customWidth="1"/>
    <col min="8972" max="8972" width="8.140625" style="121" bestFit="1" customWidth="1"/>
    <col min="8973" max="8974" width="8.140625" style="121" customWidth="1"/>
    <col min="8975" max="8975" width="20.140625" style="121" customWidth="1"/>
    <col min="8976" max="8976" width="9.85546875" style="121" customWidth="1"/>
    <col min="8977" max="8977" width="13.28515625" style="121" bestFit="1" customWidth="1"/>
    <col min="8978" max="8978" width="11.5703125" style="121" bestFit="1" customWidth="1"/>
    <col min="8979" max="8979" width="7.7109375" style="121" bestFit="1" customWidth="1"/>
    <col min="8980" max="8980" width="14.140625" style="121" bestFit="1" customWidth="1"/>
    <col min="8981" max="8981" width="15.85546875" style="121" bestFit="1" customWidth="1"/>
    <col min="8982" max="8982" width="9.5703125" style="121" bestFit="1" customWidth="1"/>
    <col min="8983" max="8984" width="13.28515625" style="121" bestFit="1" customWidth="1"/>
    <col min="8985" max="8985" width="8.140625" style="121" bestFit="1" customWidth="1"/>
    <col min="8986" max="9216" width="9.140625" style="121"/>
    <col min="9217" max="9217" width="8.5703125" style="121" bestFit="1" customWidth="1"/>
    <col min="9218" max="9218" width="19.28515625" style="121" bestFit="1" customWidth="1"/>
    <col min="9219" max="9219" width="10.140625" style="121" customWidth="1"/>
    <col min="9220" max="9220" width="13.28515625" style="121" bestFit="1" customWidth="1"/>
    <col min="9221" max="9221" width="11.5703125" style="121" bestFit="1" customWidth="1"/>
    <col min="9222" max="9222" width="7.7109375" style="121" bestFit="1" customWidth="1"/>
    <col min="9223" max="9223" width="14.140625" style="121" bestFit="1" customWidth="1"/>
    <col min="9224" max="9224" width="15.85546875" style="121" bestFit="1" customWidth="1"/>
    <col min="9225" max="9225" width="9.5703125" style="121" bestFit="1" customWidth="1"/>
    <col min="9226" max="9227" width="13.28515625" style="121" bestFit="1" customWidth="1"/>
    <col min="9228" max="9228" width="8.140625" style="121" bestFit="1" customWidth="1"/>
    <col min="9229" max="9230" width="8.140625" style="121" customWidth="1"/>
    <col min="9231" max="9231" width="20.140625" style="121" customWidth="1"/>
    <col min="9232" max="9232" width="9.85546875" style="121" customWidth="1"/>
    <col min="9233" max="9233" width="13.28515625" style="121" bestFit="1" customWidth="1"/>
    <col min="9234" max="9234" width="11.5703125" style="121" bestFit="1" customWidth="1"/>
    <col min="9235" max="9235" width="7.7109375" style="121" bestFit="1" customWidth="1"/>
    <col min="9236" max="9236" width="14.140625" style="121" bestFit="1" customWidth="1"/>
    <col min="9237" max="9237" width="15.85546875" style="121" bestFit="1" customWidth="1"/>
    <col min="9238" max="9238" width="9.5703125" style="121" bestFit="1" customWidth="1"/>
    <col min="9239" max="9240" width="13.28515625" style="121" bestFit="1" customWidth="1"/>
    <col min="9241" max="9241" width="8.140625" style="121" bestFit="1" customWidth="1"/>
    <col min="9242" max="9472" width="9.140625" style="121"/>
    <col min="9473" max="9473" width="8.5703125" style="121" bestFit="1" customWidth="1"/>
    <col min="9474" max="9474" width="19.28515625" style="121" bestFit="1" customWidth="1"/>
    <col min="9475" max="9475" width="10.140625" style="121" customWidth="1"/>
    <col min="9476" max="9476" width="13.28515625" style="121" bestFit="1" customWidth="1"/>
    <col min="9477" max="9477" width="11.5703125" style="121" bestFit="1" customWidth="1"/>
    <col min="9478" max="9478" width="7.7109375" style="121" bestFit="1" customWidth="1"/>
    <col min="9479" max="9479" width="14.140625" style="121" bestFit="1" customWidth="1"/>
    <col min="9480" max="9480" width="15.85546875" style="121" bestFit="1" customWidth="1"/>
    <col min="9481" max="9481" width="9.5703125" style="121" bestFit="1" customWidth="1"/>
    <col min="9482" max="9483" width="13.28515625" style="121" bestFit="1" customWidth="1"/>
    <col min="9484" max="9484" width="8.140625" style="121" bestFit="1" customWidth="1"/>
    <col min="9485" max="9486" width="8.140625" style="121" customWidth="1"/>
    <col min="9487" max="9487" width="20.140625" style="121" customWidth="1"/>
    <col min="9488" max="9488" width="9.85546875" style="121" customWidth="1"/>
    <col min="9489" max="9489" width="13.28515625" style="121" bestFit="1" customWidth="1"/>
    <col min="9490" max="9490" width="11.5703125" style="121" bestFit="1" customWidth="1"/>
    <col min="9491" max="9491" width="7.7109375" style="121" bestFit="1" customWidth="1"/>
    <col min="9492" max="9492" width="14.140625" style="121" bestFit="1" customWidth="1"/>
    <col min="9493" max="9493" width="15.85546875" style="121" bestFit="1" customWidth="1"/>
    <col min="9494" max="9494" width="9.5703125" style="121" bestFit="1" customWidth="1"/>
    <col min="9495" max="9496" width="13.28515625" style="121" bestFit="1" customWidth="1"/>
    <col min="9497" max="9497" width="8.140625" style="121" bestFit="1" customWidth="1"/>
    <col min="9498" max="9728" width="9.140625" style="121"/>
    <col min="9729" max="9729" width="8.5703125" style="121" bestFit="1" customWidth="1"/>
    <col min="9730" max="9730" width="19.28515625" style="121" bestFit="1" customWidth="1"/>
    <col min="9731" max="9731" width="10.140625" style="121" customWidth="1"/>
    <col min="9732" max="9732" width="13.28515625" style="121" bestFit="1" customWidth="1"/>
    <col min="9733" max="9733" width="11.5703125" style="121" bestFit="1" customWidth="1"/>
    <col min="9734" max="9734" width="7.7109375" style="121" bestFit="1" customWidth="1"/>
    <col min="9735" max="9735" width="14.140625" style="121" bestFit="1" customWidth="1"/>
    <col min="9736" max="9736" width="15.85546875" style="121" bestFit="1" customWidth="1"/>
    <col min="9737" max="9737" width="9.5703125" style="121" bestFit="1" customWidth="1"/>
    <col min="9738" max="9739" width="13.28515625" style="121" bestFit="1" customWidth="1"/>
    <col min="9740" max="9740" width="8.140625" style="121" bestFit="1" customWidth="1"/>
    <col min="9741" max="9742" width="8.140625" style="121" customWidth="1"/>
    <col min="9743" max="9743" width="20.140625" style="121" customWidth="1"/>
    <col min="9744" max="9744" width="9.85546875" style="121" customWidth="1"/>
    <col min="9745" max="9745" width="13.28515625" style="121" bestFit="1" customWidth="1"/>
    <col min="9746" max="9746" width="11.5703125" style="121" bestFit="1" customWidth="1"/>
    <col min="9747" max="9747" width="7.7109375" style="121" bestFit="1" customWidth="1"/>
    <col min="9748" max="9748" width="14.140625" style="121" bestFit="1" customWidth="1"/>
    <col min="9749" max="9749" width="15.85546875" style="121" bestFit="1" customWidth="1"/>
    <col min="9750" max="9750" width="9.5703125" style="121" bestFit="1" customWidth="1"/>
    <col min="9751" max="9752" width="13.28515625" style="121" bestFit="1" customWidth="1"/>
    <col min="9753" max="9753" width="8.140625" style="121" bestFit="1" customWidth="1"/>
    <col min="9754" max="9984" width="9.140625" style="121"/>
    <col min="9985" max="9985" width="8.5703125" style="121" bestFit="1" customWidth="1"/>
    <col min="9986" max="9986" width="19.28515625" style="121" bestFit="1" customWidth="1"/>
    <col min="9987" max="9987" width="10.140625" style="121" customWidth="1"/>
    <col min="9988" max="9988" width="13.28515625" style="121" bestFit="1" customWidth="1"/>
    <col min="9989" max="9989" width="11.5703125" style="121" bestFit="1" customWidth="1"/>
    <col min="9990" max="9990" width="7.7109375" style="121" bestFit="1" customWidth="1"/>
    <col min="9991" max="9991" width="14.140625" style="121" bestFit="1" customWidth="1"/>
    <col min="9992" max="9992" width="15.85546875" style="121" bestFit="1" customWidth="1"/>
    <col min="9993" max="9993" width="9.5703125" style="121" bestFit="1" customWidth="1"/>
    <col min="9994" max="9995" width="13.28515625" style="121" bestFit="1" customWidth="1"/>
    <col min="9996" max="9996" width="8.140625" style="121" bestFit="1" customWidth="1"/>
    <col min="9997" max="9998" width="8.140625" style="121" customWidth="1"/>
    <col min="9999" max="9999" width="20.140625" style="121" customWidth="1"/>
    <col min="10000" max="10000" width="9.85546875" style="121" customWidth="1"/>
    <col min="10001" max="10001" width="13.28515625" style="121" bestFit="1" customWidth="1"/>
    <col min="10002" max="10002" width="11.5703125" style="121" bestFit="1" customWidth="1"/>
    <col min="10003" max="10003" width="7.7109375" style="121" bestFit="1" customWidth="1"/>
    <col min="10004" max="10004" width="14.140625" style="121" bestFit="1" customWidth="1"/>
    <col min="10005" max="10005" width="15.85546875" style="121" bestFit="1" customWidth="1"/>
    <col min="10006" max="10006" width="9.5703125" style="121" bestFit="1" customWidth="1"/>
    <col min="10007" max="10008" width="13.28515625" style="121" bestFit="1" customWidth="1"/>
    <col min="10009" max="10009" width="8.140625" style="121" bestFit="1" customWidth="1"/>
    <col min="10010" max="10240" width="9.140625" style="121"/>
    <col min="10241" max="10241" width="8.5703125" style="121" bestFit="1" customWidth="1"/>
    <col min="10242" max="10242" width="19.28515625" style="121" bestFit="1" customWidth="1"/>
    <col min="10243" max="10243" width="10.140625" style="121" customWidth="1"/>
    <col min="10244" max="10244" width="13.28515625" style="121" bestFit="1" customWidth="1"/>
    <col min="10245" max="10245" width="11.5703125" style="121" bestFit="1" customWidth="1"/>
    <col min="10246" max="10246" width="7.7109375" style="121" bestFit="1" customWidth="1"/>
    <col min="10247" max="10247" width="14.140625" style="121" bestFit="1" customWidth="1"/>
    <col min="10248" max="10248" width="15.85546875" style="121" bestFit="1" customWidth="1"/>
    <col min="10249" max="10249" width="9.5703125" style="121" bestFit="1" customWidth="1"/>
    <col min="10250" max="10251" width="13.28515625" style="121" bestFit="1" customWidth="1"/>
    <col min="10252" max="10252" width="8.140625" style="121" bestFit="1" customWidth="1"/>
    <col min="10253" max="10254" width="8.140625" style="121" customWidth="1"/>
    <col min="10255" max="10255" width="20.140625" style="121" customWidth="1"/>
    <col min="10256" max="10256" width="9.85546875" style="121" customWidth="1"/>
    <col min="10257" max="10257" width="13.28515625" style="121" bestFit="1" customWidth="1"/>
    <col min="10258" max="10258" width="11.5703125" style="121" bestFit="1" customWidth="1"/>
    <col min="10259" max="10259" width="7.7109375" style="121" bestFit="1" customWidth="1"/>
    <col min="10260" max="10260" width="14.140625" style="121" bestFit="1" customWidth="1"/>
    <col min="10261" max="10261" width="15.85546875" style="121" bestFit="1" customWidth="1"/>
    <col min="10262" max="10262" width="9.5703125" style="121" bestFit="1" customWidth="1"/>
    <col min="10263" max="10264" width="13.28515625" style="121" bestFit="1" customWidth="1"/>
    <col min="10265" max="10265" width="8.140625" style="121" bestFit="1" customWidth="1"/>
    <col min="10266" max="10496" width="9.140625" style="121"/>
    <col min="10497" max="10497" width="8.5703125" style="121" bestFit="1" customWidth="1"/>
    <col min="10498" max="10498" width="19.28515625" style="121" bestFit="1" customWidth="1"/>
    <col min="10499" max="10499" width="10.140625" style="121" customWidth="1"/>
    <col min="10500" max="10500" width="13.28515625" style="121" bestFit="1" customWidth="1"/>
    <col min="10501" max="10501" width="11.5703125" style="121" bestFit="1" customWidth="1"/>
    <col min="10502" max="10502" width="7.7109375" style="121" bestFit="1" customWidth="1"/>
    <col min="10503" max="10503" width="14.140625" style="121" bestFit="1" customWidth="1"/>
    <col min="10504" max="10504" width="15.85546875" style="121" bestFit="1" customWidth="1"/>
    <col min="10505" max="10505" width="9.5703125" style="121" bestFit="1" customWidth="1"/>
    <col min="10506" max="10507" width="13.28515625" style="121" bestFit="1" customWidth="1"/>
    <col min="10508" max="10508" width="8.140625" style="121" bestFit="1" customWidth="1"/>
    <col min="10509" max="10510" width="8.140625" style="121" customWidth="1"/>
    <col min="10511" max="10511" width="20.140625" style="121" customWidth="1"/>
    <col min="10512" max="10512" width="9.85546875" style="121" customWidth="1"/>
    <col min="10513" max="10513" width="13.28515625" style="121" bestFit="1" customWidth="1"/>
    <col min="10514" max="10514" width="11.5703125" style="121" bestFit="1" customWidth="1"/>
    <col min="10515" max="10515" width="7.7109375" style="121" bestFit="1" customWidth="1"/>
    <col min="10516" max="10516" width="14.140625" style="121" bestFit="1" customWidth="1"/>
    <col min="10517" max="10517" width="15.85546875" style="121" bestFit="1" customWidth="1"/>
    <col min="10518" max="10518" width="9.5703125" style="121" bestFit="1" customWidth="1"/>
    <col min="10519" max="10520" width="13.28515625" style="121" bestFit="1" customWidth="1"/>
    <col min="10521" max="10521" width="8.140625" style="121" bestFit="1" customWidth="1"/>
    <col min="10522" max="10752" width="9.140625" style="121"/>
    <col min="10753" max="10753" width="8.5703125" style="121" bestFit="1" customWidth="1"/>
    <col min="10754" max="10754" width="19.28515625" style="121" bestFit="1" customWidth="1"/>
    <col min="10755" max="10755" width="10.140625" style="121" customWidth="1"/>
    <col min="10756" max="10756" width="13.28515625" style="121" bestFit="1" customWidth="1"/>
    <col min="10757" max="10757" width="11.5703125" style="121" bestFit="1" customWidth="1"/>
    <col min="10758" max="10758" width="7.7109375" style="121" bestFit="1" customWidth="1"/>
    <col min="10759" max="10759" width="14.140625" style="121" bestFit="1" customWidth="1"/>
    <col min="10760" max="10760" width="15.85546875" style="121" bestFit="1" customWidth="1"/>
    <col min="10761" max="10761" width="9.5703125" style="121" bestFit="1" customWidth="1"/>
    <col min="10762" max="10763" width="13.28515625" style="121" bestFit="1" customWidth="1"/>
    <col min="10764" max="10764" width="8.140625" style="121" bestFit="1" customWidth="1"/>
    <col min="10765" max="10766" width="8.140625" style="121" customWidth="1"/>
    <col min="10767" max="10767" width="20.140625" style="121" customWidth="1"/>
    <col min="10768" max="10768" width="9.85546875" style="121" customWidth="1"/>
    <col min="10769" max="10769" width="13.28515625" style="121" bestFit="1" customWidth="1"/>
    <col min="10770" max="10770" width="11.5703125" style="121" bestFit="1" customWidth="1"/>
    <col min="10771" max="10771" width="7.7109375" style="121" bestFit="1" customWidth="1"/>
    <col min="10772" max="10772" width="14.140625" style="121" bestFit="1" customWidth="1"/>
    <col min="10773" max="10773" width="15.85546875" style="121" bestFit="1" customWidth="1"/>
    <col min="10774" max="10774" width="9.5703125" style="121" bestFit="1" customWidth="1"/>
    <col min="10775" max="10776" width="13.28515625" style="121" bestFit="1" customWidth="1"/>
    <col min="10777" max="10777" width="8.140625" style="121" bestFit="1" customWidth="1"/>
    <col min="10778" max="11008" width="9.140625" style="121"/>
    <col min="11009" max="11009" width="8.5703125" style="121" bestFit="1" customWidth="1"/>
    <col min="11010" max="11010" width="19.28515625" style="121" bestFit="1" customWidth="1"/>
    <col min="11011" max="11011" width="10.140625" style="121" customWidth="1"/>
    <col min="11012" max="11012" width="13.28515625" style="121" bestFit="1" customWidth="1"/>
    <col min="11013" max="11013" width="11.5703125" style="121" bestFit="1" customWidth="1"/>
    <col min="11014" max="11014" width="7.7109375" style="121" bestFit="1" customWidth="1"/>
    <col min="11015" max="11015" width="14.140625" style="121" bestFit="1" customWidth="1"/>
    <col min="11016" max="11016" width="15.85546875" style="121" bestFit="1" customWidth="1"/>
    <col min="11017" max="11017" width="9.5703125" style="121" bestFit="1" customWidth="1"/>
    <col min="11018" max="11019" width="13.28515625" style="121" bestFit="1" customWidth="1"/>
    <col min="11020" max="11020" width="8.140625" style="121" bestFit="1" customWidth="1"/>
    <col min="11021" max="11022" width="8.140625" style="121" customWidth="1"/>
    <col min="11023" max="11023" width="20.140625" style="121" customWidth="1"/>
    <col min="11024" max="11024" width="9.85546875" style="121" customWidth="1"/>
    <col min="11025" max="11025" width="13.28515625" style="121" bestFit="1" customWidth="1"/>
    <col min="11026" max="11026" width="11.5703125" style="121" bestFit="1" customWidth="1"/>
    <col min="11027" max="11027" width="7.7109375" style="121" bestFit="1" customWidth="1"/>
    <col min="11028" max="11028" width="14.140625" style="121" bestFit="1" customWidth="1"/>
    <col min="11029" max="11029" width="15.85546875" style="121" bestFit="1" customWidth="1"/>
    <col min="11030" max="11030" width="9.5703125" style="121" bestFit="1" customWidth="1"/>
    <col min="11031" max="11032" width="13.28515625" style="121" bestFit="1" customWidth="1"/>
    <col min="11033" max="11033" width="8.140625" style="121" bestFit="1" customWidth="1"/>
    <col min="11034" max="11264" width="9.140625" style="121"/>
    <col min="11265" max="11265" width="8.5703125" style="121" bestFit="1" customWidth="1"/>
    <col min="11266" max="11266" width="19.28515625" style="121" bestFit="1" customWidth="1"/>
    <col min="11267" max="11267" width="10.140625" style="121" customWidth="1"/>
    <col min="11268" max="11268" width="13.28515625" style="121" bestFit="1" customWidth="1"/>
    <col min="11269" max="11269" width="11.5703125" style="121" bestFit="1" customWidth="1"/>
    <col min="11270" max="11270" width="7.7109375" style="121" bestFit="1" customWidth="1"/>
    <col min="11271" max="11271" width="14.140625" style="121" bestFit="1" customWidth="1"/>
    <col min="11272" max="11272" width="15.85546875" style="121" bestFit="1" customWidth="1"/>
    <col min="11273" max="11273" width="9.5703125" style="121" bestFit="1" customWidth="1"/>
    <col min="11274" max="11275" width="13.28515625" style="121" bestFit="1" customWidth="1"/>
    <col min="11276" max="11276" width="8.140625" style="121" bestFit="1" customWidth="1"/>
    <col min="11277" max="11278" width="8.140625" style="121" customWidth="1"/>
    <col min="11279" max="11279" width="20.140625" style="121" customWidth="1"/>
    <col min="11280" max="11280" width="9.85546875" style="121" customWidth="1"/>
    <col min="11281" max="11281" width="13.28515625" style="121" bestFit="1" customWidth="1"/>
    <col min="11282" max="11282" width="11.5703125" style="121" bestFit="1" customWidth="1"/>
    <col min="11283" max="11283" width="7.7109375" style="121" bestFit="1" customWidth="1"/>
    <col min="11284" max="11284" width="14.140625" style="121" bestFit="1" customWidth="1"/>
    <col min="11285" max="11285" width="15.85546875" style="121" bestFit="1" customWidth="1"/>
    <col min="11286" max="11286" width="9.5703125" style="121" bestFit="1" customWidth="1"/>
    <col min="11287" max="11288" width="13.28515625" style="121" bestFit="1" customWidth="1"/>
    <col min="11289" max="11289" width="8.140625" style="121" bestFit="1" customWidth="1"/>
    <col min="11290" max="11520" width="9.140625" style="121"/>
    <col min="11521" max="11521" width="8.5703125" style="121" bestFit="1" customWidth="1"/>
    <col min="11522" max="11522" width="19.28515625" style="121" bestFit="1" customWidth="1"/>
    <col min="11523" max="11523" width="10.140625" style="121" customWidth="1"/>
    <col min="11524" max="11524" width="13.28515625" style="121" bestFit="1" customWidth="1"/>
    <col min="11525" max="11525" width="11.5703125" style="121" bestFit="1" customWidth="1"/>
    <col min="11526" max="11526" width="7.7109375" style="121" bestFit="1" customWidth="1"/>
    <col min="11527" max="11527" width="14.140625" style="121" bestFit="1" customWidth="1"/>
    <col min="11528" max="11528" width="15.85546875" style="121" bestFit="1" customWidth="1"/>
    <col min="11529" max="11529" width="9.5703125" style="121" bestFit="1" customWidth="1"/>
    <col min="11530" max="11531" width="13.28515625" style="121" bestFit="1" customWidth="1"/>
    <col min="11532" max="11532" width="8.140625" style="121" bestFit="1" customWidth="1"/>
    <col min="11533" max="11534" width="8.140625" style="121" customWidth="1"/>
    <col min="11535" max="11535" width="20.140625" style="121" customWidth="1"/>
    <col min="11536" max="11536" width="9.85546875" style="121" customWidth="1"/>
    <col min="11537" max="11537" width="13.28515625" style="121" bestFit="1" customWidth="1"/>
    <col min="11538" max="11538" width="11.5703125" style="121" bestFit="1" customWidth="1"/>
    <col min="11539" max="11539" width="7.7109375" style="121" bestFit="1" customWidth="1"/>
    <col min="11540" max="11540" width="14.140625" style="121" bestFit="1" customWidth="1"/>
    <col min="11541" max="11541" width="15.85546875" style="121" bestFit="1" customWidth="1"/>
    <col min="11542" max="11542" width="9.5703125" style="121" bestFit="1" customWidth="1"/>
    <col min="11543" max="11544" width="13.28515625" style="121" bestFit="1" customWidth="1"/>
    <col min="11545" max="11545" width="8.140625" style="121" bestFit="1" customWidth="1"/>
    <col min="11546" max="11776" width="9.140625" style="121"/>
    <col min="11777" max="11777" width="8.5703125" style="121" bestFit="1" customWidth="1"/>
    <col min="11778" max="11778" width="19.28515625" style="121" bestFit="1" customWidth="1"/>
    <col min="11779" max="11779" width="10.140625" style="121" customWidth="1"/>
    <col min="11780" max="11780" width="13.28515625" style="121" bestFit="1" customWidth="1"/>
    <col min="11781" max="11781" width="11.5703125" style="121" bestFit="1" customWidth="1"/>
    <col min="11782" max="11782" width="7.7109375" style="121" bestFit="1" customWidth="1"/>
    <col min="11783" max="11783" width="14.140625" style="121" bestFit="1" customWidth="1"/>
    <col min="11784" max="11784" width="15.85546875" style="121" bestFit="1" customWidth="1"/>
    <col min="11785" max="11785" width="9.5703125" style="121" bestFit="1" customWidth="1"/>
    <col min="11786" max="11787" width="13.28515625" style="121" bestFit="1" customWidth="1"/>
    <col min="11788" max="11788" width="8.140625" style="121" bestFit="1" customWidth="1"/>
    <col min="11789" max="11790" width="8.140625" style="121" customWidth="1"/>
    <col min="11791" max="11791" width="20.140625" style="121" customWidth="1"/>
    <col min="11792" max="11792" width="9.85546875" style="121" customWidth="1"/>
    <col min="11793" max="11793" width="13.28515625" style="121" bestFit="1" customWidth="1"/>
    <col min="11794" max="11794" width="11.5703125" style="121" bestFit="1" customWidth="1"/>
    <col min="11795" max="11795" width="7.7109375" style="121" bestFit="1" customWidth="1"/>
    <col min="11796" max="11796" width="14.140625" style="121" bestFit="1" customWidth="1"/>
    <col min="11797" max="11797" width="15.85546875" style="121" bestFit="1" customWidth="1"/>
    <col min="11798" max="11798" width="9.5703125" style="121" bestFit="1" customWidth="1"/>
    <col min="11799" max="11800" width="13.28515625" style="121" bestFit="1" customWidth="1"/>
    <col min="11801" max="11801" width="8.140625" style="121" bestFit="1" customWidth="1"/>
    <col min="11802" max="12032" width="9.140625" style="121"/>
    <col min="12033" max="12033" width="8.5703125" style="121" bestFit="1" customWidth="1"/>
    <col min="12034" max="12034" width="19.28515625" style="121" bestFit="1" customWidth="1"/>
    <col min="12035" max="12035" width="10.140625" style="121" customWidth="1"/>
    <col min="12036" max="12036" width="13.28515625" style="121" bestFit="1" customWidth="1"/>
    <col min="12037" max="12037" width="11.5703125" style="121" bestFit="1" customWidth="1"/>
    <col min="12038" max="12038" width="7.7109375" style="121" bestFit="1" customWidth="1"/>
    <col min="12039" max="12039" width="14.140625" style="121" bestFit="1" customWidth="1"/>
    <col min="12040" max="12040" width="15.85546875" style="121" bestFit="1" customWidth="1"/>
    <col min="12041" max="12041" width="9.5703125" style="121" bestFit="1" customWidth="1"/>
    <col min="12042" max="12043" width="13.28515625" style="121" bestFit="1" customWidth="1"/>
    <col min="12044" max="12044" width="8.140625" style="121" bestFit="1" customWidth="1"/>
    <col min="12045" max="12046" width="8.140625" style="121" customWidth="1"/>
    <col min="12047" max="12047" width="20.140625" style="121" customWidth="1"/>
    <col min="12048" max="12048" width="9.85546875" style="121" customWidth="1"/>
    <col min="12049" max="12049" width="13.28515625" style="121" bestFit="1" customWidth="1"/>
    <col min="12050" max="12050" width="11.5703125" style="121" bestFit="1" customWidth="1"/>
    <col min="12051" max="12051" width="7.7109375" style="121" bestFit="1" customWidth="1"/>
    <col min="12052" max="12052" width="14.140625" style="121" bestFit="1" customWidth="1"/>
    <col min="12053" max="12053" width="15.85546875" style="121" bestFit="1" customWidth="1"/>
    <col min="12054" max="12054" width="9.5703125" style="121" bestFit="1" customWidth="1"/>
    <col min="12055" max="12056" width="13.28515625" style="121" bestFit="1" customWidth="1"/>
    <col min="12057" max="12057" width="8.140625" style="121" bestFit="1" customWidth="1"/>
    <col min="12058" max="12288" width="9.140625" style="121"/>
    <col min="12289" max="12289" width="8.5703125" style="121" bestFit="1" customWidth="1"/>
    <col min="12290" max="12290" width="19.28515625" style="121" bestFit="1" customWidth="1"/>
    <col min="12291" max="12291" width="10.140625" style="121" customWidth="1"/>
    <col min="12292" max="12292" width="13.28515625" style="121" bestFit="1" customWidth="1"/>
    <col min="12293" max="12293" width="11.5703125" style="121" bestFit="1" customWidth="1"/>
    <col min="12294" max="12294" width="7.7109375" style="121" bestFit="1" customWidth="1"/>
    <col min="12295" max="12295" width="14.140625" style="121" bestFit="1" customWidth="1"/>
    <col min="12296" max="12296" width="15.85546875" style="121" bestFit="1" customWidth="1"/>
    <col min="12297" max="12297" width="9.5703125" style="121" bestFit="1" customWidth="1"/>
    <col min="12298" max="12299" width="13.28515625" style="121" bestFit="1" customWidth="1"/>
    <col min="12300" max="12300" width="8.140625" style="121" bestFit="1" customWidth="1"/>
    <col min="12301" max="12302" width="8.140625" style="121" customWidth="1"/>
    <col min="12303" max="12303" width="20.140625" style="121" customWidth="1"/>
    <col min="12304" max="12304" width="9.85546875" style="121" customWidth="1"/>
    <col min="12305" max="12305" width="13.28515625" style="121" bestFit="1" customWidth="1"/>
    <col min="12306" max="12306" width="11.5703125" style="121" bestFit="1" customWidth="1"/>
    <col min="12307" max="12307" width="7.7109375" style="121" bestFit="1" customWidth="1"/>
    <col min="12308" max="12308" width="14.140625" style="121" bestFit="1" customWidth="1"/>
    <col min="12309" max="12309" width="15.85546875" style="121" bestFit="1" customWidth="1"/>
    <col min="12310" max="12310" width="9.5703125" style="121" bestFit="1" customWidth="1"/>
    <col min="12311" max="12312" width="13.28515625" style="121" bestFit="1" customWidth="1"/>
    <col min="12313" max="12313" width="8.140625" style="121" bestFit="1" customWidth="1"/>
    <col min="12314" max="12544" width="9.140625" style="121"/>
    <col min="12545" max="12545" width="8.5703125" style="121" bestFit="1" customWidth="1"/>
    <col min="12546" max="12546" width="19.28515625" style="121" bestFit="1" customWidth="1"/>
    <col min="12547" max="12547" width="10.140625" style="121" customWidth="1"/>
    <col min="12548" max="12548" width="13.28515625" style="121" bestFit="1" customWidth="1"/>
    <col min="12549" max="12549" width="11.5703125" style="121" bestFit="1" customWidth="1"/>
    <col min="12550" max="12550" width="7.7109375" style="121" bestFit="1" customWidth="1"/>
    <col min="12551" max="12551" width="14.140625" style="121" bestFit="1" customWidth="1"/>
    <col min="12552" max="12552" width="15.85546875" style="121" bestFit="1" customWidth="1"/>
    <col min="12553" max="12553" width="9.5703125" style="121" bestFit="1" customWidth="1"/>
    <col min="12554" max="12555" width="13.28515625" style="121" bestFit="1" customWidth="1"/>
    <col min="12556" max="12556" width="8.140625" style="121" bestFit="1" customWidth="1"/>
    <col min="12557" max="12558" width="8.140625" style="121" customWidth="1"/>
    <col min="12559" max="12559" width="20.140625" style="121" customWidth="1"/>
    <col min="12560" max="12560" width="9.85546875" style="121" customWidth="1"/>
    <col min="12561" max="12561" width="13.28515625" style="121" bestFit="1" customWidth="1"/>
    <col min="12562" max="12562" width="11.5703125" style="121" bestFit="1" customWidth="1"/>
    <col min="12563" max="12563" width="7.7109375" style="121" bestFit="1" customWidth="1"/>
    <col min="12564" max="12564" width="14.140625" style="121" bestFit="1" customWidth="1"/>
    <col min="12565" max="12565" width="15.85546875" style="121" bestFit="1" customWidth="1"/>
    <col min="12566" max="12566" width="9.5703125" style="121" bestFit="1" customWidth="1"/>
    <col min="12567" max="12568" width="13.28515625" style="121" bestFit="1" customWidth="1"/>
    <col min="12569" max="12569" width="8.140625" style="121" bestFit="1" customWidth="1"/>
    <col min="12570" max="12800" width="9.140625" style="121"/>
    <col min="12801" max="12801" width="8.5703125" style="121" bestFit="1" customWidth="1"/>
    <col min="12802" max="12802" width="19.28515625" style="121" bestFit="1" customWidth="1"/>
    <col min="12803" max="12803" width="10.140625" style="121" customWidth="1"/>
    <col min="12804" max="12804" width="13.28515625" style="121" bestFit="1" customWidth="1"/>
    <col min="12805" max="12805" width="11.5703125" style="121" bestFit="1" customWidth="1"/>
    <col min="12806" max="12806" width="7.7109375" style="121" bestFit="1" customWidth="1"/>
    <col min="12807" max="12807" width="14.140625" style="121" bestFit="1" customWidth="1"/>
    <col min="12808" max="12808" width="15.85546875" style="121" bestFit="1" customWidth="1"/>
    <col min="12809" max="12809" width="9.5703125" style="121" bestFit="1" customWidth="1"/>
    <col min="12810" max="12811" width="13.28515625" style="121" bestFit="1" customWidth="1"/>
    <col min="12812" max="12812" width="8.140625" style="121" bestFit="1" customWidth="1"/>
    <col min="12813" max="12814" width="8.140625" style="121" customWidth="1"/>
    <col min="12815" max="12815" width="20.140625" style="121" customWidth="1"/>
    <col min="12816" max="12816" width="9.85546875" style="121" customWidth="1"/>
    <col min="12817" max="12817" width="13.28515625" style="121" bestFit="1" customWidth="1"/>
    <col min="12818" max="12818" width="11.5703125" style="121" bestFit="1" customWidth="1"/>
    <col min="12819" max="12819" width="7.7109375" style="121" bestFit="1" customWidth="1"/>
    <col min="12820" max="12820" width="14.140625" style="121" bestFit="1" customWidth="1"/>
    <col min="12821" max="12821" width="15.85546875" style="121" bestFit="1" customWidth="1"/>
    <col min="12822" max="12822" width="9.5703125" style="121" bestFit="1" customWidth="1"/>
    <col min="12823" max="12824" width="13.28515625" style="121" bestFit="1" customWidth="1"/>
    <col min="12825" max="12825" width="8.140625" style="121" bestFit="1" customWidth="1"/>
    <col min="12826" max="13056" width="9.140625" style="121"/>
    <col min="13057" max="13057" width="8.5703125" style="121" bestFit="1" customWidth="1"/>
    <col min="13058" max="13058" width="19.28515625" style="121" bestFit="1" customWidth="1"/>
    <col min="13059" max="13059" width="10.140625" style="121" customWidth="1"/>
    <col min="13060" max="13060" width="13.28515625" style="121" bestFit="1" customWidth="1"/>
    <col min="13061" max="13061" width="11.5703125" style="121" bestFit="1" customWidth="1"/>
    <col min="13062" max="13062" width="7.7109375" style="121" bestFit="1" customWidth="1"/>
    <col min="13063" max="13063" width="14.140625" style="121" bestFit="1" customWidth="1"/>
    <col min="13064" max="13064" width="15.85546875" style="121" bestFit="1" customWidth="1"/>
    <col min="13065" max="13065" width="9.5703125" style="121" bestFit="1" customWidth="1"/>
    <col min="13066" max="13067" width="13.28515625" style="121" bestFit="1" customWidth="1"/>
    <col min="13068" max="13068" width="8.140625" style="121" bestFit="1" customWidth="1"/>
    <col min="13069" max="13070" width="8.140625" style="121" customWidth="1"/>
    <col min="13071" max="13071" width="20.140625" style="121" customWidth="1"/>
    <col min="13072" max="13072" width="9.85546875" style="121" customWidth="1"/>
    <col min="13073" max="13073" width="13.28515625" style="121" bestFit="1" customWidth="1"/>
    <col min="13074" max="13074" width="11.5703125" style="121" bestFit="1" customWidth="1"/>
    <col min="13075" max="13075" width="7.7109375" style="121" bestFit="1" customWidth="1"/>
    <col min="13076" max="13076" width="14.140625" style="121" bestFit="1" customWidth="1"/>
    <col min="13077" max="13077" width="15.85546875" style="121" bestFit="1" customWidth="1"/>
    <col min="13078" max="13078" width="9.5703125" style="121" bestFit="1" customWidth="1"/>
    <col min="13079" max="13080" width="13.28515625" style="121" bestFit="1" customWidth="1"/>
    <col min="13081" max="13081" width="8.140625" style="121" bestFit="1" customWidth="1"/>
    <col min="13082" max="13312" width="9.140625" style="121"/>
    <col min="13313" max="13313" width="8.5703125" style="121" bestFit="1" customWidth="1"/>
    <col min="13314" max="13314" width="19.28515625" style="121" bestFit="1" customWidth="1"/>
    <col min="13315" max="13315" width="10.140625" style="121" customWidth="1"/>
    <col min="13316" max="13316" width="13.28515625" style="121" bestFit="1" customWidth="1"/>
    <col min="13317" max="13317" width="11.5703125" style="121" bestFit="1" customWidth="1"/>
    <col min="13318" max="13318" width="7.7109375" style="121" bestFit="1" customWidth="1"/>
    <col min="13319" max="13319" width="14.140625" style="121" bestFit="1" customWidth="1"/>
    <col min="13320" max="13320" width="15.85546875" style="121" bestFit="1" customWidth="1"/>
    <col min="13321" max="13321" width="9.5703125" style="121" bestFit="1" customWidth="1"/>
    <col min="13322" max="13323" width="13.28515625" style="121" bestFit="1" customWidth="1"/>
    <col min="13324" max="13324" width="8.140625" style="121" bestFit="1" customWidth="1"/>
    <col min="13325" max="13326" width="8.140625" style="121" customWidth="1"/>
    <col min="13327" max="13327" width="20.140625" style="121" customWidth="1"/>
    <col min="13328" max="13328" width="9.85546875" style="121" customWidth="1"/>
    <col min="13329" max="13329" width="13.28515625" style="121" bestFit="1" customWidth="1"/>
    <col min="13330" max="13330" width="11.5703125" style="121" bestFit="1" customWidth="1"/>
    <col min="13331" max="13331" width="7.7109375" style="121" bestFit="1" customWidth="1"/>
    <col min="13332" max="13332" width="14.140625" style="121" bestFit="1" customWidth="1"/>
    <col min="13333" max="13333" width="15.85546875" style="121" bestFit="1" customWidth="1"/>
    <col min="13334" max="13334" width="9.5703125" style="121" bestFit="1" customWidth="1"/>
    <col min="13335" max="13336" width="13.28515625" style="121" bestFit="1" customWidth="1"/>
    <col min="13337" max="13337" width="8.140625" style="121" bestFit="1" customWidth="1"/>
    <col min="13338" max="13568" width="9.140625" style="121"/>
    <col min="13569" max="13569" width="8.5703125" style="121" bestFit="1" customWidth="1"/>
    <col min="13570" max="13570" width="19.28515625" style="121" bestFit="1" customWidth="1"/>
    <col min="13571" max="13571" width="10.140625" style="121" customWidth="1"/>
    <col min="13572" max="13572" width="13.28515625" style="121" bestFit="1" customWidth="1"/>
    <col min="13573" max="13573" width="11.5703125" style="121" bestFit="1" customWidth="1"/>
    <col min="13574" max="13574" width="7.7109375" style="121" bestFit="1" customWidth="1"/>
    <col min="13575" max="13575" width="14.140625" style="121" bestFit="1" customWidth="1"/>
    <col min="13576" max="13576" width="15.85546875" style="121" bestFit="1" customWidth="1"/>
    <col min="13577" max="13577" width="9.5703125" style="121" bestFit="1" customWidth="1"/>
    <col min="13578" max="13579" width="13.28515625" style="121" bestFit="1" customWidth="1"/>
    <col min="13580" max="13580" width="8.140625" style="121" bestFit="1" customWidth="1"/>
    <col min="13581" max="13582" width="8.140625" style="121" customWidth="1"/>
    <col min="13583" max="13583" width="20.140625" style="121" customWidth="1"/>
    <col min="13584" max="13584" width="9.85546875" style="121" customWidth="1"/>
    <col min="13585" max="13585" width="13.28515625" style="121" bestFit="1" customWidth="1"/>
    <col min="13586" max="13586" width="11.5703125" style="121" bestFit="1" customWidth="1"/>
    <col min="13587" max="13587" width="7.7109375" style="121" bestFit="1" customWidth="1"/>
    <col min="13588" max="13588" width="14.140625" style="121" bestFit="1" customWidth="1"/>
    <col min="13589" max="13589" width="15.85546875" style="121" bestFit="1" customWidth="1"/>
    <col min="13590" max="13590" width="9.5703125" style="121" bestFit="1" customWidth="1"/>
    <col min="13591" max="13592" width="13.28515625" style="121" bestFit="1" customWidth="1"/>
    <col min="13593" max="13593" width="8.140625" style="121" bestFit="1" customWidth="1"/>
    <col min="13594" max="13824" width="9.140625" style="121"/>
    <col min="13825" max="13825" width="8.5703125" style="121" bestFit="1" customWidth="1"/>
    <col min="13826" max="13826" width="19.28515625" style="121" bestFit="1" customWidth="1"/>
    <col min="13827" max="13827" width="10.140625" style="121" customWidth="1"/>
    <col min="13828" max="13828" width="13.28515625" style="121" bestFit="1" customWidth="1"/>
    <col min="13829" max="13829" width="11.5703125" style="121" bestFit="1" customWidth="1"/>
    <col min="13830" max="13830" width="7.7109375" style="121" bestFit="1" customWidth="1"/>
    <col min="13831" max="13831" width="14.140625" style="121" bestFit="1" customWidth="1"/>
    <col min="13832" max="13832" width="15.85546875" style="121" bestFit="1" customWidth="1"/>
    <col min="13833" max="13833" width="9.5703125" style="121" bestFit="1" customWidth="1"/>
    <col min="13834" max="13835" width="13.28515625" style="121" bestFit="1" customWidth="1"/>
    <col min="13836" max="13836" width="8.140625" style="121" bestFit="1" customWidth="1"/>
    <col min="13837" max="13838" width="8.140625" style="121" customWidth="1"/>
    <col min="13839" max="13839" width="20.140625" style="121" customWidth="1"/>
    <col min="13840" max="13840" width="9.85546875" style="121" customWidth="1"/>
    <col min="13841" max="13841" width="13.28515625" style="121" bestFit="1" customWidth="1"/>
    <col min="13842" max="13842" width="11.5703125" style="121" bestFit="1" customWidth="1"/>
    <col min="13843" max="13843" width="7.7109375" style="121" bestFit="1" customWidth="1"/>
    <col min="13844" max="13844" width="14.140625" style="121" bestFit="1" customWidth="1"/>
    <col min="13845" max="13845" width="15.85546875" style="121" bestFit="1" customWidth="1"/>
    <col min="13846" max="13846" width="9.5703125" style="121" bestFit="1" customWidth="1"/>
    <col min="13847" max="13848" width="13.28515625" style="121" bestFit="1" customWidth="1"/>
    <col min="13849" max="13849" width="8.140625" style="121" bestFit="1" customWidth="1"/>
    <col min="13850" max="14080" width="9.140625" style="121"/>
    <col min="14081" max="14081" width="8.5703125" style="121" bestFit="1" customWidth="1"/>
    <col min="14082" max="14082" width="19.28515625" style="121" bestFit="1" customWidth="1"/>
    <col min="14083" max="14083" width="10.140625" style="121" customWidth="1"/>
    <col min="14084" max="14084" width="13.28515625" style="121" bestFit="1" customWidth="1"/>
    <col min="14085" max="14085" width="11.5703125" style="121" bestFit="1" customWidth="1"/>
    <col min="14086" max="14086" width="7.7109375" style="121" bestFit="1" customWidth="1"/>
    <col min="14087" max="14087" width="14.140625" style="121" bestFit="1" customWidth="1"/>
    <col min="14088" max="14088" width="15.85546875" style="121" bestFit="1" customWidth="1"/>
    <col min="14089" max="14089" width="9.5703125" style="121" bestFit="1" customWidth="1"/>
    <col min="14090" max="14091" width="13.28515625" style="121" bestFit="1" customWidth="1"/>
    <col min="14092" max="14092" width="8.140625" style="121" bestFit="1" customWidth="1"/>
    <col min="14093" max="14094" width="8.140625" style="121" customWidth="1"/>
    <col min="14095" max="14095" width="20.140625" style="121" customWidth="1"/>
    <col min="14096" max="14096" width="9.85546875" style="121" customWidth="1"/>
    <col min="14097" max="14097" width="13.28515625" style="121" bestFit="1" customWidth="1"/>
    <col min="14098" max="14098" width="11.5703125" style="121" bestFit="1" customWidth="1"/>
    <col min="14099" max="14099" width="7.7109375" style="121" bestFit="1" customWidth="1"/>
    <col min="14100" max="14100" width="14.140625" style="121" bestFit="1" customWidth="1"/>
    <col min="14101" max="14101" width="15.85546875" style="121" bestFit="1" customWidth="1"/>
    <col min="14102" max="14102" width="9.5703125" style="121" bestFit="1" customWidth="1"/>
    <col min="14103" max="14104" width="13.28515625" style="121" bestFit="1" customWidth="1"/>
    <col min="14105" max="14105" width="8.140625" style="121" bestFit="1" customWidth="1"/>
    <col min="14106" max="14336" width="9.140625" style="121"/>
    <col min="14337" max="14337" width="8.5703125" style="121" bestFit="1" customWidth="1"/>
    <col min="14338" max="14338" width="19.28515625" style="121" bestFit="1" customWidth="1"/>
    <col min="14339" max="14339" width="10.140625" style="121" customWidth="1"/>
    <col min="14340" max="14340" width="13.28515625" style="121" bestFit="1" customWidth="1"/>
    <col min="14341" max="14341" width="11.5703125" style="121" bestFit="1" customWidth="1"/>
    <col min="14342" max="14342" width="7.7109375" style="121" bestFit="1" customWidth="1"/>
    <col min="14343" max="14343" width="14.140625" style="121" bestFit="1" customWidth="1"/>
    <col min="14344" max="14344" width="15.85546875" style="121" bestFit="1" customWidth="1"/>
    <col min="14345" max="14345" width="9.5703125" style="121" bestFit="1" customWidth="1"/>
    <col min="14346" max="14347" width="13.28515625" style="121" bestFit="1" customWidth="1"/>
    <col min="14348" max="14348" width="8.140625" style="121" bestFit="1" customWidth="1"/>
    <col min="14349" max="14350" width="8.140625" style="121" customWidth="1"/>
    <col min="14351" max="14351" width="20.140625" style="121" customWidth="1"/>
    <col min="14352" max="14352" width="9.85546875" style="121" customWidth="1"/>
    <col min="14353" max="14353" width="13.28515625" style="121" bestFit="1" customWidth="1"/>
    <col min="14354" max="14354" width="11.5703125" style="121" bestFit="1" customWidth="1"/>
    <col min="14355" max="14355" width="7.7109375" style="121" bestFit="1" customWidth="1"/>
    <col min="14356" max="14356" width="14.140625" style="121" bestFit="1" customWidth="1"/>
    <col min="14357" max="14357" width="15.85546875" style="121" bestFit="1" customWidth="1"/>
    <col min="14358" max="14358" width="9.5703125" style="121" bestFit="1" customWidth="1"/>
    <col min="14359" max="14360" width="13.28515625" style="121" bestFit="1" customWidth="1"/>
    <col min="14361" max="14361" width="8.140625" style="121" bestFit="1" customWidth="1"/>
    <col min="14362" max="14592" width="9.140625" style="121"/>
    <col min="14593" max="14593" width="8.5703125" style="121" bestFit="1" customWidth="1"/>
    <col min="14594" max="14594" width="19.28515625" style="121" bestFit="1" customWidth="1"/>
    <col min="14595" max="14595" width="10.140625" style="121" customWidth="1"/>
    <col min="14596" max="14596" width="13.28515625" style="121" bestFit="1" customWidth="1"/>
    <col min="14597" max="14597" width="11.5703125" style="121" bestFit="1" customWidth="1"/>
    <col min="14598" max="14598" width="7.7109375" style="121" bestFit="1" customWidth="1"/>
    <col min="14599" max="14599" width="14.140625" style="121" bestFit="1" customWidth="1"/>
    <col min="14600" max="14600" width="15.85546875" style="121" bestFit="1" customWidth="1"/>
    <col min="14601" max="14601" width="9.5703125" style="121" bestFit="1" customWidth="1"/>
    <col min="14602" max="14603" width="13.28515625" style="121" bestFit="1" customWidth="1"/>
    <col min="14604" max="14604" width="8.140625" style="121" bestFit="1" customWidth="1"/>
    <col min="14605" max="14606" width="8.140625" style="121" customWidth="1"/>
    <col min="14607" max="14607" width="20.140625" style="121" customWidth="1"/>
    <col min="14608" max="14608" width="9.85546875" style="121" customWidth="1"/>
    <col min="14609" max="14609" width="13.28515625" style="121" bestFit="1" customWidth="1"/>
    <col min="14610" max="14610" width="11.5703125" style="121" bestFit="1" customWidth="1"/>
    <col min="14611" max="14611" width="7.7109375" style="121" bestFit="1" customWidth="1"/>
    <col min="14612" max="14612" width="14.140625" style="121" bestFit="1" customWidth="1"/>
    <col min="14613" max="14613" width="15.85546875" style="121" bestFit="1" customWidth="1"/>
    <col min="14614" max="14614" width="9.5703125" style="121" bestFit="1" customWidth="1"/>
    <col min="14615" max="14616" width="13.28515625" style="121" bestFit="1" customWidth="1"/>
    <col min="14617" max="14617" width="8.140625" style="121" bestFit="1" customWidth="1"/>
    <col min="14618" max="14848" width="9.140625" style="121"/>
    <col min="14849" max="14849" width="8.5703125" style="121" bestFit="1" customWidth="1"/>
    <col min="14850" max="14850" width="19.28515625" style="121" bestFit="1" customWidth="1"/>
    <col min="14851" max="14851" width="10.140625" style="121" customWidth="1"/>
    <col min="14852" max="14852" width="13.28515625" style="121" bestFit="1" customWidth="1"/>
    <col min="14853" max="14853" width="11.5703125" style="121" bestFit="1" customWidth="1"/>
    <col min="14854" max="14854" width="7.7109375" style="121" bestFit="1" customWidth="1"/>
    <col min="14855" max="14855" width="14.140625" style="121" bestFit="1" customWidth="1"/>
    <col min="14856" max="14856" width="15.85546875" style="121" bestFit="1" customWidth="1"/>
    <col min="14857" max="14857" width="9.5703125" style="121" bestFit="1" customWidth="1"/>
    <col min="14858" max="14859" width="13.28515625" style="121" bestFit="1" customWidth="1"/>
    <col min="14860" max="14860" width="8.140625" style="121" bestFit="1" customWidth="1"/>
    <col min="14861" max="14862" width="8.140625" style="121" customWidth="1"/>
    <col min="14863" max="14863" width="20.140625" style="121" customWidth="1"/>
    <col min="14864" max="14864" width="9.85546875" style="121" customWidth="1"/>
    <col min="14865" max="14865" width="13.28515625" style="121" bestFit="1" customWidth="1"/>
    <col min="14866" max="14866" width="11.5703125" style="121" bestFit="1" customWidth="1"/>
    <col min="14867" max="14867" width="7.7109375" style="121" bestFit="1" customWidth="1"/>
    <col min="14868" max="14868" width="14.140625" style="121" bestFit="1" customWidth="1"/>
    <col min="14869" max="14869" width="15.85546875" style="121" bestFit="1" customWidth="1"/>
    <col min="14870" max="14870" width="9.5703125" style="121" bestFit="1" customWidth="1"/>
    <col min="14871" max="14872" width="13.28515625" style="121" bestFit="1" customWidth="1"/>
    <col min="14873" max="14873" width="8.140625" style="121" bestFit="1" customWidth="1"/>
    <col min="14874" max="15104" width="9.140625" style="121"/>
    <col min="15105" max="15105" width="8.5703125" style="121" bestFit="1" customWidth="1"/>
    <col min="15106" max="15106" width="19.28515625" style="121" bestFit="1" customWidth="1"/>
    <col min="15107" max="15107" width="10.140625" style="121" customWidth="1"/>
    <col min="15108" max="15108" width="13.28515625" style="121" bestFit="1" customWidth="1"/>
    <col min="15109" max="15109" width="11.5703125" style="121" bestFit="1" customWidth="1"/>
    <col min="15110" max="15110" width="7.7109375" style="121" bestFit="1" customWidth="1"/>
    <col min="15111" max="15111" width="14.140625" style="121" bestFit="1" customWidth="1"/>
    <col min="15112" max="15112" width="15.85546875" style="121" bestFit="1" customWidth="1"/>
    <col min="15113" max="15113" width="9.5703125" style="121" bestFit="1" customWidth="1"/>
    <col min="15114" max="15115" width="13.28515625" style="121" bestFit="1" customWidth="1"/>
    <col min="15116" max="15116" width="8.140625" style="121" bestFit="1" customWidth="1"/>
    <col min="15117" max="15118" width="8.140625" style="121" customWidth="1"/>
    <col min="15119" max="15119" width="20.140625" style="121" customWidth="1"/>
    <col min="15120" max="15120" width="9.85546875" style="121" customWidth="1"/>
    <col min="15121" max="15121" width="13.28515625" style="121" bestFit="1" customWidth="1"/>
    <col min="15122" max="15122" width="11.5703125" style="121" bestFit="1" customWidth="1"/>
    <col min="15123" max="15123" width="7.7109375" style="121" bestFit="1" customWidth="1"/>
    <col min="15124" max="15124" width="14.140625" style="121" bestFit="1" customWidth="1"/>
    <col min="15125" max="15125" width="15.85546875" style="121" bestFit="1" customWidth="1"/>
    <col min="15126" max="15126" width="9.5703125" style="121" bestFit="1" customWidth="1"/>
    <col min="15127" max="15128" width="13.28515625" style="121" bestFit="1" customWidth="1"/>
    <col min="15129" max="15129" width="8.140625" style="121" bestFit="1" customWidth="1"/>
    <col min="15130" max="15360" width="9.140625" style="121"/>
    <col min="15361" max="15361" width="8.5703125" style="121" bestFit="1" customWidth="1"/>
    <col min="15362" max="15362" width="19.28515625" style="121" bestFit="1" customWidth="1"/>
    <col min="15363" max="15363" width="10.140625" style="121" customWidth="1"/>
    <col min="15364" max="15364" width="13.28515625" style="121" bestFit="1" customWidth="1"/>
    <col min="15365" max="15365" width="11.5703125" style="121" bestFit="1" customWidth="1"/>
    <col min="15366" max="15366" width="7.7109375" style="121" bestFit="1" customWidth="1"/>
    <col min="15367" max="15367" width="14.140625" style="121" bestFit="1" customWidth="1"/>
    <col min="15368" max="15368" width="15.85546875" style="121" bestFit="1" customWidth="1"/>
    <col min="15369" max="15369" width="9.5703125" style="121" bestFit="1" customWidth="1"/>
    <col min="15370" max="15371" width="13.28515625" style="121" bestFit="1" customWidth="1"/>
    <col min="15372" max="15372" width="8.140625" style="121" bestFit="1" customWidth="1"/>
    <col min="15373" max="15374" width="8.140625" style="121" customWidth="1"/>
    <col min="15375" max="15375" width="20.140625" style="121" customWidth="1"/>
    <col min="15376" max="15376" width="9.85546875" style="121" customWidth="1"/>
    <col min="15377" max="15377" width="13.28515625" style="121" bestFit="1" customWidth="1"/>
    <col min="15378" max="15378" width="11.5703125" style="121" bestFit="1" customWidth="1"/>
    <col min="15379" max="15379" width="7.7109375" style="121" bestFit="1" customWidth="1"/>
    <col min="15380" max="15380" width="14.140625" style="121" bestFit="1" customWidth="1"/>
    <col min="15381" max="15381" width="15.85546875" style="121" bestFit="1" customWidth="1"/>
    <col min="15382" max="15382" width="9.5703125" style="121" bestFit="1" customWidth="1"/>
    <col min="15383" max="15384" width="13.28515625" style="121" bestFit="1" customWidth="1"/>
    <col min="15385" max="15385" width="8.140625" style="121" bestFit="1" customWidth="1"/>
    <col min="15386" max="15616" width="9.140625" style="121"/>
    <col min="15617" max="15617" width="8.5703125" style="121" bestFit="1" customWidth="1"/>
    <col min="15618" max="15618" width="19.28515625" style="121" bestFit="1" customWidth="1"/>
    <col min="15619" max="15619" width="10.140625" style="121" customWidth="1"/>
    <col min="15620" max="15620" width="13.28515625" style="121" bestFit="1" customWidth="1"/>
    <col min="15621" max="15621" width="11.5703125" style="121" bestFit="1" customWidth="1"/>
    <col min="15622" max="15622" width="7.7109375" style="121" bestFit="1" customWidth="1"/>
    <col min="15623" max="15623" width="14.140625" style="121" bestFit="1" customWidth="1"/>
    <col min="15624" max="15624" width="15.85546875" style="121" bestFit="1" customWidth="1"/>
    <col min="15625" max="15625" width="9.5703125" style="121" bestFit="1" customWidth="1"/>
    <col min="15626" max="15627" width="13.28515625" style="121" bestFit="1" customWidth="1"/>
    <col min="15628" max="15628" width="8.140625" style="121" bestFit="1" customWidth="1"/>
    <col min="15629" max="15630" width="8.140625" style="121" customWidth="1"/>
    <col min="15631" max="15631" width="20.140625" style="121" customWidth="1"/>
    <col min="15632" max="15632" width="9.85546875" style="121" customWidth="1"/>
    <col min="15633" max="15633" width="13.28515625" style="121" bestFit="1" customWidth="1"/>
    <col min="15634" max="15634" width="11.5703125" style="121" bestFit="1" customWidth="1"/>
    <col min="15635" max="15635" width="7.7109375" style="121" bestFit="1" customWidth="1"/>
    <col min="15636" max="15636" width="14.140625" style="121" bestFit="1" customWidth="1"/>
    <col min="15637" max="15637" width="15.85546875" style="121" bestFit="1" customWidth="1"/>
    <col min="15638" max="15638" width="9.5703125" style="121" bestFit="1" customWidth="1"/>
    <col min="15639" max="15640" width="13.28515625" style="121" bestFit="1" customWidth="1"/>
    <col min="15641" max="15641" width="8.140625" style="121" bestFit="1" customWidth="1"/>
    <col min="15642" max="15872" width="9.140625" style="121"/>
    <col min="15873" max="15873" width="8.5703125" style="121" bestFit="1" customWidth="1"/>
    <col min="15874" max="15874" width="19.28515625" style="121" bestFit="1" customWidth="1"/>
    <col min="15875" max="15875" width="10.140625" style="121" customWidth="1"/>
    <col min="15876" max="15876" width="13.28515625" style="121" bestFit="1" customWidth="1"/>
    <col min="15877" max="15877" width="11.5703125" style="121" bestFit="1" customWidth="1"/>
    <col min="15878" max="15878" width="7.7109375" style="121" bestFit="1" customWidth="1"/>
    <col min="15879" max="15879" width="14.140625" style="121" bestFit="1" customWidth="1"/>
    <col min="15880" max="15880" width="15.85546875" style="121" bestFit="1" customWidth="1"/>
    <col min="15881" max="15881" width="9.5703125" style="121" bestFit="1" customWidth="1"/>
    <col min="15882" max="15883" width="13.28515625" style="121" bestFit="1" customWidth="1"/>
    <col min="15884" max="15884" width="8.140625" style="121" bestFit="1" customWidth="1"/>
    <col min="15885" max="15886" width="8.140625" style="121" customWidth="1"/>
    <col min="15887" max="15887" width="20.140625" style="121" customWidth="1"/>
    <col min="15888" max="15888" width="9.85546875" style="121" customWidth="1"/>
    <col min="15889" max="15889" width="13.28515625" style="121" bestFit="1" customWidth="1"/>
    <col min="15890" max="15890" width="11.5703125" style="121" bestFit="1" customWidth="1"/>
    <col min="15891" max="15891" width="7.7109375" style="121" bestFit="1" customWidth="1"/>
    <col min="15892" max="15892" width="14.140625" style="121" bestFit="1" customWidth="1"/>
    <col min="15893" max="15893" width="15.85546875" style="121" bestFit="1" customWidth="1"/>
    <col min="15894" max="15894" width="9.5703125" style="121" bestFit="1" customWidth="1"/>
    <col min="15895" max="15896" width="13.28515625" style="121" bestFit="1" customWidth="1"/>
    <col min="15897" max="15897" width="8.140625" style="121" bestFit="1" customWidth="1"/>
    <col min="15898" max="16128" width="9.140625" style="121"/>
    <col min="16129" max="16129" width="8.5703125" style="121" bestFit="1" customWidth="1"/>
    <col min="16130" max="16130" width="19.28515625" style="121" bestFit="1" customWidth="1"/>
    <col min="16131" max="16131" width="10.140625" style="121" customWidth="1"/>
    <col min="16132" max="16132" width="13.28515625" style="121" bestFit="1" customWidth="1"/>
    <col min="16133" max="16133" width="11.5703125" style="121" bestFit="1" customWidth="1"/>
    <col min="16134" max="16134" width="7.7109375" style="121" bestFit="1" customWidth="1"/>
    <col min="16135" max="16135" width="14.140625" style="121" bestFit="1" customWidth="1"/>
    <col min="16136" max="16136" width="15.85546875" style="121" bestFit="1" customWidth="1"/>
    <col min="16137" max="16137" width="9.5703125" style="121" bestFit="1" customWidth="1"/>
    <col min="16138" max="16139" width="13.28515625" style="121" bestFit="1" customWidth="1"/>
    <col min="16140" max="16140" width="8.140625" style="121" bestFit="1" customWidth="1"/>
    <col min="16141" max="16142" width="8.140625" style="121" customWidth="1"/>
    <col min="16143" max="16143" width="20.140625" style="121" customWidth="1"/>
    <col min="16144" max="16144" width="9.85546875" style="121" customWidth="1"/>
    <col min="16145" max="16145" width="13.28515625" style="121" bestFit="1" customWidth="1"/>
    <col min="16146" max="16146" width="11.5703125" style="121" bestFit="1" customWidth="1"/>
    <col min="16147" max="16147" width="7.7109375" style="121" bestFit="1" customWidth="1"/>
    <col min="16148" max="16148" width="14.140625" style="121" bestFit="1" customWidth="1"/>
    <col min="16149" max="16149" width="15.85546875" style="121" bestFit="1" customWidth="1"/>
    <col min="16150" max="16150" width="9.5703125" style="121" bestFit="1" customWidth="1"/>
    <col min="16151" max="16152" width="13.28515625" style="121" bestFit="1" customWidth="1"/>
    <col min="16153" max="16153" width="8.140625" style="121" bestFit="1" customWidth="1"/>
    <col min="16154" max="16384" width="9.140625" style="121"/>
  </cols>
  <sheetData>
    <row r="1" spans="1:60" x14ac:dyDescent="0.35">
      <c r="C1" s="117" t="s">
        <v>325</v>
      </c>
      <c r="D1" s="118"/>
      <c r="E1" s="118"/>
      <c r="F1" s="118"/>
      <c r="G1" s="118"/>
      <c r="H1" s="118"/>
      <c r="I1" s="118"/>
      <c r="J1" s="118"/>
      <c r="K1" s="118"/>
      <c r="L1" s="119"/>
      <c r="M1" s="120"/>
      <c r="N1" s="115"/>
      <c r="P1" s="117" t="s">
        <v>326</v>
      </c>
      <c r="Q1" s="118"/>
      <c r="R1" s="118"/>
      <c r="S1" s="118"/>
      <c r="T1" s="118"/>
      <c r="U1" s="118"/>
      <c r="V1" s="118"/>
      <c r="W1" s="118"/>
      <c r="X1" s="118"/>
      <c r="Y1" s="119"/>
    </row>
    <row r="2" spans="1:60" ht="21" x14ac:dyDescent="0.35">
      <c r="A2" s="122" t="s">
        <v>327</v>
      </c>
      <c r="B2" s="122" t="s">
        <v>328</v>
      </c>
      <c r="C2" s="123" t="s">
        <v>288</v>
      </c>
      <c r="D2" s="124" t="s">
        <v>329</v>
      </c>
      <c r="E2" s="124" t="s">
        <v>330</v>
      </c>
      <c r="F2" s="124" t="s">
        <v>331</v>
      </c>
      <c r="G2" s="125" t="s">
        <v>332</v>
      </c>
      <c r="H2" s="125" t="s">
        <v>333</v>
      </c>
      <c r="I2" s="124" t="s">
        <v>334</v>
      </c>
      <c r="J2" s="125" t="s">
        <v>335</v>
      </c>
      <c r="K2" s="126" t="s">
        <v>336</v>
      </c>
      <c r="L2" s="127" t="s">
        <v>337</v>
      </c>
      <c r="M2" s="128"/>
      <c r="N2" s="129" t="s">
        <v>327</v>
      </c>
      <c r="O2" s="129" t="s">
        <v>328</v>
      </c>
      <c r="P2" s="123" t="s">
        <v>288</v>
      </c>
      <c r="Q2" s="124" t="s">
        <v>329</v>
      </c>
      <c r="R2" s="124" t="s">
        <v>330</v>
      </c>
      <c r="S2" s="124" t="s">
        <v>331</v>
      </c>
      <c r="T2" s="125" t="s">
        <v>332</v>
      </c>
      <c r="U2" s="125" t="s">
        <v>333</v>
      </c>
      <c r="V2" s="124" t="s">
        <v>334</v>
      </c>
      <c r="W2" s="125" t="s">
        <v>335</v>
      </c>
      <c r="X2" s="126" t="s">
        <v>336</v>
      </c>
      <c r="Y2" s="127" t="s">
        <v>337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</row>
    <row r="3" spans="1:60" ht="21" x14ac:dyDescent="0.35">
      <c r="A3" s="131">
        <v>2</v>
      </c>
      <c r="B3" s="132" t="s">
        <v>338</v>
      </c>
      <c r="C3" s="133">
        <v>1991</v>
      </c>
      <c r="D3" s="134" t="s">
        <v>299</v>
      </c>
      <c r="E3" s="134">
        <v>0.01</v>
      </c>
      <c r="F3" s="135">
        <f>C3/11</f>
        <v>181</v>
      </c>
      <c r="G3" s="136">
        <v>2.4794191919191915E-3</v>
      </c>
      <c r="H3" s="136">
        <v>1.0228745791245792E-3</v>
      </c>
      <c r="I3" s="135">
        <v>177</v>
      </c>
      <c r="J3" s="137">
        <f t="shared" ref="J3:J20" si="0">I3/C3</f>
        <v>8.8900050226017074E-2</v>
      </c>
      <c r="K3" s="134">
        <v>0.98</v>
      </c>
      <c r="L3" s="135">
        <v>1</v>
      </c>
      <c r="M3" s="138"/>
      <c r="N3" s="131">
        <v>2</v>
      </c>
      <c r="O3" s="132" t="s">
        <v>338</v>
      </c>
      <c r="P3" s="133">
        <v>2355</v>
      </c>
      <c r="Q3" s="134" t="s">
        <v>299</v>
      </c>
      <c r="R3" s="134">
        <v>0.01</v>
      </c>
      <c r="S3" s="135">
        <f>P3/10</f>
        <v>235.5</v>
      </c>
      <c r="T3" s="136">
        <v>2.4562856125356124E-3</v>
      </c>
      <c r="U3" s="136">
        <v>1.0804546533713202E-3</v>
      </c>
      <c r="V3" s="135">
        <v>180</v>
      </c>
      <c r="W3" s="137">
        <f t="shared" ref="W3:W20" si="1">V3/P3</f>
        <v>7.6433121019108277E-2</v>
      </c>
      <c r="X3" s="134">
        <v>0.98</v>
      </c>
      <c r="Y3" s="135">
        <v>2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</row>
    <row r="4" spans="1:60" ht="21" x14ac:dyDescent="0.35">
      <c r="A4" s="131">
        <v>12</v>
      </c>
      <c r="B4" s="139" t="s">
        <v>339</v>
      </c>
      <c r="C4" s="133">
        <v>1558</v>
      </c>
      <c r="D4" s="137">
        <f t="shared" ref="D4:D20" si="2">C4/SUM($C$4:$C$20)</f>
        <v>5.5900398263427936E-2</v>
      </c>
      <c r="E4" s="134">
        <v>5.5900398263427936E-2</v>
      </c>
      <c r="F4" s="135">
        <f>C4/7</f>
        <v>222.57142857142858</v>
      </c>
      <c r="G4" s="136">
        <v>2.0417256087105627E-3</v>
      </c>
      <c r="H4" s="136">
        <v>1.0035686728395062E-3</v>
      </c>
      <c r="I4" s="135">
        <v>97</v>
      </c>
      <c r="J4" s="137">
        <f t="shared" si="0"/>
        <v>6.2259306803594351E-2</v>
      </c>
      <c r="K4" s="134">
        <v>0.98</v>
      </c>
      <c r="L4" s="135">
        <v>3</v>
      </c>
      <c r="M4" s="138"/>
      <c r="N4" s="131">
        <v>12</v>
      </c>
      <c r="O4" s="139" t="s">
        <v>339</v>
      </c>
      <c r="P4" s="133">
        <v>1811</v>
      </c>
      <c r="Q4" s="137">
        <f t="shared" ref="Q4:Q20" si="3">P4/SUM($P$4:$P$20)</f>
        <v>6.0637514230228354E-2</v>
      </c>
      <c r="R4" s="134">
        <v>6.0637514230228354E-2</v>
      </c>
      <c r="S4" s="135">
        <f>P4/7</f>
        <v>258.71428571428572</v>
      </c>
      <c r="T4" s="136">
        <v>1.9424029063786011E-3</v>
      </c>
      <c r="U4" s="136">
        <v>9.7426376028806585E-4</v>
      </c>
      <c r="V4" s="135">
        <v>108</v>
      </c>
      <c r="W4" s="137">
        <f t="shared" si="1"/>
        <v>5.9635560463832137E-2</v>
      </c>
      <c r="X4" s="134">
        <v>0.97</v>
      </c>
      <c r="Y4" s="135">
        <v>3</v>
      </c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</row>
    <row r="5" spans="1:60" ht="21" x14ac:dyDescent="0.35">
      <c r="A5" s="131">
        <v>4</v>
      </c>
      <c r="B5" s="139" t="s">
        <v>340</v>
      </c>
      <c r="C5" s="133">
        <v>1467</v>
      </c>
      <c r="D5" s="137">
        <f t="shared" si="2"/>
        <v>5.2635355746116032E-2</v>
      </c>
      <c r="E5" s="134">
        <v>5.2635355746116032E-2</v>
      </c>
      <c r="F5" s="135">
        <f>C5/6</f>
        <v>244.5</v>
      </c>
      <c r="G5" s="136">
        <v>2.5957387198706646E-3</v>
      </c>
      <c r="H5" s="136">
        <v>1.0606008414168137E-3</v>
      </c>
      <c r="I5" s="135">
        <v>90</v>
      </c>
      <c r="J5" s="137">
        <f t="shared" si="0"/>
        <v>6.1349693251533742E-2</v>
      </c>
      <c r="K5" s="134">
        <v>0.98</v>
      </c>
      <c r="L5" s="135">
        <v>0</v>
      </c>
      <c r="M5" s="138"/>
      <c r="N5" s="131">
        <v>4</v>
      </c>
      <c r="O5" s="139" t="s">
        <v>340</v>
      </c>
      <c r="P5" s="133">
        <v>1672</v>
      </c>
      <c r="Q5" s="137">
        <f t="shared" si="3"/>
        <v>5.598339248643943E-2</v>
      </c>
      <c r="R5" s="134">
        <v>5.598339248643943E-2</v>
      </c>
      <c r="S5" s="135">
        <f>P5/6</f>
        <v>278.66666666666669</v>
      </c>
      <c r="T5" s="136">
        <v>2.4880470127865962E-3</v>
      </c>
      <c r="U5" s="136">
        <v>1.1067249044679598E-3</v>
      </c>
      <c r="V5" s="135">
        <v>108</v>
      </c>
      <c r="W5" s="137">
        <f t="shared" si="1"/>
        <v>6.4593301435406703E-2</v>
      </c>
      <c r="X5" s="134">
        <v>0.98</v>
      </c>
      <c r="Y5" s="135">
        <v>0</v>
      </c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</row>
    <row r="6" spans="1:60" ht="21" x14ac:dyDescent="0.35">
      <c r="A6" s="131">
        <v>6</v>
      </c>
      <c r="B6" s="139" t="s">
        <v>341</v>
      </c>
      <c r="C6" s="133">
        <v>1863</v>
      </c>
      <c r="D6" s="137">
        <f t="shared" si="2"/>
        <v>6.6843672634638154E-2</v>
      </c>
      <c r="E6" s="134">
        <v>6.6843672634638154E-2</v>
      </c>
      <c r="F6" s="135">
        <f>C6/8</f>
        <v>232.875</v>
      </c>
      <c r="G6" s="136">
        <v>1.990247770919067E-3</v>
      </c>
      <c r="H6" s="136">
        <v>1.0790305641289438E-3</v>
      </c>
      <c r="I6" s="135">
        <v>95</v>
      </c>
      <c r="J6" s="137">
        <f t="shared" si="0"/>
        <v>5.0993022007514759E-2</v>
      </c>
      <c r="K6" s="134">
        <v>0.98</v>
      </c>
      <c r="L6" s="135">
        <v>1</v>
      </c>
      <c r="M6" s="138"/>
      <c r="N6" s="131">
        <v>6</v>
      </c>
      <c r="O6" s="139" t="s">
        <v>341</v>
      </c>
      <c r="P6" s="133">
        <v>2104</v>
      </c>
      <c r="Q6" s="137">
        <f t="shared" si="3"/>
        <v>7.0448001071452493E-2</v>
      </c>
      <c r="R6" s="134">
        <v>7.0448001071452493E-2</v>
      </c>
      <c r="S6" s="135">
        <f>P6/8</f>
        <v>263</v>
      </c>
      <c r="T6" s="136">
        <v>1.9015009553203996E-3</v>
      </c>
      <c r="U6" s="136">
        <v>1.0912124301881245E-3</v>
      </c>
      <c r="V6" s="135">
        <v>117</v>
      </c>
      <c r="W6" s="137">
        <f t="shared" si="1"/>
        <v>5.5608365019011403E-2</v>
      </c>
      <c r="X6" s="134">
        <v>0.96</v>
      </c>
      <c r="Y6" s="135">
        <v>2</v>
      </c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</row>
    <row r="7" spans="1:60" ht="21" x14ac:dyDescent="0.35">
      <c r="A7" s="131">
        <v>16</v>
      </c>
      <c r="B7" s="139" t="s">
        <v>342</v>
      </c>
      <c r="C7" s="133">
        <v>2024</v>
      </c>
      <c r="D7" s="137">
        <f t="shared" si="2"/>
        <v>7.2620286319113062E-2</v>
      </c>
      <c r="E7" s="134">
        <v>7.2620286319113062E-2</v>
      </c>
      <c r="F7" s="135">
        <f>C7/8</f>
        <v>253</v>
      </c>
      <c r="G7" s="136">
        <v>2.5176772548010976E-3</v>
      </c>
      <c r="H7" s="136">
        <v>1.0853052126200272E-3</v>
      </c>
      <c r="I7" s="135">
        <v>109</v>
      </c>
      <c r="J7" s="137">
        <f t="shared" si="0"/>
        <v>5.3853754940711464E-2</v>
      </c>
      <c r="K7" s="134">
        <v>0.99</v>
      </c>
      <c r="L7" s="135">
        <v>0</v>
      </c>
      <c r="M7" s="138"/>
      <c r="N7" s="131">
        <v>16</v>
      </c>
      <c r="O7" s="139" t="s">
        <v>342</v>
      </c>
      <c r="P7" s="133">
        <v>2140</v>
      </c>
      <c r="Q7" s="137">
        <f t="shared" si="3"/>
        <v>7.1653385120203569E-2</v>
      </c>
      <c r="R7" s="134">
        <v>7.1653385120203569E-2</v>
      </c>
      <c r="S7" s="135">
        <f>P7/8</f>
        <v>267.5</v>
      </c>
      <c r="T7" s="136">
        <v>2.3086947935038213E-3</v>
      </c>
      <c r="U7" s="136">
        <v>1.0941136035175385E-3</v>
      </c>
      <c r="V7" s="135">
        <v>117</v>
      </c>
      <c r="W7" s="137">
        <f t="shared" si="1"/>
        <v>5.4672897196261686E-2</v>
      </c>
      <c r="X7" s="134">
        <v>0.98</v>
      </c>
      <c r="Y7" s="135">
        <v>5</v>
      </c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</row>
    <row r="8" spans="1:60" ht="21" x14ac:dyDescent="0.35">
      <c r="A8" s="131">
        <v>17</v>
      </c>
      <c r="B8" s="139" t="s">
        <v>343</v>
      </c>
      <c r="C8" s="133">
        <v>1867</v>
      </c>
      <c r="D8" s="137">
        <f t="shared" si="2"/>
        <v>6.6987190987047474E-2</v>
      </c>
      <c r="E8" s="134">
        <v>6.6987190987047474E-2</v>
      </c>
      <c r="F8" s="135">
        <f>C8/8</f>
        <v>233.375</v>
      </c>
      <c r="G8" s="136">
        <v>1.94237075617284E-3</v>
      </c>
      <c r="H8" s="136">
        <v>1.1949955908289241E-3</v>
      </c>
      <c r="I8" s="135">
        <v>145</v>
      </c>
      <c r="J8" s="137">
        <f t="shared" si="0"/>
        <v>7.7664702731655058E-2</v>
      </c>
      <c r="K8" s="134">
        <v>0.96</v>
      </c>
      <c r="L8" s="135">
        <v>0</v>
      </c>
      <c r="M8" s="138"/>
      <c r="N8" s="131">
        <v>17</v>
      </c>
      <c r="O8" s="139" t="s">
        <v>343</v>
      </c>
      <c r="P8" s="133">
        <v>2219</v>
      </c>
      <c r="Q8" s="137">
        <f t="shared" si="3"/>
        <v>7.4298533449407358E-2</v>
      </c>
      <c r="R8" s="134">
        <v>7.4298533449407358E-2</v>
      </c>
      <c r="S8" s="135">
        <f>P8/8</f>
        <v>277.375</v>
      </c>
      <c r="T8" s="136">
        <v>1.8497467788555751E-3</v>
      </c>
      <c r="U8" s="136">
        <v>1.1751367149225945E-3</v>
      </c>
      <c r="V8" s="135">
        <v>135</v>
      </c>
      <c r="W8" s="137">
        <f t="shared" si="1"/>
        <v>6.0838215412347907E-2</v>
      </c>
      <c r="X8" s="134">
        <v>0.97</v>
      </c>
      <c r="Y8" s="135">
        <v>1</v>
      </c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</row>
    <row r="9" spans="1:60" ht="21" x14ac:dyDescent="0.35">
      <c r="A9" s="131">
        <v>19</v>
      </c>
      <c r="B9" s="139" t="s">
        <v>344</v>
      </c>
      <c r="C9" s="133">
        <v>1556</v>
      </c>
      <c r="D9" s="137">
        <f t="shared" si="2"/>
        <v>5.5828639087223277E-2</v>
      </c>
      <c r="E9" s="134">
        <v>5.5828639087223277E-2</v>
      </c>
      <c r="F9" s="135">
        <f>C9/7</f>
        <v>222.28571428571428</v>
      </c>
      <c r="G9" s="136">
        <v>2.229265413727219E-3</v>
      </c>
      <c r="H9" s="136">
        <v>1.2576081165490886E-3</v>
      </c>
      <c r="I9" s="135">
        <v>116</v>
      </c>
      <c r="J9" s="137">
        <f t="shared" si="0"/>
        <v>7.4550128534704371E-2</v>
      </c>
      <c r="K9" s="134">
        <v>0.99</v>
      </c>
      <c r="L9" s="135">
        <v>1</v>
      </c>
      <c r="M9" s="138"/>
      <c r="N9" s="131">
        <v>19</v>
      </c>
      <c r="O9" s="139" t="s">
        <v>344</v>
      </c>
      <c r="P9" s="133">
        <v>1677</v>
      </c>
      <c r="Q9" s="137">
        <f t="shared" si="3"/>
        <v>5.6150806937654861E-2</v>
      </c>
      <c r="R9" s="134">
        <v>5.6150806937654861E-2</v>
      </c>
      <c r="S9" s="135">
        <f>P9/6</f>
        <v>279.5</v>
      </c>
      <c r="T9" s="136">
        <v>2.0914443709582598E-3</v>
      </c>
      <c r="U9" s="136">
        <v>1.2406075470311581E-3</v>
      </c>
      <c r="V9" s="135">
        <v>124</v>
      </c>
      <c r="W9" s="137">
        <f t="shared" si="1"/>
        <v>7.394156231365534E-2</v>
      </c>
      <c r="X9" s="134">
        <v>0.98</v>
      </c>
      <c r="Y9" s="135">
        <v>0</v>
      </c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</row>
    <row r="10" spans="1:60" ht="21" x14ac:dyDescent="0.35">
      <c r="A10" s="131">
        <v>8</v>
      </c>
      <c r="B10" s="139" t="s">
        <v>345</v>
      </c>
      <c r="C10" s="133">
        <v>1597</v>
      </c>
      <c r="D10" s="137">
        <f t="shared" si="2"/>
        <v>5.7299702199418753E-2</v>
      </c>
      <c r="E10" s="134">
        <v>5.7299702199418753E-2</v>
      </c>
      <c r="F10" s="135">
        <f>C10/7</f>
        <v>228.14285714285714</v>
      </c>
      <c r="G10" s="136">
        <v>2.3848218878600824E-3</v>
      </c>
      <c r="H10" s="136">
        <v>1.0135352366255144E-3</v>
      </c>
      <c r="I10" s="135">
        <v>94</v>
      </c>
      <c r="J10" s="137">
        <f t="shared" si="0"/>
        <v>5.8860363180964305E-2</v>
      </c>
      <c r="K10" s="134">
        <v>0.97</v>
      </c>
      <c r="L10" s="135">
        <v>2</v>
      </c>
      <c r="M10" s="138"/>
      <c r="N10" s="131">
        <v>8</v>
      </c>
      <c r="O10" s="139" t="s">
        <v>345</v>
      </c>
      <c r="P10" s="133">
        <v>1740</v>
      </c>
      <c r="Q10" s="137">
        <f t="shared" si="3"/>
        <v>5.8260229022969262E-2</v>
      </c>
      <c r="R10" s="134">
        <v>5.8260229022969262E-2</v>
      </c>
      <c r="S10" s="135">
        <f>P10/7</f>
        <v>248.57142857142858</v>
      </c>
      <c r="T10" s="136">
        <v>2.1815177652851265E-3</v>
      </c>
      <c r="U10" s="136">
        <v>1.0613242210464433E-3</v>
      </c>
      <c r="V10" s="135">
        <v>113</v>
      </c>
      <c r="W10" s="137">
        <f t="shared" si="1"/>
        <v>6.494252873563218E-2</v>
      </c>
      <c r="X10" s="134">
        <v>0.96</v>
      </c>
      <c r="Y10" s="135">
        <v>3</v>
      </c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</row>
    <row r="11" spans="1:60" ht="21" x14ac:dyDescent="0.35">
      <c r="A11" s="131">
        <v>11</v>
      </c>
      <c r="B11" s="139" t="s">
        <v>346</v>
      </c>
      <c r="C11" s="133">
        <v>1767</v>
      </c>
      <c r="D11" s="137">
        <f t="shared" si="2"/>
        <v>6.3399232176814604E-2</v>
      </c>
      <c r="E11" s="134">
        <v>6.3399232176814604E-2</v>
      </c>
      <c r="F11" s="135">
        <f>C11/7</f>
        <v>252.42857142857142</v>
      </c>
      <c r="G11" s="136">
        <v>2.0702206422692532E-3</v>
      </c>
      <c r="H11" s="136">
        <v>1.1418375220458555E-3</v>
      </c>
      <c r="I11" s="135">
        <v>105</v>
      </c>
      <c r="J11" s="137">
        <f t="shared" si="0"/>
        <v>5.9422750424448216E-2</v>
      </c>
      <c r="K11" s="134">
        <v>0.97</v>
      </c>
      <c r="L11" s="135">
        <v>1</v>
      </c>
      <c r="M11" s="138"/>
      <c r="N11" s="131">
        <v>11</v>
      </c>
      <c r="O11" s="139" t="s">
        <v>346</v>
      </c>
      <c r="P11" s="133">
        <v>1852</v>
      </c>
      <c r="Q11" s="137">
        <f t="shared" si="3"/>
        <v>6.2010312730194868E-2</v>
      </c>
      <c r="R11" s="134">
        <v>6.2010312730194868E-2</v>
      </c>
      <c r="S11" s="135">
        <f>P11/7</f>
        <v>264.57142857142856</v>
      </c>
      <c r="T11" s="136">
        <v>2.0902180702527923E-3</v>
      </c>
      <c r="U11" s="136">
        <v>1.0728615520282185E-3</v>
      </c>
      <c r="V11" s="135">
        <v>106</v>
      </c>
      <c r="W11" s="137">
        <f t="shared" si="1"/>
        <v>5.7235421166306692E-2</v>
      </c>
      <c r="X11" s="134">
        <v>0.96</v>
      </c>
      <c r="Y11" s="135">
        <v>2</v>
      </c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</row>
    <row r="12" spans="1:60" ht="21" x14ac:dyDescent="0.35">
      <c r="A12" s="131">
        <v>1</v>
      </c>
      <c r="B12" s="139" t="s">
        <v>347</v>
      </c>
      <c r="C12" s="133">
        <v>1960</v>
      </c>
      <c r="D12" s="137">
        <f t="shared" si="2"/>
        <v>7.0323992680564024E-2</v>
      </c>
      <c r="E12" s="134">
        <v>7.0323992680564024E-2</v>
      </c>
      <c r="F12" s="135">
        <f>C12/7</f>
        <v>280</v>
      </c>
      <c r="G12" s="136">
        <v>2.0808876212522046E-3</v>
      </c>
      <c r="H12" s="136">
        <v>7.4698706643151096E-4</v>
      </c>
      <c r="I12" s="135">
        <v>131</v>
      </c>
      <c r="J12" s="137">
        <f t="shared" si="0"/>
        <v>6.6836734693877548E-2</v>
      </c>
      <c r="K12" s="134">
        <v>0.98</v>
      </c>
      <c r="L12" s="135">
        <v>0</v>
      </c>
      <c r="M12" s="138"/>
      <c r="N12" s="131">
        <v>1</v>
      </c>
      <c r="O12" s="139" t="s">
        <v>347</v>
      </c>
      <c r="P12" s="133">
        <v>2104</v>
      </c>
      <c r="Q12" s="137">
        <f t="shared" si="3"/>
        <v>7.0448001071452493E-2</v>
      </c>
      <c r="R12" s="134">
        <v>7.0448001071452493E-2</v>
      </c>
      <c r="S12" s="135">
        <f>P12/7</f>
        <v>300.57142857142856</v>
      </c>
      <c r="T12" s="136">
        <v>2.1058805788261806E-3</v>
      </c>
      <c r="U12" s="136">
        <v>7.4224108367626886E-4</v>
      </c>
      <c r="V12" s="135">
        <v>159</v>
      </c>
      <c r="W12" s="137">
        <f t="shared" si="1"/>
        <v>7.5570342205323188E-2</v>
      </c>
      <c r="X12" s="134">
        <v>0.98</v>
      </c>
      <c r="Y12" s="135">
        <v>2</v>
      </c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</row>
    <row r="13" spans="1:60" ht="21" x14ac:dyDescent="0.35">
      <c r="A13" s="131">
        <v>13</v>
      </c>
      <c r="B13" s="139" t="s">
        <v>348</v>
      </c>
      <c r="C13" s="133">
        <v>1880</v>
      </c>
      <c r="D13" s="137">
        <f t="shared" si="2"/>
        <v>6.7453625632377737E-2</v>
      </c>
      <c r="E13" s="134">
        <v>6.7453625632377737E-2</v>
      </c>
      <c r="F13" s="135">
        <f>C13/8</f>
        <v>235</v>
      </c>
      <c r="G13" s="136">
        <v>2.384977280521262E-3</v>
      </c>
      <c r="H13" s="136">
        <v>1.0396304869684501E-3</v>
      </c>
      <c r="I13" s="135">
        <v>100</v>
      </c>
      <c r="J13" s="137">
        <f t="shared" si="0"/>
        <v>5.3191489361702128E-2</v>
      </c>
      <c r="K13" s="134">
        <v>0.96</v>
      </c>
      <c r="L13" s="135">
        <v>2</v>
      </c>
      <c r="M13" s="138"/>
      <c r="N13" s="131">
        <v>13</v>
      </c>
      <c r="O13" s="139" t="s">
        <v>348</v>
      </c>
      <c r="P13" s="133">
        <v>1601</v>
      </c>
      <c r="Q13" s="137">
        <f t="shared" si="3"/>
        <v>5.3606107279180339E-2</v>
      </c>
      <c r="R13" s="134">
        <v>5.3606107279180339E-2</v>
      </c>
      <c r="S13" s="135">
        <f>P13/6</f>
        <v>266.83333333333331</v>
      </c>
      <c r="T13" s="136">
        <v>2.3482418430335094E-3</v>
      </c>
      <c r="U13" s="136">
        <v>1.1381655092592591E-3</v>
      </c>
      <c r="V13" s="135">
        <v>104</v>
      </c>
      <c r="W13" s="137">
        <f t="shared" si="1"/>
        <v>6.4959400374765774E-2</v>
      </c>
      <c r="X13" s="134">
        <v>0.98</v>
      </c>
      <c r="Y13" s="135">
        <v>2</v>
      </c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</row>
    <row r="14" spans="1:60" ht="21" x14ac:dyDescent="0.35">
      <c r="A14" s="131">
        <v>23</v>
      </c>
      <c r="B14" s="139" t="s">
        <v>349</v>
      </c>
      <c r="C14" s="133">
        <v>1815</v>
      </c>
      <c r="D14" s="137">
        <f t="shared" si="2"/>
        <v>6.5121452405726379E-2</v>
      </c>
      <c r="E14" s="134">
        <v>6.5121452405726379E-2</v>
      </c>
      <c r="F14" s="135">
        <f>C14/9</f>
        <v>201.66666666666666</v>
      </c>
      <c r="G14" s="136">
        <v>2.3228362911522633E-3</v>
      </c>
      <c r="H14" s="136">
        <v>1.341269075788752E-3</v>
      </c>
      <c r="I14" s="135">
        <v>122</v>
      </c>
      <c r="J14" s="137">
        <f t="shared" si="0"/>
        <v>6.7217630853994487E-2</v>
      </c>
      <c r="K14" s="134">
        <v>0.94</v>
      </c>
      <c r="L14" s="135">
        <v>2</v>
      </c>
      <c r="M14" s="138"/>
      <c r="N14" s="131">
        <v>23</v>
      </c>
      <c r="O14" s="139" t="s">
        <v>349</v>
      </c>
      <c r="P14" s="133">
        <v>1642</v>
      </c>
      <c r="Q14" s="137">
        <f t="shared" si="3"/>
        <v>5.4978905779146853E-2</v>
      </c>
      <c r="R14" s="134">
        <v>5.4978905779146853E-2</v>
      </c>
      <c r="S14" s="135">
        <f>P14/7</f>
        <v>234.57142857142858</v>
      </c>
      <c r="T14" s="136">
        <v>2.3244445669214188E-3</v>
      </c>
      <c r="U14" s="136">
        <v>1.3586294214187732E-3</v>
      </c>
      <c r="V14" s="135">
        <v>110</v>
      </c>
      <c r="W14" s="137">
        <f t="shared" si="1"/>
        <v>6.6991473812423874E-2</v>
      </c>
      <c r="X14" s="134">
        <v>0.97</v>
      </c>
      <c r="Y14" s="135">
        <v>0</v>
      </c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</row>
    <row r="15" spans="1:60" ht="21" x14ac:dyDescent="0.35">
      <c r="A15" s="131">
        <v>33</v>
      </c>
      <c r="B15" s="139" t="s">
        <v>350</v>
      </c>
      <c r="C15" s="133">
        <v>1633</v>
      </c>
      <c r="D15" s="137">
        <f t="shared" si="2"/>
        <v>5.8591367371102578E-2</v>
      </c>
      <c r="E15" s="134">
        <v>5.8591367371102578E-2</v>
      </c>
      <c r="F15" s="135">
        <f>C15/7</f>
        <v>233.28571428571428</v>
      </c>
      <c r="G15" s="136">
        <v>2.0691527961493243E-3</v>
      </c>
      <c r="H15" s="136">
        <v>9.7736625514403298E-4</v>
      </c>
      <c r="I15" s="135">
        <v>104</v>
      </c>
      <c r="J15" s="137">
        <f t="shared" si="0"/>
        <v>6.3686466625842014E-2</v>
      </c>
      <c r="K15" s="134">
        <v>0.97</v>
      </c>
      <c r="L15" s="135">
        <v>2</v>
      </c>
      <c r="M15" s="138"/>
      <c r="N15" s="131">
        <v>33</v>
      </c>
      <c r="O15" s="139" t="s">
        <v>350</v>
      </c>
      <c r="P15" s="133">
        <v>1458</v>
      </c>
      <c r="Q15" s="137">
        <f t="shared" si="3"/>
        <v>4.8818053974419073E-2</v>
      </c>
      <c r="R15" s="134">
        <v>4.8818053974419073E-2</v>
      </c>
      <c r="S15" s="135">
        <f>P15/5</f>
        <v>291.60000000000002</v>
      </c>
      <c r="T15" s="136">
        <v>1.9150040417401527E-3</v>
      </c>
      <c r="U15" s="136">
        <v>1.0173014035861256E-3</v>
      </c>
      <c r="V15" s="135">
        <v>105</v>
      </c>
      <c r="W15" s="137">
        <f t="shared" si="1"/>
        <v>7.2016460905349799E-2</v>
      </c>
      <c r="X15" s="134">
        <v>0.97</v>
      </c>
      <c r="Y15" s="135">
        <v>1</v>
      </c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</row>
    <row r="16" spans="1:60" ht="21" x14ac:dyDescent="0.35">
      <c r="A16" s="131">
        <v>37</v>
      </c>
      <c r="B16" s="139" t="s">
        <v>351</v>
      </c>
      <c r="C16" s="133">
        <v>1712</v>
      </c>
      <c r="D16" s="137">
        <f t="shared" si="2"/>
        <v>6.1425854831186538E-2</v>
      </c>
      <c r="E16" s="134">
        <v>6.1425854831186538E-2</v>
      </c>
      <c r="F16" s="135">
        <f>C16/7</f>
        <v>244.57142857142858</v>
      </c>
      <c r="G16" s="136">
        <v>2.0500387333431316E-3</v>
      </c>
      <c r="H16" s="136">
        <v>1.0229085525671174E-3</v>
      </c>
      <c r="I16" s="135">
        <v>102</v>
      </c>
      <c r="J16" s="137">
        <f t="shared" si="0"/>
        <v>5.9579439252336448E-2</v>
      </c>
      <c r="K16" s="134">
        <v>0.96</v>
      </c>
      <c r="L16" s="135">
        <v>2</v>
      </c>
      <c r="M16" s="138"/>
      <c r="N16" s="131">
        <v>37</v>
      </c>
      <c r="O16" s="139" t="s">
        <v>351</v>
      </c>
      <c r="P16" s="133">
        <v>1987</v>
      </c>
      <c r="Q16" s="137">
        <f t="shared" si="3"/>
        <v>6.6530502913011449E-2</v>
      </c>
      <c r="R16" s="134">
        <v>6.6530502913011449E-2</v>
      </c>
      <c r="S16" s="135">
        <f>P16/7</f>
        <v>283.85714285714283</v>
      </c>
      <c r="T16" s="136">
        <v>2.0279369978444053E-3</v>
      </c>
      <c r="U16" s="136">
        <v>1.0414002792475015E-3</v>
      </c>
      <c r="V16" s="135">
        <v>127</v>
      </c>
      <c r="W16" s="137">
        <f t="shared" si="1"/>
        <v>6.3915450427780574E-2</v>
      </c>
      <c r="X16" s="134">
        <v>0.98</v>
      </c>
      <c r="Y16" s="135">
        <v>1</v>
      </c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</row>
    <row r="17" spans="1:66" ht="21" x14ac:dyDescent="0.35">
      <c r="A17" s="131">
        <v>26</v>
      </c>
      <c r="B17" s="139" t="s">
        <v>352</v>
      </c>
      <c r="C17" s="133">
        <v>0</v>
      </c>
      <c r="D17" s="137">
        <f t="shared" si="2"/>
        <v>0</v>
      </c>
      <c r="E17" s="134">
        <v>0</v>
      </c>
      <c r="F17" s="135">
        <f>C17/10.5</f>
        <v>0</v>
      </c>
      <c r="G17" s="136">
        <v>0</v>
      </c>
      <c r="H17" s="136">
        <v>0</v>
      </c>
      <c r="I17" s="135">
        <v>0</v>
      </c>
      <c r="J17" s="137">
        <v>0</v>
      </c>
      <c r="K17" s="134">
        <v>0</v>
      </c>
      <c r="L17" s="135">
        <v>0</v>
      </c>
      <c r="M17" s="138"/>
      <c r="N17" s="131">
        <v>26</v>
      </c>
      <c r="O17" s="139" t="s">
        <v>352</v>
      </c>
      <c r="P17" s="133">
        <v>0</v>
      </c>
      <c r="Q17" s="137">
        <f t="shared" si="3"/>
        <v>0</v>
      </c>
      <c r="R17" s="134">
        <v>0</v>
      </c>
      <c r="S17" s="135">
        <v>0</v>
      </c>
      <c r="T17" s="136">
        <v>0</v>
      </c>
      <c r="U17" s="136">
        <v>0</v>
      </c>
      <c r="V17" s="135">
        <v>0</v>
      </c>
      <c r="W17" s="137">
        <v>0</v>
      </c>
      <c r="X17" s="134">
        <v>0</v>
      </c>
      <c r="Y17" s="135">
        <v>0</v>
      </c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</row>
    <row r="18" spans="1:66" ht="21" x14ac:dyDescent="0.35">
      <c r="A18" s="131">
        <v>14</v>
      </c>
      <c r="B18" s="139" t="s">
        <v>353</v>
      </c>
      <c r="C18" s="133">
        <v>2034</v>
      </c>
      <c r="D18" s="137">
        <f t="shared" si="2"/>
        <v>7.2979082200136339E-2</v>
      </c>
      <c r="E18" s="134">
        <v>7.2979082200136339E-2</v>
      </c>
      <c r="F18" s="135">
        <f>C18/10.58</f>
        <v>192.24952741020795</v>
      </c>
      <c r="G18" s="136">
        <v>1.9707915380658436E-3</v>
      </c>
      <c r="H18" s="136">
        <v>8.0621999314128931E-4</v>
      </c>
      <c r="I18" s="135">
        <v>104</v>
      </c>
      <c r="J18" s="137">
        <f t="shared" si="0"/>
        <v>5.1130776794493606E-2</v>
      </c>
      <c r="K18" s="134">
        <v>0.98</v>
      </c>
      <c r="L18" s="135">
        <v>1</v>
      </c>
      <c r="M18" s="138"/>
      <c r="N18" s="131">
        <v>14</v>
      </c>
      <c r="O18" s="139" t="s">
        <v>353</v>
      </c>
      <c r="P18" s="133">
        <v>2366</v>
      </c>
      <c r="Q18" s="137">
        <f t="shared" si="3"/>
        <v>7.9220518315140959E-2</v>
      </c>
      <c r="R18" s="134">
        <v>7.9220518315140959E-2</v>
      </c>
      <c r="S18" s="135">
        <f>P18/8</f>
        <v>295.75</v>
      </c>
      <c r="T18" s="136">
        <v>1.8670527753282384E-3</v>
      </c>
      <c r="U18" s="136">
        <v>8.6152600186164988E-4</v>
      </c>
      <c r="V18" s="135">
        <v>109</v>
      </c>
      <c r="W18" s="137">
        <f t="shared" si="1"/>
        <v>4.6069315300084533E-2</v>
      </c>
      <c r="X18" s="134">
        <v>0.98</v>
      </c>
      <c r="Y18" s="135">
        <v>1</v>
      </c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</row>
    <row r="19" spans="1:66" ht="21" x14ac:dyDescent="0.35">
      <c r="A19" s="131">
        <v>15</v>
      </c>
      <c r="B19" s="139" t="s">
        <v>354</v>
      </c>
      <c r="C19" s="133">
        <v>1597</v>
      </c>
      <c r="D19" s="137">
        <f t="shared" si="2"/>
        <v>5.7299702199418753E-2</v>
      </c>
      <c r="E19" s="134">
        <v>5.7299702199418753E-2</v>
      </c>
      <c r="F19" s="135">
        <f>C19/7</f>
        <v>228.14285714285714</v>
      </c>
      <c r="G19" s="136">
        <v>2.0656736845972956E-3</v>
      </c>
      <c r="H19" s="136">
        <v>1.1157499265138154E-3</v>
      </c>
      <c r="I19" s="135">
        <v>111</v>
      </c>
      <c r="J19" s="137">
        <f t="shared" si="0"/>
        <v>6.9505322479649342E-2</v>
      </c>
      <c r="K19" s="134">
        <v>0.97</v>
      </c>
      <c r="L19" s="135">
        <v>4</v>
      </c>
      <c r="M19" s="138"/>
      <c r="N19" s="131">
        <v>15</v>
      </c>
      <c r="O19" s="139" t="s">
        <v>354</v>
      </c>
      <c r="P19" s="133">
        <v>1617</v>
      </c>
      <c r="Q19" s="137">
        <f t="shared" si="3"/>
        <v>5.4141833523069713E-2</v>
      </c>
      <c r="R19" s="134">
        <v>5.4141833523069713E-2</v>
      </c>
      <c r="S19" s="135">
        <f>P19/7</f>
        <v>231</v>
      </c>
      <c r="T19" s="136">
        <v>2.1071015211640213E-3</v>
      </c>
      <c r="U19" s="136">
        <v>1.0621509406231629E-3</v>
      </c>
      <c r="V19" s="135">
        <v>123</v>
      </c>
      <c r="W19" s="137">
        <f t="shared" si="1"/>
        <v>7.6066790352504632E-2</v>
      </c>
      <c r="X19" s="134">
        <v>0.98</v>
      </c>
      <c r="Y19" s="135">
        <v>0</v>
      </c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</row>
    <row r="20" spans="1:66" ht="21" x14ac:dyDescent="0.35">
      <c r="A20" s="131">
        <v>38</v>
      </c>
      <c r="B20" s="139" t="s">
        <v>355</v>
      </c>
      <c r="C20" s="133">
        <v>1541</v>
      </c>
      <c r="D20" s="137">
        <f t="shared" si="2"/>
        <v>5.5290445265688347E-2</v>
      </c>
      <c r="E20" s="134">
        <v>5.5290445265688347E-2</v>
      </c>
      <c r="F20" s="135">
        <f>C20/6</f>
        <v>256.83333333333331</v>
      </c>
      <c r="G20" s="136">
        <v>2.2906700102880658E-3</v>
      </c>
      <c r="H20" s="136">
        <v>9.3353174603174607E-4</v>
      </c>
      <c r="I20" s="135">
        <v>105</v>
      </c>
      <c r="J20" s="137">
        <f t="shared" si="0"/>
        <v>6.8137573004542498E-2</v>
      </c>
      <c r="K20" s="134">
        <v>0.99</v>
      </c>
      <c r="L20" s="135">
        <v>3</v>
      </c>
      <c r="M20" s="138"/>
      <c r="N20" s="131">
        <v>38</v>
      </c>
      <c r="O20" s="139" t="s">
        <v>355</v>
      </c>
      <c r="P20" s="133">
        <v>1876</v>
      </c>
      <c r="Q20" s="137">
        <f t="shared" si="3"/>
        <v>6.2813902096028926E-2</v>
      </c>
      <c r="R20" s="134">
        <v>6.2813902096028926E-2</v>
      </c>
      <c r="S20" s="135">
        <f>P20/7</f>
        <v>268</v>
      </c>
      <c r="T20" s="136">
        <v>2.2841037135018618E-3</v>
      </c>
      <c r="U20" s="136">
        <v>9.5510606505976872E-4</v>
      </c>
      <c r="V20" s="135">
        <v>119</v>
      </c>
      <c r="W20" s="137">
        <f t="shared" si="1"/>
        <v>6.3432835820895525E-2</v>
      </c>
      <c r="X20" s="134">
        <v>0.98</v>
      </c>
      <c r="Y20" s="135">
        <v>1</v>
      </c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</row>
    <row r="21" spans="1:66" ht="21" x14ac:dyDescent="0.35">
      <c r="A21" s="131">
        <v>5</v>
      </c>
      <c r="B21" s="140" t="s">
        <v>356</v>
      </c>
      <c r="C21" s="133">
        <v>154</v>
      </c>
      <c r="D21" s="141" t="s">
        <v>299</v>
      </c>
      <c r="E21" s="134">
        <v>0.03</v>
      </c>
      <c r="F21" s="135">
        <v>1194</v>
      </c>
      <c r="G21" s="136">
        <v>1.7078510802469137E-3</v>
      </c>
      <c r="H21" s="136">
        <v>5.3906250000000005E-4</v>
      </c>
      <c r="I21" s="135">
        <v>199</v>
      </c>
      <c r="J21" s="142" t="s">
        <v>299</v>
      </c>
      <c r="K21" s="134">
        <v>0.98</v>
      </c>
      <c r="L21" s="135">
        <v>4</v>
      </c>
      <c r="M21" s="138"/>
      <c r="N21" s="131">
        <v>5</v>
      </c>
      <c r="O21" s="140" t="s">
        <v>356</v>
      </c>
      <c r="P21" s="133">
        <v>179</v>
      </c>
      <c r="Q21" s="141" t="s">
        <v>299</v>
      </c>
      <c r="R21" s="134">
        <v>0.05</v>
      </c>
      <c r="S21" s="135">
        <v>1030</v>
      </c>
      <c r="T21" s="136">
        <v>1.8328028549382716E-3</v>
      </c>
      <c r="U21" s="136">
        <v>6.2572337962962961E-4</v>
      </c>
      <c r="V21" s="135">
        <v>171</v>
      </c>
      <c r="W21" s="142" t="s">
        <v>299</v>
      </c>
      <c r="X21" s="134">
        <v>0.98</v>
      </c>
      <c r="Y21" s="135">
        <v>2</v>
      </c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</row>
    <row r="22" spans="1:66" ht="21" x14ac:dyDescent="0.35">
      <c r="A22" s="131">
        <v>14</v>
      </c>
      <c r="B22" s="140" t="s">
        <v>357</v>
      </c>
      <c r="C22" s="133">
        <v>247</v>
      </c>
      <c r="D22" s="141" t="s">
        <v>299</v>
      </c>
      <c r="E22" s="134">
        <v>0.04</v>
      </c>
      <c r="F22" s="135">
        <v>1377</v>
      </c>
      <c r="G22" s="136">
        <v>1.8534164951989022E-3</v>
      </c>
      <c r="H22" s="136">
        <v>6.6748113854595318E-4</v>
      </c>
      <c r="I22" s="135">
        <v>153</v>
      </c>
      <c r="J22" s="142" t="s">
        <v>299</v>
      </c>
      <c r="K22" s="134">
        <v>1</v>
      </c>
      <c r="L22" s="135">
        <v>4</v>
      </c>
      <c r="M22" s="138"/>
      <c r="N22" s="131">
        <v>14</v>
      </c>
      <c r="O22" s="140" t="s">
        <v>357</v>
      </c>
      <c r="P22" s="133">
        <v>265</v>
      </c>
      <c r="Q22" s="141" t="s">
        <v>299</v>
      </c>
      <c r="R22" s="134">
        <v>0.03</v>
      </c>
      <c r="S22" s="135">
        <v>1022</v>
      </c>
      <c r="T22" s="136">
        <v>2.0624337510911587E-3</v>
      </c>
      <c r="U22" s="136">
        <v>7.0776437211622406E-4</v>
      </c>
      <c r="V22" s="135">
        <v>113</v>
      </c>
      <c r="W22" s="142" t="s">
        <v>299</v>
      </c>
      <c r="X22" s="134">
        <v>0.98</v>
      </c>
      <c r="Y22" s="135">
        <v>5</v>
      </c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</row>
    <row r="23" spans="1:66" ht="21" x14ac:dyDescent="0.35">
      <c r="A23" s="131">
        <v>31</v>
      </c>
      <c r="B23" s="140" t="s">
        <v>358</v>
      </c>
      <c r="C23" s="133">
        <v>126</v>
      </c>
      <c r="D23" s="141" t="s">
        <v>299</v>
      </c>
      <c r="E23" s="134">
        <v>0.02</v>
      </c>
      <c r="F23" s="135">
        <f>C23/7</f>
        <v>18</v>
      </c>
      <c r="G23" s="136">
        <v>1.410295567558299E-3</v>
      </c>
      <c r="H23" s="136">
        <v>4.0044229497354492E-4</v>
      </c>
      <c r="I23" s="135">
        <v>90</v>
      </c>
      <c r="J23" s="142" t="s">
        <v>299</v>
      </c>
      <c r="K23" s="134">
        <v>0.99</v>
      </c>
      <c r="L23" s="135">
        <v>1</v>
      </c>
      <c r="M23" s="138"/>
      <c r="N23" s="131">
        <v>31</v>
      </c>
      <c r="O23" s="140" t="s">
        <v>358</v>
      </c>
      <c r="P23" s="133">
        <v>119</v>
      </c>
      <c r="Q23" s="141" t="s">
        <v>299</v>
      </c>
      <c r="R23" s="134">
        <v>0.01</v>
      </c>
      <c r="S23" s="135">
        <f>P23/7</f>
        <v>17</v>
      </c>
      <c r="T23" s="136">
        <v>1.2793523723789928E-3</v>
      </c>
      <c r="U23" s="136">
        <v>3.8129761292377034E-4</v>
      </c>
      <c r="V23" s="135">
        <v>555</v>
      </c>
      <c r="W23" s="142" t="s">
        <v>299</v>
      </c>
      <c r="X23" s="134">
        <v>0.98</v>
      </c>
      <c r="Y23" s="135">
        <v>3</v>
      </c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</row>
    <row r="24" spans="1:66" ht="21" x14ac:dyDescent="0.35">
      <c r="A24" s="131">
        <v>39</v>
      </c>
      <c r="B24" s="140" t="s">
        <v>359</v>
      </c>
      <c r="C24" s="133">
        <v>354</v>
      </c>
      <c r="D24" s="141" t="s">
        <v>299</v>
      </c>
      <c r="E24" s="134">
        <v>0.02</v>
      </c>
      <c r="F24" s="135">
        <f>C24/9</f>
        <v>39.333333333333336</v>
      </c>
      <c r="G24" s="136">
        <v>2.3424737342561414E-3</v>
      </c>
      <c r="H24" s="136">
        <v>7.8674476243920674E-4</v>
      </c>
      <c r="I24" s="135">
        <v>103</v>
      </c>
      <c r="J24" s="142" t="s">
        <v>299</v>
      </c>
      <c r="K24" s="134">
        <v>0.99</v>
      </c>
      <c r="L24" s="135">
        <v>4</v>
      </c>
      <c r="M24" s="138"/>
      <c r="N24" s="131">
        <v>39</v>
      </c>
      <c r="O24" s="140" t="s">
        <v>359</v>
      </c>
      <c r="P24" s="133">
        <v>343</v>
      </c>
      <c r="Q24" s="141" t="s">
        <v>299</v>
      </c>
      <c r="R24" s="134">
        <v>0.03</v>
      </c>
      <c r="S24" s="135">
        <f>P24/10</f>
        <v>34.299999999999997</v>
      </c>
      <c r="T24" s="136">
        <v>2.0841370884773659E-3</v>
      </c>
      <c r="U24" s="136">
        <v>6.6293237155505677E-4</v>
      </c>
      <c r="V24" s="135">
        <v>117</v>
      </c>
      <c r="W24" s="142" t="s">
        <v>299</v>
      </c>
      <c r="X24" s="134">
        <v>0.98</v>
      </c>
      <c r="Y24" s="135">
        <v>6</v>
      </c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</row>
    <row r="25" spans="1:66" ht="21" x14ac:dyDescent="0.35">
      <c r="A25" s="131">
        <v>3</v>
      </c>
      <c r="B25" s="143" t="s">
        <v>360</v>
      </c>
      <c r="C25" s="133">
        <v>3579</v>
      </c>
      <c r="D25" s="134">
        <v>0.16907596371882086</v>
      </c>
      <c r="E25" s="135">
        <v>55</v>
      </c>
      <c r="F25" s="144" t="s">
        <v>299</v>
      </c>
      <c r="G25" s="145" t="s">
        <v>299</v>
      </c>
      <c r="H25" s="145" t="s">
        <v>299</v>
      </c>
      <c r="I25" s="135">
        <v>165</v>
      </c>
      <c r="J25" s="137">
        <f t="shared" ref="J25:J30" si="4">I25/C25</f>
        <v>4.6102263202011738E-2</v>
      </c>
      <c r="K25" s="134">
        <v>0.99</v>
      </c>
      <c r="L25" s="135">
        <v>2</v>
      </c>
      <c r="M25" s="138"/>
      <c r="N25" s="131">
        <v>3</v>
      </c>
      <c r="O25" s="143" t="s">
        <v>360</v>
      </c>
      <c r="P25" s="133">
        <v>3682</v>
      </c>
      <c r="Q25" s="134">
        <v>0.16458808278574941</v>
      </c>
      <c r="R25" s="135">
        <v>56.6</v>
      </c>
      <c r="S25" s="144" t="s">
        <v>299</v>
      </c>
      <c r="T25" s="145" t="s">
        <v>299</v>
      </c>
      <c r="U25" s="145" t="s">
        <v>299</v>
      </c>
      <c r="V25" s="135">
        <v>142</v>
      </c>
      <c r="W25" s="137">
        <f t="shared" ref="W25:W30" si="5">V25/P25</f>
        <v>3.8565996740901685E-2</v>
      </c>
      <c r="X25" s="134">
        <v>0.99</v>
      </c>
      <c r="Y25" s="135">
        <v>0</v>
      </c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</row>
    <row r="26" spans="1:66" ht="21" x14ac:dyDescent="0.35">
      <c r="A26" s="131">
        <v>9</v>
      </c>
      <c r="B26" s="143" t="s">
        <v>361</v>
      </c>
      <c r="C26" s="133">
        <v>3446</v>
      </c>
      <c r="D26" s="134">
        <v>0.16279289493575208</v>
      </c>
      <c r="E26" s="135">
        <v>53</v>
      </c>
      <c r="F26" s="144" t="s">
        <v>299</v>
      </c>
      <c r="G26" s="145" t="s">
        <v>299</v>
      </c>
      <c r="H26" s="145" t="s">
        <v>299</v>
      </c>
      <c r="I26" s="135">
        <v>206</v>
      </c>
      <c r="J26" s="137">
        <f t="shared" si="4"/>
        <v>5.9779454439930352E-2</v>
      </c>
      <c r="K26" s="134">
        <v>0.99</v>
      </c>
      <c r="L26" s="135">
        <v>0</v>
      </c>
      <c r="M26" s="138"/>
      <c r="N26" s="131">
        <v>9</v>
      </c>
      <c r="O26" s="143" t="s">
        <v>361</v>
      </c>
      <c r="P26" s="133">
        <v>3846</v>
      </c>
      <c r="Q26" s="134">
        <v>0.17191900227973717</v>
      </c>
      <c r="R26" s="135">
        <v>59.2</v>
      </c>
      <c r="S26" s="144" t="s">
        <v>299</v>
      </c>
      <c r="T26" s="145" t="s">
        <v>299</v>
      </c>
      <c r="U26" s="145" t="s">
        <v>299</v>
      </c>
      <c r="V26" s="135">
        <v>171</v>
      </c>
      <c r="W26" s="137">
        <f t="shared" si="5"/>
        <v>4.4461778471138844E-2</v>
      </c>
      <c r="X26" s="134">
        <v>0.98</v>
      </c>
      <c r="Y26" s="135">
        <v>1</v>
      </c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</row>
    <row r="27" spans="1:66" ht="21" x14ac:dyDescent="0.35">
      <c r="A27" s="131">
        <v>10</v>
      </c>
      <c r="B27" s="143" t="s">
        <v>356</v>
      </c>
      <c r="C27" s="133">
        <v>3799</v>
      </c>
      <c r="D27" s="134">
        <v>0.17946900982615269</v>
      </c>
      <c r="E27" s="135">
        <v>58.4</v>
      </c>
      <c r="F27" s="144" t="s">
        <v>299</v>
      </c>
      <c r="G27" s="145" t="s">
        <v>299</v>
      </c>
      <c r="H27" s="145" t="s">
        <v>299</v>
      </c>
      <c r="I27" s="135">
        <v>127</v>
      </c>
      <c r="J27" s="137">
        <f t="shared" si="4"/>
        <v>3.3429849960515928E-2</v>
      </c>
      <c r="K27" s="134">
        <v>0.99</v>
      </c>
      <c r="L27" s="135">
        <v>2</v>
      </c>
      <c r="M27" s="138"/>
      <c r="N27" s="131">
        <v>10</v>
      </c>
      <c r="O27" s="143" t="s">
        <v>356</v>
      </c>
      <c r="P27" s="133">
        <v>3801</v>
      </c>
      <c r="Q27" s="134">
        <v>0.16990746949175273</v>
      </c>
      <c r="R27" s="135">
        <v>58.4</v>
      </c>
      <c r="S27" s="144" t="s">
        <v>299</v>
      </c>
      <c r="T27" s="145" t="s">
        <v>299</v>
      </c>
      <c r="U27" s="145" t="s">
        <v>299</v>
      </c>
      <c r="V27" s="135">
        <v>146</v>
      </c>
      <c r="W27" s="137">
        <f t="shared" si="5"/>
        <v>3.8410944488292555E-2</v>
      </c>
      <c r="X27" s="134">
        <v>0.99</v>
      </c>
      <c r="Y27" s="135">
        <v>1</v>
      </c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</row>
    <row r="28" spans="1:66" ht="21" x14ac:dyDescent="0.35">
      <c r="A28" s="131">
        <v>27</v>
      </c>
      <c r="B28" s="143" t="s">
        <v>362</v>
      </c>
      <c r="C28" s="133">
        <v>3610</v>
      </c>
      <c r="D28" s="134">
        <v>0.17054043839758126</v>
      </c>
      <c r="E28" s="135">
        <v>60.2</v>
      </c>
      <c r="F28" s="144" t="s">
        <v>299</v>
      </c>
      <c r="G28" s="145" t="s">
        <v>299</v>
      </c>
      <c r="H28" s="145" t="s">
        <v>299</v>
      </c>
      <c r="I28" s="135">
        <v>146</v>
      </c>
      <c r="J28" s="137">
        <f t="shared" si="4"/>
        <v>4.044321329639889E-2</v>
      </c>
      <c r="K28" s="134">
        <v>0.98</v>
      </c>
      <c r="L28" s="135">
        <v>1</v>
      </c>
      <c r="M28" s="138"/>
      <c r="N28" s="131">
        <v>27</v>
      </c>
      <c r="O28" s="143" t="s">
        <v>362</v>
      </c>
      <c r="P28" s="133">
        <v>3877</v>
      </c>
      <c r="Q28" s="134">
        <v>0.17330472486701534</v>
      </c>
      <c r="R28" s="135">
        <v>64.599999999999994</v>
      </c>
      <c r="S28" s="144" t="s">
        <v>299</v>
      </c>
      <c r="T28" s="145" t="s">
        <v>299</v>
      </c>
      <c r="U28" s="145" t="s">
        <v>299</v>
      </c>
      <c r="V28" s="135">
        <v>170</v>
      </c>
      <c r="W28" s="137">
        <f t="shared" si="5"/>
        <v>4.3848336342532886E-2</v>
      </c>
      <c r="X28" s="134">
        <v>0.98</v>
      </c>
      <c r="Y28" s="135">
        <v>3</v>
      </c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</row>
    <row r="29" spans="1:66" ht="21" x14ac:dyDescent="0.35">
      <c r="A29" s="131">
        <v>29</v>
      </c>
      <c r="B29" s="143" t="s">
        <v>363</v>
      </c>
      <c r="C29" s="133">
        <v>3027</v>
      </c>
      <c r="D29" s="134">
        <v>0.14299886621315192</v>
      </c>
      <c r="E29" s="135">
        <v>60.6</v>
      </c>
      <c r="F29" s="144" t="s">
        <v>299</v>
      </c>
      <c r="G29" s="145" t="s">
        <v>299</v>
      </c>
      <c r="H29" s="145" t="s">
        <v>299</v>
      </c>
      <c r="I29" s="135">
        <v>134</v>
      </c>
      <c r="J29" s="137">
        <f t="shared" si="4"/>
        <v>4.4268252395110667E-2</v>
      </c>
      <c r="K29" s="134">
        <v>0.98</v>
      </c>
      <c r="L29" s="135">
        <v>5</v>
      </c>
      <c r="M29" s="138"/>
      <c r="N29" s="131">
        <v>29</v>
      </c>
      <c r="O29" s="143" t="s">
        <v>363</v>
      </c>
      <c r="P29" s="133">
        <v>2712</v>
      </c>
      <c r="Q29" s="134">
        <v>0.12122837602252917</v>
      </c>
      <c r="R29" s="135">
        <v>54.2</v>
      </c>
      <c r="S29" s="144" t="s">
        <v>299</v>
      </c>
      <c r="T29" s="145" t="s">
        <v>299</v>
      </c>
      <c r="U29" s="145" t="s">
        <v>299</v>
      </c>
      <c r="V29" s="135">
        <v>146</v>
      </c>
      <c r="W29" s="137">
        <f t="shared" si="5"/>
        <v>5.3834808259587023E-2</v>
      </c>
      <c r="X29" s="134">
        <v>0.98</v>
      </c>
      <c r="Y29" s="135">
        <v>2</v>
      </c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</row>
    <row r="30" spans="1:66" ht="21" x14ac:dyDescent="0.35">
      <c r="A30" s="131">
        <v>32</v>
      </c>
      <c r="B30" s="143" t="s">
        <v>364</v>
      </c>
      <c r="C30" s="133">
        <v>3707</v>
      </c>
      <c r="D30" s="134">
        <v>0.1751228269085412</v>
      </c>
      <c r="E30" s="135">
        <v>61.8</v>
      </c>
      <c r="F30" s="144" t="s">
        <v>299</v>
      </c>
      <c r="G30" s="145" t="s">
        <v>299</v>
      </c>
      <c r="H30" s="145" t="s">
        <v>299</v>
      </c>
      <c r="I30" s="135">
        <v>126</v>
      </c>
      <c r="J30" s="137">
        <f t="shared" si="4"/>
        <v>3.3989749123280281E-2</v>
      </c>
      <c r="K30" s="134">
        <v>0.99</v>
      </c>
      <c r="L30" s="135">
        <v>1</v>
      </c>
      <c r="M30" s="138"/>
      <c r="N30" s="131">
        <v>32</v>
      </c>
      <c r="O30" s="143" t="s">
        <v>364</v>
      </c>
      <c r="P30" s="133">
        <v>4453</v>
      </c>
      <c r="Q30" s="134">
        <v>0.19905234455321622</v>
      </c>
      <c r="R30" s="135">
        <v>68.599999999999994</v>
      </c>
      <c r="S30" s="144" t="s">
        <v>299</v>
      </c>
      <c r="T30" s="145" t="s">
        <v>299</v>
      </c>
      <c r="U30" s="145" t="s">
        <v>299</v>
      </c>
      <c r="V30" s="135">
        <v>115</v>
      </c>
      <c r="W30" s="137">
        <f t="shared" si="5"/>
        <v>2.5825286323826635E-2</v>
      </c>
      <c r="X30" s="134">
        <v>0.98</v>
      </c>
      <c r="Y30" s="135">
        <v>2</v>
      </c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</row>
    <row r="31" spans="1:66" ht="21" x14ac:dyDescent="0.35">
      <c r="A31" s="146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47"/>
      <c r="M31" s="147"/>
      <c r="N31" s="146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47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</row>
    <row r="32" spans="1:66" ht="21" customHeight="1" x14ac:dyDescent="0.35">
      <c r="A32" s="121"/>
      <c r="B32" s="148" t="s">
        <v>366</v>
      </c>
      <c r="C32" s="149" t="s">
        <v>367</v>
      </c>
      <c r="D32" s="149">
        <v>29</v>
      </c>
      <c r="E32" s="121"/>
      <c r="F32" s="121"/>
      <c r="G32" s="121"/>
      <c r="H32" s="130"/>
      <c r="I32" s="130"/>
      <c r="J32" s="130"/>
      <c r="K32" s="130"/>
      <c r="L32" s="147"/>
      <c r="M32" s="147"/>
      <c r="N32" s="121"/>
      <c r="O32" s="148" t="s">
        <v>366</v>
      </c>
      <c r="P32" s="149" t="s">
        <v>367</v>
      </c>
      <c r="Q32" s="149">
        <v>16</v>
      </c>
      <c r="R32" s="121"/>
      <c r="S32" s="121"/>
      <c r="T32" s="121"/>
      <c r="U32" s="130"/>
      <c r="V32" s="130"/>
      <c r="W32" s="130"/>
      <c r="X32" s="130"/>
      <c r="Y32" s="147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</row>
    <row r="33" spans="1:66" ht="21" x14ac:dyDescent="0.35">
      <c r="A33" s="146"/>
      <c r="B33" s="150"/>
      <c r="C33" s="151" t="s">
        <v>368</v>
      </c>
      <c r="D33" s="149">
        <v>14</v>
      </c>
      <c r="E33" s="130"/>
      <c r="F33" s="130"/>
      <c r="G33" s="130"/>
      <c r="H33" s="130"/>
      <c r="I33" s="130"/>
      <c r="J33" s="130"/>
      <c r="K33" s="130"/>
      <c r="L33" s="147"/>
      <c r="M33" s="147"/>
      <c r="N33" s="146"/>
      <c r="O33" s="150"/>
      <c r="P33" s="151" t="s">
        <v>368</v>
      </c>
      <c r="Q33" s="149">
        <v>17</v>
      </c>
      <c r="R33" s="130"/>
      <c r="S33" s="130"/>
      <c r="T33" s="130"/>
      <c r="U33" s="130"/>
      <c r="V33" s="130"/>
      <c r="W33" s="130"/>
      <c r="X33" s="130"/>
      <c r="Y33" s="147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</row>
    <row r="34" spans="1:66" ht="21" x14ac:dyDescent="0.35">
      <c r="A34" s="146"/>
      <c r="B34" s="152"/>
      <c r="C34" s="149" t="s">
        <v>369</v>
      </c>
      <c r="D34" s="149">
        <v>9</v>
      </c>
      <c r="E34" s="130"/>
      <c r="F34" s="130"/>
      <c r="G34" s="130"/>
      <c r="H34" s="130"/>
      <c r="I34" s="130"/>
      <c r="J34" s="130"/>
      <c r="K34" s="130"/>
      <c r="L34" s="147"/>
      <c r="M34" s="147"/>
      <c r="N34" s="146"/>
      <c r="O34" s="152"/>
      <c r="P34" s="149" t="s">
        <v>369</v>
      </c>
      <c r="Q34" s="149">
        <v>11</v>
      </c>
      <c r="R34" s="130"/>
      <c r="S34" s="130"/>
      <c r="T34" s="130"/>
      <c r="U34" s="130"/>
      <c r="V34" s="130"/>
      <c r="W34" s="130"/>
      <c r="X34" s="130"/>
      <c r="Y34" s="147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</row>
    <row r="35" spans="1:66" ht="21" x14ac:dyDescent="0.35">
      <c r="A35" s="146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47"/>
      <c r="M35" s="147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</row>
    <row r="36" spans="1:66" x14ac:dyDescent="0.35">
      <c r="A36" s="120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5"/>
      <c r="M36" s="155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</row>
    <row r="37" spans="1:66" x14ac:dyDescent="0.35">
      <c r="A37" s="120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5"/>
      <c r="M37" s="155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</row>
    <row r="38" spans="1:66" x14ac:dyDescent="0.35">
      <c r="A38" s="120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5"/>
      <c r="M38" s="155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1:66" x14ac:dyDescent="0.35">
      <c r="A39" s="120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5"/>
      <c r="M39" s="155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</row>
    <row r="40" spans="1:66" x14ac:dyDescent="0.35">
      <c r="A40" s="120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5"/>
      <c r="M40" s="155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</row>
    <row r="41" spans="1:66" x14ac:dyDescent="0.35">
      <c r="A41" s="120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5"/>
      <c r="M41" s="155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</row>
    <row r="42" spans="1:66" x14ac:dyDescent="0.35">
      <c r="A42" s="120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5"/>
      <c r="M42" s="155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</row>
    <row r="43" spans="1:66" x14ac:dyDescent="0.35">
      <c r="A43" s="120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5"/>
      <c r="M43" s="155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</row>
    <row r="44" spans="1:66" x14ac:dyDescent="0.35">
      <c r="A44" s="120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5"/>
      <c r="M44" s="155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</row>
    <row r="45" spans="1:66" x14ac:dyDescent="0.35">
      <c r="A45" s="120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5"/>
      <c r="M45" s="155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</row>
    <row r="46" spans="1:66" x14ac:dyDescent="0.35">
      <c r="A46" s="120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5"/>
      <c r="M46" s="155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</row>
    <row r="47" spans="1:66" x14ac:dyDescent="0.35">
      <c r="A47" s="120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5"/>
      <c r="M47" s="155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</row>
    <row r="48" spans="1:66" x14ac:dyDescent="0.35">
      <c r="A48" s="120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5"/>
      <c r="M48" s="155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</row>
    <row r="49" spans="1:66" x14ac:dyDescent="0.35">
      <c r="A49" s="120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5"/>
      <c r="M49" s="155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</row>
    <row r="50" spans="1:66" x14ac:dyDescent="0.35">
      <c r="A50" s="120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5"/>
      <c r="M50" s="155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</row>
    <row r="51" spans="1:66" x14ac:dyDescent="0.35">
      <c r="A51" s="120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5"/>
      <c r="M51" s="155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</row>
    <row r="52" spans="1:66" x14ac:dyDescent="0.35">
      <c r="A52" s="120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5"/>
      <c r="M52" s="155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</row>
    <row r="53" spans="1:66" x14ac:dyDescent="0.35">
      <c r="A53" s="120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5"/>
      <c r="M53" s="155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</row>
    <row r="54" spans="1:66" x14ac:dyDescent="0.35">
      <c r="A54" s="120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5"/>
      <c r="M54" s="155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</row>
    <row r="55" spans="1:66" x14ac:dyDescent="0.35">
      <c r="A55" s="120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5"/>
      <c r="M55" s="155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</row>
    <row r="56" spans="1:66" x14ac:dyDescent="0.35">
      <c r="A56" s="120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5"/>
      <c r="M56" s="155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</row>
    <row r="57" spans="1:66" x14ac:dyDescent="0.35">
      <c r="A57" s="120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5"/>
      <c r="M57" s="155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</row>
    <row r="58" spans="1:66" x14ac:dyDescent="0.35">
      <c r="A58" s="120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5"/>
      <c r="M58" s="155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</row>
    <row r="59" spans="1:66" x14ac:dyDescent="0.35">
      <c r="A59" s="120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5"/>
      <c r="M59" s="155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</row>
    <row r="60" spans="1:66" x14ac:dyDescent="0.35">
      <c r="A60" s="120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5"/>
      <c r="M60" s="155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</row>
    <row r="61" spans="1:66" x14ac:dyDescent="0.35">
      <c r="A61" s="120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5"/>
      <c r="M61" s="155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</row>
    <row r="62" spans="1:66" x14ac:dyDescent="0.35">
      <c r="A62" s="120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5"/>
      <c r="M62" s="155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</row>
    <row r="63" spans="1:66" x14ac:dyDescent="0.35">
      <c r="A63" s="120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5"/>
      <c r="M63" s="155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</row>
    <row r="64" spans="1:66" x14ac:dyDescent="0.35">
      <c r="A64" s="120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5"/>
      <c r="M64" s="155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</row>
    <row r="65" spans="1:66" x14ac:dyDescent="0.35">
      <c r="A65" s="120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5"/>
      <c r="M65" s="155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</row>
    <row r="66" spans="1:66" x14ac:dyDescent="0.35">
      <c r="A66" s="120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5"/>
      <c r="M66" s="155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</row>
    <row r="67" spans="1:66" x14ac:dyDescent="0.35">
      <c r="A67" s="120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5"/>
      <c r="M67" s="155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</row>
    <row r="68" spans="1:66" x14ac:dyDescent="0.35">
      <c r="A68" s="120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5"/>
      <c r="M68" s="155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</row>
    <row r="69" spans="1:66" x14ac:dyDescent="0.35">
      <c r="A69" s="120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5"/>
      <c r="M69" s="155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</row>
    <row r="70" spans="1:66" x14ac:dyDescent="0.35">
      <c r="A70" s="120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5"/>
      <c r="M70" s="155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</row>
    <row r="71" spans="1:66" x14ac:dyDescent="0.35">
      <c r="A71" s="120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5"/>
      <c r="M71" s="155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0"/>
      <c r="BN71" s="130"/>
    </row>
    <row r="72" spans="1:66" x14ac:dyDescent="0.35">
      <c r="A72" s="120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5"/>
      <c r="M72" s="155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</row>
    <row r="73" spans="1:66" x14ac:dyDescent="0.35">
      <c r="A73" s="120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5"/>
      <c r="M73" s="155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</row>
    <row r="74" spans="1:66" x14ac:dyDescent="0.35">
      <c r="A74" s="120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5"/>
      <c r="M74" s="155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30"/>
      <c r="BG74" s="130"/>
      <c r="BH74" s="130"/>
      <c r="BI74" s="130"/>
      <c r="BJ74" s="130"/>
      <c r="BK74" s="130"/>
      <c r="BL74" s="130"/>
      <c r="BM74" s="130"/>
      <c r="BN74" s="130"/>
    </row>
    <row r="75" spans="1:66" x14ac:dyDescent="0.35">
      <c r="A75" s="120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5"/>
      <c r="M75" s="155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</row>
    <row r="76" spans="1:66" x14ac:dyDescent="0.35">
      <c r="A76" s="120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5"/>
      <c r="M76" s="155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0"/>
      <c r="BA76" s="130"/>
      <c r="BB76" s="130"/>
      <c r="BC76" s="130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</row>
    <row r="77" spans="1:66" x14ac:dyDescent="0.35">
      <c r="A77" s="120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5"/>
      <c r="M77" s="155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</row>
    <row r="78" spans="1:66" x14ac:dyDescent="0.35">
      <c r="A78" s="120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5"/>
      <c r="M78" s="155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</row>
    <row r="79" spans="1:66" x14ac:dyDescent="0.35">
      <c r="A79" s="120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5"/>
      <c r="M79" s="155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</row>
    <row r="80" spans="1:66" x14ac:dyDescent="0.35">
      <c r="A80" s="120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5"/>
      <c r="M80" s="155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</row>
    <row r="81" spans="1:66" x14ac:dyDescent="0.35">
      <c r="A81" s="12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155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</row>
    <row r="82" spans="1:66" x14ac:dyDescent="0.35">
      <c r="A82" s="12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5"/>
      <c r="M82" s="155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</row>
    <row r="83" spans="1:66" x14ac:dyDescent="0.35">
      <c r="A83" s="120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5"/>
      <c r="M83" s="155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</row>
    <row r="84" spans="1:66" x14ac:dyDescent="0.35">
      <c r="A84" s="120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5"/>
      <c r="M84" s="155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</row>
    <row r="85" spans="1:66" x14ac:dyDescent="0.35">
      <c r="A85" s="120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5"/>
      <c r="M85" s="155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</row>
    <row r="86" spans="1:66" x14ac:dyDescent="0.35">
      <c r="A86" s="120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5"/>
      <c r="M86" s="155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</row>
    <row r="87" spans="1:66" x14ac:dyDescent="0.35">
      <c r="A87" s="120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5"/>
      <c r="M87" s="155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</row>
    <row r="88" spans="1:66" x14ac:dyDescent="0.35">
      <c r="A88" s="120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5"/>
      <c r="M88" s="155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</row>
    <row r="89" spans="1:66" x14ac:dyDescent="0.35">
      <c r="A89" s="120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5"/>
      <c r="M89" s="155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</row>
    <row r="90" spans="1:66" x14ac:dyDescent="0.35">
      <c r="A90" s="120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5"/>
      <c r="M90" s="155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</row>
    <row r="91" spans="1:66" x14ac:dyDescent="0.35">
      <c r="A91" s="120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5"/>
      <c r="M91" s="155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  <c r="BH91" s="130"/>
      <c r="BI91" s="130"/>
      <c r="BJ91" s="130"/>
      <c r="BK91" s="130"/>
      <c r="BL91" s="130"/>
      <c r="BM91" s="130"/>
      <c r="BN91" s="130"/>
    </row>
    <row r="92" spans="1:66" x14ac:dyDescent="0.35">
      <c r="A92" s="120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5"/>
      <c r="M92" s="155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</row>
    <row r="93" spans="1:66" x14ac:dyDescent="0.35">
      <c r="A93" s="120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5"/>
      <c r="M93" s="155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</row>
    <row r="94" spans="1:66" x14ac:dyDescent="0.35">
      <c r="A94" s="120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5"/>
      <c r="M94" s="155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</row>
    <row r="95" spans="1:66" x14ac:dyDescent="0.35">
      <c r="A95" s="120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5"/>
      <c r="M95" s="155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</row>
    <row r="96" spans="1:66" x14ac:dyDescent="0.35">
      <c r="A96" s="120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5"/>
      <c r="M96" s="155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</row>
    <row r="97" spans="1:66" x14ac:dyDescent="0.35">
      <c r="A97" s="120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5"/>
      <c r="M97" s="155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  <c r="BC97" s="130"/>
      <c r="BD97" s="130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</row>
    <row r="98" spans="1:66" x14ac:dyDescent="0.35">
      <c r="A98" s="120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5"/>
      <c r="M98" s="155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  <c r="BC98" s="130"/>
      <c r="BD98" s="130"/>
      <c r="BE98" s="130"/>
      <c r="BF98" s="130"/>
      <c r="BG98" s="130"/>
      <c r="BH98" s="130"/>
      <c r="BI98" s="130"/>
      <c r="BJ98" s="130"/>
      <c r="BK98" s="130"/>
      <c r="BL98" s="130"/>
      <c r="BM98" s="130"/>
      <c r="BN98" s="130"/>
    </row>
    <row r="99" spans="1:66" x14ac:dyDescent="0.35">
      <c r="A99" s="120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5"/>
      <c r="M99" s="155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</row>
    <row r="100" spans="1:66" x14ac:dyDescent="0.35">
      <c r="A100" s="120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5"/>
      <c r="M100" s="155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</row>
    <row r="101" spans="1:66" x14ac:dyDescent="0.35">
      <c r="A101" s="120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5"/>
      <c r="M101" s="155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  <c r="BM101" s="130"/>
      <c r="BN101" s="130"/>
    </row>
    <row r="102" spans="1:66" x14ac:dyDescent="0.35">
      <c r="A102" s="120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5"/>
      <c r="M102" s="155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30"/>
    </row>
    <row r="103" spans="1:66" x14ac:dyDescent="0.35">
      <c r="A103" s="120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5"/>
      <c r="M103" s="155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</row>
    <row r="104" spans="1:66" x14ac:dyDescent="0.35">
      <c r="A104" s="120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5"/>
      <c r="M104" s="155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  <c r="BM104" s="130"/>
      <c r="BN104" s="130"/>
    </row>
    <row r="105" spans="1:66" x14ac:dyDescent="0.35">
      <c r="A105" s="120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5"/>
      <c r="M105" s="155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</row>
    <row r="106" spans="1:66" x14ac:dyDescent="0.35">
      <c r="A106" s="120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5"/>
      <c r="M106" s="155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  <c r="BM106" s="130"/>
      <c r="BN106" s="130"/>
    </row>
    <row r="107" spans="1:66" x14ac:dyDescent="0.35">
      <c r="A107" s="120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5"/>
      <c r="M107" s="155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H107" s="130"/>
      <c r="BI107" s="130"/>
      <c r="BJ107" s="130"/>
      <c r="BK107" s="130"/>
      <c r="BL107" s="130"/>
      <c r="BM107" s="130"/>
      <c r="BN107" s="130"/>
    </row>
    <row r="108" spans="1:66" x14ac:dyDescent="0.35">
      <c r="A108" s="120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5"/>
      <c r="M108" s="155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0"/>
      <c r="BL108" s="130"/>
      <c r="BM108" s="130"/>
      <c r="BN108" s="130"/>
    </row>
    <row r="109" spans="1:66" x14ac:dyDescent="0.35">
      <c r="A109" s="120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5"/>
      <c r="M109" s="155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  <c r="BC109" s="130"/>
      <c r="BD109" s="130"/>
      <c r="BE109" s="130"/>
      <c r="BF109" s="130"/>
      <c r="BG109" s="130"/>
      <c r="BH109" s="130"/>
      <c r="BI109" s="130"/>
      <c r="BJ109" s="130"/>
      <c r="BK109" s="130"/>
      <c r="BL109" s="130"/>
      <c r="BM109" s="130"/>
      <c r="BN109" s="130"/>
    </row>
    <row r="110" spans="1:66" x14ac:dyDescent="0.35">
      <c r="A110" s="120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5"/>
      <c r="M110" s="155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</row>
    <row r="111" spans="1:66" x14ac:dyDescent="0.35">
      <c r="A111" s="120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5"/>
      <c r="M111" s="155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</row>
    <row r="112" spans="1:66" x14ac:dyDescent="0.35">
      <c r="A112" s="120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5"/>
      <c r="M112" s="155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0"/>
      <c r="BL112" s="130"/>
      <c r="BM112" s="130"/>
      <c r="BN112" s="130"/>
    </row>
    <row r="113" spans="1:66" x14ac:dyDescent="0.35">
      <c r="A113" s="120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5"/>
      <c r="M113" s="155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0"/>
      <c r="BL113" s="130"/>
      <c r="BM113" s="130"/>
      <c r="BN113" s="130"/>
    </row>
    <row r="114" spans="1:66" x14ac:dyDescent="0.35">
      <c r="A114" s="120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5"/>
      <c r="M114" s="155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0"/>
      <c r="BL114" s="130"/>
      <c r="BM114" s="130"/>
      <c r="BN114" s="130"/>
    </row>
    <row r="115" spans="1:66" x14ac:dyDescent="0.35">
      <c r="A115" s="120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5"/>
      <c r="M115" s="155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</row>
    <row r="116" spans="1:66" x14ac:dyDescent="0.35">
      <c r="A116" s="120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5"/>
      <c r="M116" s="155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</row>
    <row r="117" spans="1:66" x14ac:dyDescent="0.35">
      <c r="A117" s="120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5"/>
      <c r="M117" s="155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0"/>
      <c r="BL117" s="130"/>
      <c r="BM117" s="130"/>
      <c r="BN117" s="130"/>
    </row>
    <row r="118" spans="1:66" x14ac:dyDescent="0.35">
      <c r="A118" s="120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5"/>
      <c r="M118" s="155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0"/>
      <c r="BL118" s="130"/>
      <c r="BM118" s="130"/>
      <c r="BN118" s="130"/>
    </row>
    <row r="119" spans="1:66" x14ac:dyDescent="0.35">
      <c r="A119" s="120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5"/>
      <c r="M119" s="155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0"/>
      <c r="BL119" s="130"/>
      <c r="BM119" s="130"/>
      <c r="BN119" s="130"/>
    </row>
    <row r="120" spans="1:66" x14ac:dyDescent="0.35">
      <c r="A120" s="120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5"/>
      <c r="M120" s="155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</row>
    <row r="121" spans="1:66" x14ac:dyDescent="0.35">
      <c r="A121" s="120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5"/>
      <c r="M121" s="155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0"/>
      <c r="BL121" s="130"/>
      <c r="BM121" s="130"/>
      <c r="BN121" s="130"/>
    </row>
    <row r="122" spans="1:66" x14ac:dyDescent="0.35">
      <c r="A122" s="120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5"/>
      <c r="M122" s="155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0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0"/>
      <c r="BL122" s="130"/>
      <c r="BM122" s="130"/>
      <c r="BN122" s="130"/>
    </row>
    <row r="123" spans="1:66" x14ac:dyDescent="0.35">
      <c r="A123" s="120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5"/>
      <c r="M123" s="155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0"/>
      <c r="BM123" s="130"/>
      <c r="BN123" s="130"/>
    </row>
    <row r="124" spans="1:66" x14ac:dyDescent="0.35">
      <c r="A124" s="120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5"/>
      <c r="M124" s="155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0"/>
      <c r="BL124" s="130"/>
      <c r="BM124" s="130"/>
      <c r="BN124" s="130"/>
    </row>
    <row r="125" spans="1:66" x14ac:dyDescent="0.35">
      <c r="A125" s="120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5"/>
      <c r="M125" s="155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0"/>
      <c r="BL125" s="130"/>
      <c r="BM125" s="130"/>
      <c r="BN125" s="130"/>
    </row>
    <row r="126" spans="1:66" x14ac:dyDescent="0.35">
      <c r="A126" s="120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5"/>
      <c r="M126" s="155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0"/>
      <c r="BL126" s="130"/>
      <c r="BM126" s="130"/>
      <c r="BN126" s="130"/>
    </row>
    <row r="127" spans="1:66" x14ac:dyDescent="0.35">
      <c r="A127" s="120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5"/>
      <c r="M127" s="155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0"/>
      <c r="BL127" s="130"/>
      <c r="BM127" s="130"/>
      <c r="BN127" s="130"/>
    </row>
    <row r="128" spans="1:66" x14ac:dyDescent="0.35">
      <c r="A128" s="120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5"/>
      <c r="M128" s="155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  <c r="BC128" s="130"/>
      <c r="BD128" s="130"/>
      <c r="BE128" s="130"/>
      <c r="BF128" s="130"/>
      <c r="BG128" s="130"/>
      <c r="BH128" s="130"/>
      <c r="BI128" s="130"/>
      <c r="BJ128" s="130"/>
      <c r="BK128" s="130"/>
      <c r="BL128" s="130"/>
      <c r="BM128" s="130"/>
      <c r="BN128" s="130"/>
    </row>
    <row r="129" spans="1:66" x14ac:dyDescent="0.35">
      <c r="A129" s="120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5"/>
      <c r="M129" s="155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  <c r="AP129" s="130"/>
      <c r="AQ129" s="130"/>
      <c r="AR129" s="130"/>
      <c r="AS129" s="130"/>
      <c r="AT129" s="130"/>
      <c r="AU129" s="130"/>
      <c r="AV129" s="130"/>
      <c r="AW129" s="130"/>
      <c r="AX129" s="130"/>
      <c r="AY129" s="130"/>
      <c r="AZ129" s="130"/>
      <c r="BA129" s="130"/>
      <c r="BB129" s="130"/>
      <c r="BC129" s="130"/>
      <c r="BD129" s="130"/>
      <c r="BE129" s="130"/>
      <c r="BF129" s="130"/>
      <c r="BG129" s="130"/>
      <c r="BH129" s="130"/>
      <c r="BI129" s="130"/>
      <c r="BJ129" s="130"/>
      <c r="BK129" s="130"/>
      <c r="BL129" s="130"/>
      <c r="BM129" s="130"/>
      <c r="BN129" s="130"/>
    </row>
    <row r="130" spans="1:66" x14ac:dyDescent="0.35">
      <c r="A130" s="120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5"/>
      <c r="M130" s="155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  <c r="AQ130" s="130"/>
      <c r="AR130" s="130"/>
      <c r="AS130" s="130"/>
      <c r="AT130" s="130"/>
      <c r="AU130" s="130"/>
      <c r="AV130" s="130"/>
      <c r="AW130" s="130"/>
      <c r="AX130" s="130"/>
      <c r="AY130" s="130"/>
      <c r="AZ130" s="130"/>
      <c r="BA130" s="130"/>
      <c r="BB130" s="130"/>
      <c r="BC130" s="130"/>
      <c r="BD130" s="130"/>
      <c r="BE130" s="130"/>
      <c r="BF130" s="130"/>
      <c r="BG130" s="130"/>
      <c r="BH130" s="130"/>
      <c r="BI130" s="130"/>
      <c r="BJ130" s="130"/>
      <c r="BK130" s="130"/>
      <c r="BL130" s="130"/>
      <c r="BM130" s="130"/>
      <c r="BN130" s="130"/>
    </row>
    <row r="131" spans="1:66" x14ac:dyDescent="0.35">
      <c r="A131" s="120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5"/>
      <c r="M131" s="155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0"/>
      <c r="AR131" s="130"/>
      <c r="AS131" s="130"/>
      <c r="AT131" s="130"/>
      <c r="AU131" s="130"/>
      <c r="AV131" s="130"/>
      <c r="AW131" s="130"/>
      <c r="AX131" s="130"/>
      <c r="AY131" s="130"/>
      <c r="AZ131" s="130"/>
      <c r="BA131" s="130"/>
      <c r="BB131" s="130"/>
      <c r="BC131" s="130"/>
      <c r="BD131" s="130"/>
      <c r="BE131" s="130"/>
      <c r="BF131" s="130"/>
      <c r="BG131" s="130"/>
      <c r="BH131" s="130"/>
      <c r="BI131" s="130"/>
      <c r="BJ131" s="130"/>
      <c r="BK131" s="130"/>
      <c r="BL131" s="130"/>
      <c r="BM131" s="130"/>
      <c r="BN131" s="130"/>
    </row>
    <row r="132" spans="1:66" x14ac:dyDescent="0.35">
      <c r="A132" s="120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5"/>
      <c r="M132" s="155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  <c r="AQ132" s="130"/>
      <c r="AR132" s="130"/>
      <c r="AS132" s="130"/>
      <c r="AT132" s="130"/>
      <c r="AU132" s="130"/>
      <c r="AV132" s="130"/>
      <c r="AW132" s="130"/>
      <c r="AX132" s="130"/>
      <c r="AY132" s="130"/>
      <c r="AZ132" s="130"/>
      <c r="BA132" s="130"/>
      <c r="BB132" s="130"/>
      <c r="BC132" s="130"/>
      <c r="BD132" s="130"/>
      <c r="BE132" s="130"/>
      <c r="BF132" s="130"/>
      <c r="BG132" s="130"/>
      <c r="BH132" s="130"/>
      <c r="BI132" s="130"/>
      <c r="BJ132" s="130"/>
      <c r="BK132" s="130"/>
      <c r="BL132" s="130"/>
      <c r="BM132" s="130"/>
      <c r="BN132" s="130"/>
    </row>
    <row r="133" spans="1:66" x14ac:dyDescent="0.35">
      <c r="A133" s="120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5"/>
      <c r="M133" s="155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  <c r="AX133" s="130"/>
      <c r="AY133" s="130"/>
      <c r="AZ133" s="130"/>
      <c r="BA133" s="130"/>
      <c r="BB133" s="130"/>
      <c r="BC133" s="130"/>
      <c r="BD133" s="130"/>
      <c r="BE133" s="130"/>
      <c r="BF133" s="130"/>
      <c r="BG133" s="130"/>
      <c r="BH133" s="130"/>
      <c r="BI133" s="130"/>
      <c r="BJ133" s="130"/>
      <c r="BK133" s="130"/>
      <c r="BL133" s="130"/>
      <c r="BM133" s="130"/>
      <c r="BN133" s="130"/>
    </row>
    <row r="134" spans="1:66" x14ac:dyDescent="0.35">
      <c r="A134" s="120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5"/>
      <c r="M134" s="155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0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  <c r="BC134" s="130"/>
      <c r="BD134" s="130"/>
      <c r="BE134" s="130"/>
      <c r="BF134" s="130"/>
      <c r="BG134" s="130"/>
      <c r="BH134" s="130"/>
      <c r="BI134" s="130"/>
      <c r="BJ134" s="130"/>
      <c r="BK134" s="130"/>
      <c r="BL134" s="130"/>
      <c r="BM134" s="130"/>
      <c r="BN134" s="130"/>
    </row>
    <row r="135" spans="1:66" x14ac:dyDescent="0.35">
      <c r="A135" s="120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5"/>
      <c r="M135" s="155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0"/>
      <c r="BL135" s="130"/>
      <c r="BM135" s="130"/>
      <c r="BN135" s="130"/>
    </row>
    <row r="136" spans="1:66" x14ac:dyDescent="0.35">
      <c r="A136" s="120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5"/>
      <c r="M136" s="155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</row>
    <row r="137" spans="1:66" x14ac:dyDescent="0.35">
      <c r="A137" s="120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5"/>
      <c r="M137" s="155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  <c r="AP137" s="130"/>
      <c r="AQ137" s="130"/>
      <c r="AR137" s="130"/>
      <c r="AS137" s="130"/>
      <c r="AT137" s="130"/>
      <c r="AU137" s="130"/>
      <c r="AV137" s="130"/>
      <c r="AW137" s="130"/>
      <c r="AX137" s="130"/>
      <c r="AY137" s="130"/>
      <c r="AZ137" s="130"/>
      <c r="BA137" s="130"/>
      <c r="BB137" s="130"/>
      <c r="BC137" s="130"/>
      <c r="BD137" s="130"/>
      <c r="BE137" s="130"/>
      <c r="BF137" s="130"/>
      <c r="BG137" s="130"/>
      <c r="BH137" s="130"/>
      <c r="BI137" s="130"/>
      <c r="BJ137" s="130"/>
      <c r="BK137" s="130"/>
      <c r="BL137" s="130"/>
      <c r="BM137" s="130"/>
      <c r="BN137" s="130"/>
    </row>
    <row r="138" spans="1:66" x14ac:dyDescent="0.35">
      <c r="A138" s="120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5"/>
      <c r="M138" s="155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130"/>
      <c r="BC138" s="130"/>
      <c r="BD138" s="130"/>
      <c r="BE138" s="130"/>
      <c r="BF138" s="130"/>
      <c r="BG138" s="130"/>
      <c r="BH138" s="130"/>
      <c r="BI138" s="130"/>
      <c r="BJ138" s="130"/>
      <c r="BK138" s="130"/>
      <c r="BL138" s="130"/>
      <c r="BM138" s="130"/>
      <c r="BN138" s="130"/>
    </row>
    <row r="139" spans="1:66" x14ac:dyDescent="0.35">
      <c r="A139" s="120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5"/>
      <c r="M139" s="155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130"/>
      <c r="AR139" s="130"/>
      <c r="AS139" s="130"/>
      <c r="AT139" s="130"/>
      <c r="AU139" s="130"/>
      <c r="AV139" s="130"/>
      <c r="AW139" s="130"/>
      <c r="AX139" s="130"/>
      <c r="AY139" s="130"/>
      <c r="AZ139" s="130"/>
      <c r="BA139" s="130"/>
      <c r="BB139" s="130"/>
      <c r="BC139" s="130"/>
      <c r="BD139" s="130"/>
      <c r="BE139" s="130"/>
      <c r="BF139" s="130"/>
      <c r="BG139" s="130"/>
      <c r="BH139" s="130"/>
      <c r="BI139" s="130"/>
      <c r="BJ139" s="130"/>
      <c r="BK139" s="130"/>
      <c r="BL139" s="130"/>
      <c r="BM139" s="130"/>
      <c r="BN139" s="130"/>
    </row>
    <row r="140" spans="1:66" x14ac:dyDescent="0.35">
      <c r="A140" s="120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5"/>
      <c r="M140" s="155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0"/>
      <c r="AR140" s="130"/>
      <c r="AS140" s="130"/>
      <c r="AT140" s="130"/>
      <c r="AU140" s="130"/>
      <c r="AV140" s="130"/>
      <c r="AW140" s="130"/>
      <c r="AX140" s="130"/>
      <c r="AY140" s="130"/>
      <c r="AZ140" s="130"/>
      <c r="BA140" s="130"/>
      <c r="BB140" s="130"/>
      <c r="BC140" s="130"/>
      <c r="BD140" s="130"/>
      <c r="BE140" s="130"/>
      <c r="BF140" s="130"/>
      <c r="BG140" s="130"/>
      <c r="BH140" s="130"/>
      <c r="BI140" s="130"/>
      <c r="BJ140" s="130"/>
      <c r="BK140" s="130"/>
      <c r="BL140" s="130"/>
      <c r="BM140" s="130"/>
      <c r="BN140" s="130"/>
    </row>
    <row r="141" spans="1:66" x14ac:dyDescent="0.35">
      <c r="A141" s="120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5"/>
      <c r="M141" s="155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0"/>
      <c r="BL141" s="130"/>
      <c r="BM141" s="130"/>
      <c r="BN141" s="130"/>
    </row>
    <row r="142" spans="1:66" x14ac:dyDescent="0.35">
      <c r="A142" s="120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5"/>
      <c r="M142" s="155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0"/>
      <c r="AR142" s="130"/>
      <c r="AS142" s="130"/>
      <c r="AT142" s="130"/>
      <c r="AU142" s="130"/>
      <c r="AV142" s="130"/>
      <c r="AW142" s="130"/>
      <c r="AX142" s="130"/>
      <c r="AY142" s="130"/>
      <c r="AZ142" s="130"/>
      <c r="BA142" s="130"/>
      <c r="BB142" s="130"/>
      <c r="BC142" s="130"/>
      <c r="BD142" s="130"/>
      <c r="BE142" s="130"/>
      <c r="BF142" s="130"/>
      <c r="BG142" s="130"/>
      <c r="BH142" s="130"/>
      <c r="BI142" s="130"/>
      <c r="BJ142" s="130"/>
      <c r="BK142" s="130"/>
      <c r="BL142" s="130"/>
      <c r="BM142" s="130"/>
      <c r="BN142" s="130"/>
    </row>
    <row r="143" spans="1:66" x14ac:dyDescent="0.35">
      <c r="A143" s="120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5"/>
      <c r="M143" s="155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  <c r="AP143" s="130"/>
      <c r="AQ143" s="130"/>
      <c r="AR143" s="130"/>
      <c r="AS143" s="130"/>
      <c r="AT143" s="130"/>
      <c r="AU143" s="130"/>
      <c r="AV143" s="130"/>
      <c r="AW143" s="130"/>
      <c r="AX143" s="130"/>
      <c r="AY143" s="130"/>
      <c r="AZ143" s="130"/>
      <c r="BA143" s="130"/>
      <c r="BB143" s="130"/>
      <c r="BC143" s="130"/>
      <c r="BD143" s="130"/>
      <c r="BE143" s="130"/>
      <c r="BF143" s="130"/>
      <c r="BG143" s="130"/>
      <c r="BH143" s="130"/>
      <c r="BI143" s="130"/>
      <c r="BJ143" s="130"/>
      <c r="BK143" s="130"/>
      <c r="BL143" s="130"/>
      <c r="BM143" s="130"/>
      <c r="BN143" s="130"/>
    </row>
    <row r="144" spans="1:66" x14ac:dyDescent="0.35">
      <c r="A144" s="120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5"/>
      <c r="M144" s="155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  <c r="AQ144" s="130"/>
      <c r="AR144" s="130"/>
      <c r="AS144" s="130"/>
      <c r="AT144" s="130"/>
      <c r="AU144" s="130"/>
      <c r="AV144" s="130"/>
      <c r="AW144" s="130"/>
      <c r="AX144" s="130"/>
      <c r="AY144" s="130"/>
      <c r="AZ144" s="130"/>
      <c r="BA144" s="130"/>
      <c r="BB144" s="130"/>
      <c r="BC144" s="130"/>
      <c r="BD144" s="130"/>
      <c r="BE144" s="130"/>
      <c r="BF144" s="130"/>
      <c r="BG144" s="130"/>
      <c r="BH144" s="130"/>
      <c r="BI144" s="130"/>
      <c r="BJ144" s="130"/>
      <c r="BK144" s="130"/>
      <c r="BL144" s="130"/>
      <c r="BM144" s="130"/>
      <c r="BN144" s="130"/>
    </row>
    <row r="145" spans="1:66" x14ac:dyDescent="0.35">
      <c r="A145" s="120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5"/>
      <c r="M145" s="155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  <c r="AP145" s="130"/>
      <c r="AQ145" s="130"/>
      <c r="AR145" s="130"/>
      <c r="AS145" s="130"/>
      <c r="AT145" s="130"/>
      <c r="AU145" s="130"/>
      <c r="AV145" s="130"/>
      <c r="AW145" s="130"/>
      <c r="AX145" s="130"/>
      <c r="AY145" s="130"/>
      <c r="AZ145" s="130"/>
      <c r="BA145" s="130"/>
      <c r="BB145" s="130"/>
      <c r="BC145" s="130"/>
      <c r="BD145" s="130"/>
      <c r="BE145" s="130"/>
      <c r="BF145" s="130"/>
      <c r="BG145" s="130"/>
      <c r="BH145" s="130"/>
      <c r="BI145" s="130"/>
      <c r="BJ145" s="130"/>
      <c r="BK145" s="130"/>
      <c r="BL145" s="130"/>
      <c r="BM145" s="130"/>
      <c r="BN145" s="130"/>
    </row>
    <row r="146" spans="1:66" x14ac:dyDescent="0.35">
      <c r="A146" s="120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5"/>
      <c r="M146" s="155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0"/>
      <c r="AR146" s="130"/>
      <c r="AS146" s="130"/>
      <c r="AT146" s="130"/>
      <c r="AU146" s="130"/>
      <c r="AV146" s="130"/>
      <c r="AW146" s="130"/>
      <c r="AX146" s="130"/>
      <c r="AY146" s="130"/>
      <c r="AZ146" s="130"/>
      <c r="BA146" s="130"/>
      <c r="BB146" s="130"/>
      <c r="BC146" s="130"/>
      <c r="BD146" s="130"/>
      <c r="BE146" s="130"/>
      <c r="BF146" s="130"/>
      <c r="BG146" s="130"/>
      <c r="BH146" s="130"/>
      <c r="BI146" s="130"/>
      <c r="BJ146" s="130"/>
      <c r="BK146" s="130"/>
      <c r="BL146" s="130"/>
      <c r="BM146" s="130"/>
      <c r="BN146" s="130"/>
    </row>
    <row r="147" spans="1:66" x14ac:dyDescent="0.35">
      <c r="A147" s="120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5"/>
      <c r="M147" s="155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  <c r="AQ147" s="130"/>
      <c r="AR147" s="130"/>
      <c r="AS147" s="130"/>
      <c r="AT147" s="130"/>
      <c r="AU147" s="130"/>
      <c r="AV147" s="130"/>
      <c r="AW147" s="130"/>
      <c r="AX147" s="130"/>
      <c r="AY147" s="130"/>
      <c r="AZ147" s="130"/>
      <c r="BA147" s="130"/>
      <c r="BB147" s="130"/>
      <c r="BC147" s="130"/>
      <c r="BD147" s="130"/>
      <c r="BE147" s="130"/>
      <c r="BF147" s="130"/>
      <c r="BG147" s="130"/>
      <c r="BH147" s="130"/>
      <c r="BI147" s="130"/>
      <c r="BJ147" s="130"/>
      <c r="BK147" s="130"/>
      <c r="BL147" s="130"/>
      <c r="BM147" s="130"/>
      <c r="BN147" s="130"/>
    </row>
    <row r="148" spans="1:66" x14ac:dyDescent="0.35">
      <c r="A148" s="120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5"/>
      <c r="M148" s="155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  <c r="BA148" s="130"/>
      <c r="BB148" s="130"/>
      <c r="BC148" s="130"/>
      <c r="BD148" s="130"/>
      <c r="BE148" s="130"/>
      <c r="BF148" s="130"/>
      <c r="BG148" s="130"/>
      <c r="BH148" s="130"/>
      <c r="BI148" s="130"/>
      <c r="BJ148" s="130"/>
      <c r="BK148" s="130"/>
      <c r="BL148" s="130"/>
      <c r="BM148" s="130"/>
      <c r="BN148" s="130"/>
    </row>
    <row r="149" spans="1:66" x14ac:dyDescent="0.35">
      <c r="A149" s="120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5"/>
      <c r="M149" s="155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0"/>
      <c r="AO149" s="130"/>
      <c r="AP149" s="130"/>
      <c r="AQ149" s="130"/>
      <c r="AR149" s="130"/>
      <c r="AS149" s="130"/>
      <c r="AT149" s="130"/>
      <c r="AU149" s="130"/>
      <c r="AV149" s="130"/>
      <c r="AW149" s="130"/>
      <c r="AX149" s="130"/>
      <c r="AY149" s="130"/>
      <c r="AZ149" s="130"/>
      <c r="BA149" s="130"/>
      <c r="BB149" s="130"/>
      <c r="BC149" s="130"/>
      <c r="BD149" s="130"/>
      <c r="BE149" s="130"/>
      <c r="BF149" s="130"/>
      <c r="BG149" s="130"/>
      <c r="BH149" s="130"/>
      <c r="BI149" s="130"/>
      <c r="BJ149" s="130"/>
      <c r="BK149" s="130"/>
      <c r="BL149" s="130"/>
      <c r="BM149" s="130"/>
      <c r="BN149" s="130"/>
    </row>
    <row r="150" spans="1:66" x14ac:dyDescent="0.35">
      <c r="A150" s="120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5"/>
      <c r="M150" s="155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0"/>
      <c r="AO150" s="130"/>
      <c r="AP150" s="130"/>
      <c r="AQ150" s="130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0"/>
      <c r="BL150" s="130"/>
      <c r="BM150" s="130"/>
      <c r="BN150" s="130"/>
    </row>
    <row r="151" spans="1:66" x14ac:dyDescent="0.35">
      <c r="A151" s="120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5"/>
      <c r="M151" s="155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0"/>
      <c r="BL151" s="130"/>
      <c r="BM151" s="130"/>
      <c r="BN151" s="130"/>
    </row>
    <row r="152" spans="1:66" x14ac:dyDescent="0.35">
      <c r="A152" s="120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5"/>
      <c r="M152" s="155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  <c r="AQ152" s="130"/>
      <c r="AR152" s="130"/>
      <c r="AS152" s="130"/>
      <c r="AT152" s="130"/>
      <c r="AU152" s="130"/>
      <c r="AV152" s="130"/>
      <c r="AW152" s="130"/>
      <c r="AX152" s="130"/>
      <c r="AY152" s="130"/>
      <c r="AZ152" s="130"/>
      <c r="BA152" s="130"/>
      <c r="BB152" s="130"/>
      <c r="BC152" s="130"/>
      <c r="BD152" s="130"/>
      <c r="BE152" s="130"/>
      <c r="BF152" s="130"/>
      <c r="BG152" s="130"/>
      <c r="BH152" s="130"/>
      <c r="BI152" s="130"/>
      <c r="BJ152" s="130"/>
      <c r="BK152" s="130"/>
      <c r="BL152" s="130"/>
      <c r="BM152" s="130"/>
      <c r="BN152" s="130"/>
    </row>
    <row r="153" spans="1:66" x14ac:dyDescent="0.35">
      <c r="A153" s="120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5"/>
      <c r="M153" s="155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  <c r="AS153" s="130"/>
      <c r="AT153" s="130"/>
      <c r="AU153" s="130"/>
      <c r="AV153" s="130"/>
      <c r="AW153" s="130"/>
      <c r="AX153" s="130"/>
      <c r="AY153" s="130"/>
      <c r="AZ153" s="130"/>
      <c r="BA153" s="130"/>
      <c r="BB153" s="130"/>
      <c r="BC153" s="130"/>
      <c r="BD153" s="130"/>
      <c r="BE153" s="130"/>
      <c r="BF153" s="130"/>
      <c r="BG153" s="130"/>
      <c r="BH153" s="130"/>
      <c r="BI153" s="130"/>
      <c r="BJ153" s="130"/>
      <c r="BK153" s="130"/>
      <c r="BL153" s="130"/>
      <c r="BM153" s="130"/>
      <c r="BN153" s="130"/>
    </row>
    <row r="154" spans="1:66" x14ac:dyDescent="0.35">
      <c r="A154" s="120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5"/>
      <c r="M154" s="155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0"/>
      <c r="AO154" s="130"/>
      <c r="AP154" s="130"/>
      <c r="AQ154" s="130"/>
      <c r="AR154" s="130"/>
      <c r="AS154" s="130"/>
      <c r="AT154" s="130"/>
      <c r="AU154" s="130"/>
      <c r="AV154" s="130"/>
      <c r="AW154" s="130"/>
      <c r="AX154" s="130"/>
      <c r="AY154" s="130"/>
      <c r="AZ154" s="130"/>
      <c r="BA154" s="130"/>
      <c r="BB154" s="130"/>
      <c r="BC154" s="130"/>
      <c r="BD154" s="130"/>
      <c r="BE154" s="130"/>
      <c r="BF154" s="130"/>
      <c r="BG154" s="130"/>
      <c r="BH154" s="130"/>
      <c r="BI154" s="130"/>
      <c r="BJ154" s="130"/>
      <c r="BK154" s="130"/>
      <c r="BL154" s="130"/>
      <c r="BM154" s="130"/>
      <c r="BN154" s="130"/>
    </row>
    <row r="155" spans="1:66" x14ac:dyDescent="0.35">
      <c r="A155" s="120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5"/>
      <c r="M155" s="155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0"/>
      <c r="BL155" s="130"/>
      <c r="BM155" s="130"/>
      <c r="BN155" s="130"/>
    </row>
    <row r="156" spans="1:66" x14ac:dyDescent="0.35">
      <c r="A156" s="120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5"/>
      <c r="M156" s="155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0"/>
      <c r="AX156" s="130"/>
      <c r="AY156" s="130"/>
      <c r="AZ156" s="130"/>
      <c r="BA156" s="130"/>
      <c r="BB156" s="130"/>
      <c r="BC156" s="130"/>
      <c r="BD156" s="130"/>
      <c r="BE156" s="130"/>
      <c r="BF156" s="130"/>
      <c r="BG156" s="130"/>
      <c r="BH156" s="130"/>
      <c r="BI156" s="130"/>
      <c r="BJ156" s="130"/>
      <c r="BK156" s="130"/>
      <c r="BL156" s="130"/>
      <c r="BM156" s="130"/>
      <c r="BN156" s="130"/>
    </row>
    <row r="157" spans="1:66" x14ac:dyDescent="0.35">
      <c r="A157" s="120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5"/>
      <c r="M157" s="155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  <c r="AX157" s="130"/>
      <c r="AY157" s="130"/>
      <c r="AZ157" s="130"/>
      <c r="BA157" s="130"/>
      <c r="BB157" s="130"/>
      <c r="BC157" s="130"/>
      <c r="BD157" s="130"/>
      <c r="BE157" s="130"/>
      <c r="BF157" s="130"/>
      <c r="BG157" s="130"/>
      <c r="BH157" s="130"/>
      <c r="BI157" s="130"/>
      <c r="BJ157" s="130"/>
      <c r="BK157" s="130"/>
      <c r="BL157" s="130"/>
      <c r="BM157" s="130"/>
      <c r="BN157" s="130"/>
    </row>
    <row r="158" spans="1:66" x14ac:dyDescent="0.35">
      <c r="A158" s="120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5"/>
      <c r="M158" s="155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0"/>
      <c r="AR158" s="130"/>
      <c r="AS158" s="130"/>
      <c r="AT158" s="130"/>
      <c r="AU158" s="130"/>
      <c r="AV158" s="130"/>
      <c r="AW158" s="130"/>
      <c r="AX158" s="130"/>
      <c r="AY158" s="130"/>
      <c r="AZ158" s="130"/>
      <c r="BA158" s="130"/>
      <c r="BB158" s="130"/>
      <c r="BC158" s="130"/>
      <c r="BD158" s="130"/>
      <c r="BE158" s="130"/>
      <c r="BF158" s="130"/>
      <c r="BG158" s="130"/>
      <c r="BH158" s="130"/>
      <c r="BI158" s="130"/>
      <c r="BJ158" s="130"/>
      <c r="BK158" s="130"/>
      <c r="BL158" s="130"/>
      <c r="BM158" s="130"/>
      <c r="BN158" s="130"/>
    </row>
    <row r="159" spans="1:66" x14ac:dyDescent="0.35">
      <c r="A159" s="120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5"/>
      <c r="M159" s="155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0"/>
      <c r="AR159" s="130"/>
      <c r="AS159" s="130"/>
      <c r="AT159" s="130"/>
      <c r="AU159" s="130"/>
      <c r="AV159" s="130"/>
      <c r="AW159" s="130"/>
      <c r="AX159" s="130"/>
      <c r="AY159" s="130"/>
      <c r="AZ159" s="130"/>
      <c r="BA159" s="130"/>
      <c r="BB159" s="130"/>
      <c r="BC159" s="130"/>
      <c r="BD159" s="130"/>
      <c r="BE159" s="130"/>
      <c r="BF159" s="130"/>
      <c r="BG159" s="130"/>
      <c r="BH159" s="130"/>
      <c r="BI159" s="130"/>
      <c r="BJ159" s="130"/>
      <c r="BK159" s="130"/>
      <c r="BL159" s="130"/>
      <c r="BM159" s="130"/>
      <c r="BN159" s="130"/>
    </row>
    <row r="160" spans="1:66" x14ac:dyDescent="0.35">
      <c r="A160" s="120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5"/>
      <c r="M160" s="155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0"/>
      <c r="AR160" s="130"/>
      <c r="AS160" s="130"/>
      <c r="AT160" s="130"/>
      <c r="AU160" s="130"/>
      <c r="AV160" s="130"/>
      <c r="AW160" s="130"/>
      <c r="AX160" s="130"/>
      <c r="AY160" s="130"/>
      <c r="AZ160" s="130"/>
      <c r="BA160" s="130"/>
      <c r="BB160" s="130"/>
      <c r="BC160" s="130"/>
      <c r="BD160" s="130"/>
      <c r="BE160" s="130"/>
      <c r="BF160" s="130"/>
      <c r="BG160" s="130"/>
      <c r="BH160" s="130"/>
      <c r="BI160" s="130"/>
      <c r="BJ160" s="130"/>
      <c r="BK160" s="130"/>
      <c r="BL160" s="130"/>
      <c r="BM160" s="130"/>
      <c r="BN160" s="130"/>
    </row>
    <row r="161" spans="1:66" x14ac:dyDescent="0.35">
      <c r="A161" s="120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5"/>
      <c r="M161" s="155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  <c r="BC161" s="130"/>
      <c r="BD161" s="130"/>
      <c r="BE161" s="130"/>
      <c r="BF161" s="130"/>
      <c r="BG161" s="130"/>
      <c r="BH161" s="130"/>
      <c r="BI161" s="130"/>
      <c r="BJ161" s="130"/>
      <c r="BK161" s="130"/>
      <c r="BL161" s="130"/>
      <c r="BM161" s="130"/>
      <c r="BN161" s="130"/>
    </row>
    <row r="162" spans="1:66" x14ac:dyDescent="0.35">
      <c r="A162" s="120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5"/>
      <c r="M162" s="155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  <c r="AP162" s="130"/>
      <c r="AQ162" s="130"/>
      <c r="AR162" s="130"/>
      <c r="AS162" s="130"/>
      <c r="AT162" s="130"/>
      <c r="AU162" s="130"/>
      <c r="AV162" s="130"/>
      <c r="AW162" s="130"/>
      <c r="AX162" s="130"/>
      <c r="AY162" s="130"/>
      <c r="AZ162" s="130"/>
      <c r="BA162" s="130"/>
      <c r="BB162" s="130"/>
      <c r="BC162" s="130"/>
      <c r="BD162" s="130"/>
      <c r="BE162" s="130"/>
      <c r="BF162" s="130"/>
      <c r="BG162" s="130"/>
      <c r="BH162" s="130"/>
      <c r="BI162" s="130"/>
      <c r="BJ162" s="130"/>
      <c r="BK162" s="130"/>
      <c r="BL162" s="130"/>
      <c r="BM162" s="130"/>
      <c r="BN162" s="130"/>
    </row>
    <row r="163" spans="1:66" x14ac:dyDescent="0.35">
      <c r="A163" s="120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5"/>
      <c r="M163" s="155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  <c r="AP163" s="130"/>
      <c r="AQ163" s="130"/>
      <c r="AR163" s="130"/>
      <c r="AS163" s="130"/>
      <c r="AT163" s="130"/>
      <c r="AU163" s="130"/>
      <c r="AV163" s="130"/>
      <c r="AW163" s="130"/>
      <c r="AX163" s="130"/>
      <c r="AY163" s="130"/>
      <c r="AZ163" s="130"/>
      <c r="BA163" s="130"/>
      <c r="BB163" s="130"/>
      <c r="BC163" s="130"/>
      <c r="BD163" s="130"/>
      <c r="BE163" s="130"/>
      <c r="BF163" s="130"/>
      <c r="BG163" s="130"/>
      <c r="BH163" s="130"/>
      <c r="BI163" s="130"/>
      <c r="BJ163" s="130"/>
      <c r="BK163" s="130"/>
      <c r="BL163" s="130"/>
      <c r="BM163" s="130"/>
      <c r="BN163" s="130"/>
    </row>
    <row r="164" spans="1:66" x14ac:dyDescent="0.35">
      <c r="A164" s="120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5"/>
      <c r="M164" s="155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  <c r="AX164" s="130"/>
      <c r="AY164" s="130"/>
      <c r="AZ164" s="130"/>
      <c r="BA164" s="130"/>
      <c r="BB164" s="130"/>
      <c r="BC164" s="130"/>
      <c r="BD164" s="130"/>
      <c r="BE164" s="130"/>
      <c r="BF164" s="130"/>
      <c r="BG164" s="130"/>
      <c r="BH164" s="130"/>
      <c r="BI164" s="130"/>
      <c r="BJ164" s="130"/>
      <c r="BK164" s="130"/>
      <c r="BL164" s="130"/>
      <c r="BM164" s="130"/>
      <c r="BN164" s="130"/>
    </row>
    <row r="165" spans="1:66" x14ac:dyDescent="0.35">
      <c r="A165" s="120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5"/>
      <c r="M165" s="155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0"/>
      <c r="BL165" s="130"/>
      <c r="BM165" s="130"/>
      <c r="BN165" s="130"/>
    </row>
    <row r="166" spans="1:66" x14ac:dyDescent="0.35">
      <c r="A166" s="120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5"/>
      <c r="M166" s="155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0"/>
      <c r="BL166" s="130"/>
      <c r="BM166" s="130"/>
      <c r="BN166" s="130"/>
    </row>
    <row r="167" spans="1:66" x14ac:dyDescent="0.35">
      <c r="A167" s="120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5"/>
      <c r="M167" s="155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  <c r="BA167" s="130"/>
      <c r="BB167" s="130"/>
      <c r="BC167" s="130"/>
      <c r="BD167" s="130"/>
      <c r="BE167" s="130"/>
      <c r="BF167" s="130"/>
      <c r="BG167" s="130"/>
      <c r="BH167" s="130"/>
      <c r="BI167" s="130"/>
      <c r="BJ167" s="130"/>
      <c r="BK167" s="130"/>
      <c r="BL167" s="130"/>
      <c r="BM167" s="130"/>
      <c r="BN167" s="130"/>
    </row>
    <row r="168" spans="1:66" x14ac:dyDescent="0.35">
      <c r="A168" s="120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5"/>
      <c r="M168" s="155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0"/>
      <c r="AR168" s="130"/>
      <c r="AS168" s="130"/>
      <c r="AT168" s="130"/>
      <c r="AU168" s="130"/>
      <c r="AV168" s="130"/>
      <c r="AW168" s="130"/>
      <c r="AX168" s="130"/>
      <c r="AY168" s="130"/>
      <c r="AZ168" s="130"/>
      <c r="BA168" s="130"/>
      <c r="BB168" s="130"/>
      <c r="BC168" s="130"/>
      <c r="BD168" s="130"/>
      <c r="BE168" s="130"/>
      <c r="BF168" s="130"/>
      <c r="BG168" s="130"/>
      <c r="BH168" s="130"/>
      <c r="BI168" s="130"/>
      <c r="BJ168" s="130"/>
      <c r="BK168" s="130"/>
      <c r="BL168" s="130"/>
      <c r="BM168" s="130"/>
      <c r="BN168" s="130"/>
    </row>
    <row r="169" spans="1:66" x14ac:dyDescent="0.35">
      <c r="A169" s="120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5"/>
      <c r="M169" s="155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0"/>
      <c r="AR169" s="130"/>
      <c r="AS169" s="130"/>
      <c r="AT169" s="130"/>
      <c r="AU169" s="130"/>
      <c r="AV169" s="130"/>
      <c r="AW169" s="130"/>
      <c r="AX169" s="130"/>
      <c r="AY169" s="130"/>
      <c r="AZ169" s="130"/>
      <c r="BA169" s="130"/>
      <c r="BB169" s="130"/>
      <c r="BC169" s="130"/>
      <c r="BD169" s="130"/>
      <c r="BE169" s="130"/>
      <c r="BF169" s="130"/>
      <c r="BG169" s="130"/>
      <c r="BH169" s="130"/>
      <c r="BI169" s="130"/>
      <c r="BJ169" s="130"/>
      <c r="BK169" s="130"/>
      <c r="BL169" s="130"/>
      <c r="BM169" s="130"/>
      <c r="BN169" s="130"/>
    </row>
    <row r="170" spans="1:66" x14ac:dyDescent="0.35">
      <c r="A170" s="120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5"/>
      <c r="M170" s="155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  <c r="AS170" s="130"/>
      <c r="AT170" s="130"/>
      <c r="AU170" s="130"/>
      <c r="AV170" s="130"/>
      <c r="AW170" s="130"/>
      <c r="AX170" s="130"/>
      <c r="AY170" s="130"/>
      <c r="AZ170" s="130"/>
      <c r="BA170" s="130"/>
      <c r="BB170" s="130"/>
      <c r="BC170" s="130"/>
      <c r="BD170" s="130"/>
      <c r="BE170" s="130"/>
      <c r="BF170" s="130"/>
      <c r="BG170" s="130"/>
      <c r="BH170" s="130"/>
      <c r="BI170" s="130"/>
      <c r="BJ170" s="130"/>
      <c r="BK170" s="130"/>
      <c r="BL170" s="130"/>
      <c r="BM170" s="130"/>
      <c r="BN170" s="130"/>
    </row>
    <row r="171" spans="1:66" x14ac:dyDescent="0.35">
      <c r="A171" s="120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5"/>
      <c r="M171" s="155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  <c r="BC171" s="130"/>
      <c r="BD171" s="130"/>
      <c r="BE171" s="130"/>
      <c r="BF171" s="130"/>
      <c r="BG171" s="130"/>
      <c r="BH171" s="130"/>
      <c r="BI171" s="130"/>
      <c r="BJ171" s="130"/>
      <c r="BK171" s="130"/>
      <c r="BL171" s="130"/>
      <c r="BM171" s="130"/>
      <c r="BN171" s="130"/>
    </row>
    <row r="172" spans="1:66" x14ac:dyDescent="0.35">
      <c r="A172" s="120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5"/>
      <c r="M172" s="155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  <c r="AP172" s="130"/>
      <c r="AQ172" s="130"/>
      <c r="AR172" s="130"/>
      <c r="AS172" s="130"/>
      <c r="AT172" s="130"/>
      <c r="AU172" s="130"/>
      <c r="AV172" s="130"/>
      <c r="AW172" s="130"/>
      <c r="AX172" s="130"/>
      <c r="AY172" s="130"/>
      <c r="AZ172" s="130"/>
      <c r="BA172" s="130"/>
      <c r="BB172" s="130"/>
      <c r="BC172" s="130"/>
      <c r="BD172" s="130"/>
      <c r="BE172" s="130"/>
      <c r="BF172" s="130"/>
      <c r="BG172" s="130"/>
      <c r="BH172" s="130"/>
      <c r="BI172" s="130"/>
      <c r="BJ172" s="130"/>
      <c r="BK172" s="130"/>
      <c r="BL172" s="130"/>
      <c r="BM172" s="130"/>
      <c r="BN172" s="130"/>
    </row>
    <row r="173" spans="1:66" x14ac:dyDescent="0.35">
      <c r="A173" s="120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5"/>
      <c r="M173" s="155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  <c r="BC173" s="130"/>
      <c r="BD173" s="130"/>
      <c r="BE173" s="130"/>
      <c r="BF173" s="130"/>
      <c r="BG173" s="130"/>
      <c r="BH173" s="130"/>
      <c r="BI173" s="130"/>
      <c r="BJ173" s="130"/>
      <c r="BK173" s="130"/>
      <c r="BL173" s="130"/>
      <c r="BM173" s="130"/>
      <c r="BN173" s="130"/>
    </row>
    <row r="174" spans="1:66" x14ac:dyDescent="0.35">
      <c r="A174" s="120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5"/>
      <c r="M174" s="155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0"/>
      <c r="AR174" s="130"/>
      <c r="AS174" s="130"/>
      <c r="AT174" s="130"/>
      <c r="AU174" s="130"/>
      <c r="AV174" s="130"/>
      <c r="AW174" s="130"/>
      <c r="AX174" s="130"/>
      <c r="AY174" s="130"/>
      <c r="AZ174" s="130"/>
      <c r="BA174" s="130"/>
      <c r="BB174" s="130"/>
      <c r="BC174" s="130"/>
      <c r="BD174" s="130"/>
      <c r="BE174" s="130"/>
      <c r="BF174" s="130"/>
      <c r="BG174" s="130"/>
      <c r="BH174" s="130"/>
      <c r="BI174" s="130"/>
      <c r="BJ174" s="130"/>
      <c r="BK174" s="130"/>
      <c r="BL174" s="130"/>
      <c r="BM174" s="130"/>
      <c r="BN174" s="130"/>
    </row>
    <row r="175" spans="1:66" x14ac:dyDescent="0.35">
      <c r="A175" s="120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5"/>
      <c r="M175" s="155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  <c r="AQ175" s="130"/>
      <c r="AR175" s="130"/>
      <c r="AS175" s="130"/>
      <c r="AT175" s="130"/>
      <c r="AU175" s="130"/>
      <c r="AV175" s="130"/>
      <c r="AW175" s="130"/>
      <c r="AX175" s="130"/>
      <c r="AY175" s="130"/>
      <c r="AZ175" s="130"/>
      <c r="BA175" s="130"/>
      <c r="BB175" s="130"/>
      <c r="BC175" s="130"/>
      <c r="BD175" s="130"/>
      <c r="BE175" s="130"/>
      <c r="BF175" s="130"/>
      <c r="BG175" s="130"/>
      <c r="BH175" s="130"/>
      <c r="BI175" s="130"/>
      <c r="BJ175" s="130"/>
      <c r="BK175" s="130"/>
      <c r="BL175" s="130"/>
      <c r="BM175" s="130"/>
      <c r="BN175" s="130"/>
    </row>
    <row r="176" spans="1:66" x14ac:dyDescent="0.35">
      <c r="A176" s="120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5"/>
      <c r="M176" s="155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  <c r="AU176" s="130"/>
      <c r="AV176" s="130"/>
      <c r="AW176" s="130"/>
      <c r="AX176" s="130"/>
      <c r="AY176" s="130"/>
      <c r="AZ176" s="130"/>
      <c r="BA176" s="130"/>
      <c r="BB176" s="130"/>
      <c r="BC176" s="130"/>
      <c r="BD176" s="130"/>
      <c r="BE176" s="130"/>
      <c r="BF176" s="130"/>
      <c r="BG176" s="130"/>
      <c r="BH176" s="130"/>
      <c r="BI176" s="130"/>
      <c r="BJ176" s="130"/>
      <c r="BK176" s="130"/>
      <c r="BL176" s="130"/>
      <c r="BM176" s="130"/>
      <c r="BN176" s="130"/>
    </row>
    <row r="177" spans="1:66" x14ac:dyDescent="0.35">
      <c r="A177" s="120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5"/>
      <c r="M177" s="155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  <c r="BC177" s="130"/>
      <c r="BD177" s="130"/>
      <c r="BE177" s="130"/>
      <c r="BF177" s="130"/>
      <c r="BG177" s="130"/>
      <c r="BH177" s="130"/>
      <c r="BI177" s="130"/>
      <c r="BJ177" s="130"/>
      <c r="BK177" s="130"/>
      <c r="BL177" s="130"/>
      <c r="BM177" s="130"/>
      <c r="BN177" s="130"/>
    </row>
    <row r="178" spans="1:66" x14ac:dyDescent="0.35">
      <c r="A178" s="120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5"/>
      <c r="M178" s="155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  <c r="AX178" s="130"/>
      <c r="AY178" s="130"/>
      <c r="AZ178" s="130"/>
      <c r="BA178" s="130"/>
      <c r="BB178" s="130"/>
      <c r="BC178" s="130"/>
      <c r="BD178" s="130"/>
      <c r="BE178" s="130"/>
      <c r="BF178" s="130"/>
      <c r="BG178" s="130"/>
      <c r="BH178" s="130"/>
      <c r="BI178" s="130"/>
      <c r="BJ178" s="130"/>
      <c r="BK178" s="130"/>
      <c r="BL178" s="130"/>
      <c r="BM178" s="130"/>
      <c r="BN178" s="130"/>
    </row>
    <row r="179" spans="1:66" x14ac:dyDescent="0.35">
      <c r="A179" s="120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5"/>
      <c r="M179" s="155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130"/>
      <c r="AT179" s="130"/>
      <c r="AU179" s="130"/>
      <c r="AV179" s="130"/>
      <c r="AW179" s="130"/>
      <c r="AX179" s="130"/>
      <c r="AY179" s="130"/>
      <c r="AZ179" s="130"/>
      <c r="BA179" s="130"/>
      <c r="BB179" s="130"/>
      <c r="BC179" s="130"/>
      <c r="BD179" s="130"/>
      <c r="BE179" s="130"/>
      <c r="BF179" s="130"/>
      <c r="BG179" s="130"/>
      <c r="BH179" s="130"/>
      <c r="BI179" s="130"/>
      <c r="BJ179" s="130"/>
      <c r="BK179" s="130"/>
      <c r="BL179" s="130"/>
      <c r="BM179" s="130"/>
      <c r="BN179" s="130"/>
    </row>
    <row r="180" spans="1:66" x14ac:dyDescent="0.35">
      <c r="A180" s="120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5"/>
      <c r="M180" s="155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0"/>
      <c r="BL180" s="130"/>
      <c r="BM180" s="130"/>
      <c r="BN180" s="130"/>
    </row>
    <row r="181" spans="1:66" x14ac:dyDescent="0.35">
      <c r="A181" s="120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5"/>
      <c r="M181" s="155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0"/>
      <c r="BL181" s="130"/>
      <c r="BM181" s="130"/>
      <c r="BN181" s="130"/>
    </row>
    <row r="182" spans="1:66" x14ac:dyDescent="0.35">
      <c r="A182" s="120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5"/>
      <c r="M182" s="155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0"/>
      <c r="AR182" s="130"/>
      <c r="AS182" s="130"/>
      <c r="AT182" s="130"/>
      <c r="AU182" s="130"/>
      <c r="AV182" s="130"/>
      <c r="AW182" s="130"/>
      <c r="AX182" s="130"/>
      <c r="AY182" s="130"/>
      <c r="AZ182" s="130"/>
      <c r="BA182" s="130"/>
      <c r="BB182" s="130"/>
      <c r="BC182" s="130"/>
      <c r="BD182" s="130"/>
      <c r="BE182" s="130"/>
      <c r="BF182" s="130"/>
      <c r="BG182" s="130"/>
      <c r="BH182" s="130"/>
      <c r="BI182" s="130"/>
      <c r="BJ182" s="130"/>
      <c r="BK182" s="130"/>
      <c r="BL182" s="130"/>
      <c r="BM182" s="130"/>
      <c r="BN182" s="130"/>
    </row>
    <row r="183" spans="1:66" x14ac:dyDescent="0.35">
      <c r="A183" s="120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5"/>
      <c r="M183" s="155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0"/>
      <c r="AR183" s="130"/>
      <c r="AS183" s="130"/>
      <c r="AT183" s="130"/>
      <c r="AU183" s="130"/>
      <c r="AV183" s="130"/>
      <c r="AW183" s="130"/>
      <c r="AX183" s="130"/>
      <c r="AY183" s="130"/>
      <c r="AZ183" s="130"/>
      <c r="BA183" s="130"/>
      <c r="BB183" s="130"/>
      <c r="BC183" s="130"/>
      <c r="BD183" s="130"/>
      <c r="BE183" s="130"/>
      <c r="BF183" s="130"/>
      <c r="BG183" s="130"/>
      <c r="BH183" s="130"/>
      <c r="BI183" s="130"/>
      <c r="BJ183" s="130"/>
      <c r="BK183" s="130"/>
      <c r="BL183" s="130"/>
      <c r="BM183" s="130"/>
      <c r="BN183" s="130"/>
    </row>
    <row r="184" spans="1:66" x14ac:dyDescent="0.35">
      <c r="A184" s="120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5"/>
      <c r="M184" s="155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  <c r="AQ184" s="130"/>
      <c r="AR184" s="130"/>
      <c r="AS184" s="130"/>
      <c r="AT184" s="130"/>
      <c r="AU184" s="130"/>
      <c r="AV184" s="130"/>
      <c r="AW184" s="130"/>
      <c r="AX184" s="130"/>
      <c r="AY184" s="130"/>
      <c r="AZ184" s="130"/>
      <c r="BA184" s="130"/>
      <c r="BB184" s="130"/>
      <c r="BC184" s="130"/>
      <c r="BD184" s="130"/>
      <c r="BE184" s="130"/>
      <c r="BF184" s="130"/>
      <c r="BG184" s="130"/>
      <c r="BH184" s="130"/>
      <c r="BI184" s="130"/>
      <c r="BJ184" s="130"/>
      <c r="BK184" s="130"/>
      <c r="BL184" s="130"/>
      <c r="BM184" s="130"/>
      <c r="BN184" s="130"/>
    </row>
    <row r="185" spans="1:66" x14ac:dyDescent="0.35">
      <c r="A185" s="120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5"/>
      <c r="M185" s="155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  <c r="BC185" s="130"/>
      <c r="BD185" s="130"/>
      <c r="BE185" s="130"/>
      <c r="BF185" s="130"/>
      <c r="BG185" s="130"/>
      <c r="BH185" s="130"/>
      <c r="BI185" s="130"/>
      <c r="BJ185" s="130"/>
      <c r="BK185" s="130"/>
      <c r="BL185" s="130"/>
      <c r="BM185" s="130"/>
      <c r="BN185" s="130"/>
    </row>
    <row r="186" spans="1:66" x14ac:dyDescent="0.35">
      <c r="A186" s="120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5"/>
      <c r="M186" s="155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  <c r="BC186" s="130"/>
      <c r="BD186" s="130"/>
      <c r="BE186" s="130"/>
      <c r="BF186" s="130"/>
      <c r="BG186" s="130"/>
      <c r="BH186" s="130"/>
      <c r="BI186" s="130"/>
      <c r="BJ186" s="130"/>
      <c r="BK186" s="130"/>
      <c r="BL186" s="130"/>
      <c r="BM186" s="130"/>
      <c r="BN186" s="130"/>
    </row>
    <row r="187" spans="1:66" x14ac:dyDescent="0.35">
      <c r="A187" s="120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5"/>
      <c r="M187" s="155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  <c r="AS187" s="130"/>
      <c r="AT187" s="130"/>
      <c r="AU187" s="130"/>
      <c r="AV187" s="130"/>
      <c r="AW187" s="130"/>
      <c r="AX187" s="130"/>
      <c r="AY187" s="130"/>
      <c r="AZ187" s="130"/>
      <c r="BA187" s="130"/>
      <c r="BB187" s="130"/>
      <c r="BC187" s="130"/>
      <c r="BD187" s="130"/>
      <c r="BE187" s="130"/>
      <c r="BF187" s="130"/>
      <c r="BG187" s="130"/>
      <c r="BH187" s="130"/>
      <c r="BI187" s="130"/>
      <c r="BJ187" s="130"/>
      <c r="BK187" s="130"/>
      <c r="BL187" s="130"/>
      <c r="BM187" s="130"/>
      <c r="BN187" s="130"/>
    </row>
    <row r="188" spans="1:66" x14ac:dyDescent="0.35">
      <c r="A188" s="120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5"/>
      <c r="M188" s="155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  <c r="AQ188" s="130"/>
      <c r="AR188" s="130"/>
      <c r="AS188" s="130"/>
      <c r="AT188" s="130"/>
      <c r="AU188" s="130"/>
      <c r="AV188" s="130"/>
      <c r="AW188" s="130"/>
      <c r="AX188" s="130"/>
      <c r="AY188" s="130"/>
      <c r="AZ188" s="130"/>
      <c r="BA188" s="130"/>
      <c r="BB188" s="130"/>
      <c r="BC188" s="130"/>
      <c r="BD188" s="130"/>
      <c r="BE188" s="130"/>
      <c r="BF188" s="130"/>
      <c r="BG188" s="130"/>
      <c r="BH188" s="130"/>
      <c r="BI188" s="130"/>
      <c r="BJ188" s="130"/>
      <c r="BK188" s="130"/>
      <c r="BL188" s="130"/>
      <c r="BM188" s="130"/>
      <c r="BN188" s="130"/>
    </row>
    <row r="189" spans="1:66" x14ac:dyDescent="0.35">
      <c r="A189" s="120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5"/>
      <c r="M189" s="155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  <c r="AQ189" s="130"/>
      <c r="AR189" s="130"/>
      <c r="AS189" s="130"/>
      <c r="AT189" s="130"/>
      <c r="AU189" s="130"/>
      <c r="AV189" s="130"/>
      <c r="AW189" s="130"/>
      <c r="AX189" s="130"/>
      <c r="AY189" s="130"/>
      <c r="AZ189" s="130"/>
      <c r="BA189" s="130"/>
      <c r="BB189" s="130"/>
      <c r="BC189" s="130"/>
      <c r="BD189" s="130"/>
      <c r="BE189" s="130"/>
      <c r="BF189" s="130"/>
      <c r="BG189" s="130"/>
      <c r="BH189" s="130"/>
      <c r="BI189" s="130"/>
      <c r="BJ189" s="130"/>
      <c r="BK189" s="130"/>
      <c r="BL189" s="130"/>
      <c r="BM189" s="130"/>
      <c r="BN189" s="130"/>
    </row>
    <row r="190" spans="1:66" x14ac:dyDescent="0.35">
      <c r="A190" s="120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5"/>
      <c r="M190" s="155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  <c r="BC190" s="130"/>
      <c r="BD190" s="130"/>
      <c r="BE190" s="130"/>
      <c r="BF190" s="130"/>
      <c r="BG190" s="130"/>
      <c r="BH190" s="130"/>
      <c r="BI190" s="130"/>
      <c r="BJ190" s="130"/>
      <c r="BK190" s="130"/>
      <c r="BL190" s="130"/>
      <c r="BM190" s="130"/>
      <c r="BN190" s="130"/>
    </row>
    <row r="191" spans="1:66" x14ac:dyDescent="0.35">
      <c r="A191" s="120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5"/>
      <c r="M191" s="155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  <c r="BC191" s="130"/>
      <c r="BD191" s="130"/>
      <c r="BE191" s="130"/>
      <c r="BF191" s="130"/>
      <c r="BG191" s="130"/>
      <c r="BH191" s="130"/>
      <c r="BI191" s="130"/>
      <c r="BJ191" s="130"/>
      <c r="BK191" s="130"/>
      <c r="BL191" s="130"/>
      <c r="BM191" s="130"/>
      <c r="BN191" s="130"/>
    </row>
    <row r="192" spans="1:66" x14ac:dyDescent="0.35">
      <c r="A192" s="120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5"/>
      <c r="M192" s="155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30"/>
      <c r="AA192" s="130"/>
      <c r="AB192" s="130"/>
      <c r="AC192" s="130"/>
      <c r="AD192" s="130"/>
      <c r="AE192" s="130"/>
      <c r="AF192" s="130"/>
      <c r="AG192" s="130"/>
      <c r="AH192" s="130"/>
      <c r="AI192" s="130"/>
      <c r="AJ192" s="130"/>
      <c r="AK192" s="130"/>
      <c r="AL192" s="130"/>
      <c r="AM192" s="130"/>
      <c r="AN192" s="130"/>
      <c r="AO192" s="130"/>
      <c r="AP192" s="130"/>
      <c r="AQ192" s="130"/>
      <c r="AR192" s="130"/>
      <c r="AS192" s="130"/>
      <c r="AT192" s="130"/>
      <c r="AU192" s="130"/>
      <c r="AV192" s="130"/>
      <c r="AW192" s="130"/>
      <c r="AX192" s="130"/>
      <c r="AY192" s="130"/>
      <c r="AZ192" s="130"/>
      <c r="BA192" s="130"/>
      <c r="BB192" s="130"/>
      <c r="BC192" s="130"/>
      <c r="BD192" s="130"/>
      <c r="BE192" s="130"/>
      <c r="BF192" s="130"/>
      <c r="BG192" s="130"/>
      <c r="BH192" s="130"/>
      <c r="BI192" s="130"/>
      <c r="BJ192" s="130"/>
      <c r="BK192" s="130"/>
      <c r="BL192" s="130"/>
      <c r="BM192" s="130"/>
      <c r="BN192" s="130"/>
    </row>
    <row r="193" spans="1:66" x14ac:dyDescent="0.35">
      <c r="A193" s="120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5"/>
      <c r="M193" s="155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0"/>
      <c r="AV193" s="130"/>
      <c r="AW193" s="130"/>
      <c r="AX193" s="130"/>
      <c r="AY193" s="130"/>
      <c r="AZ193" s="130"/>
      <c r="BA193" s="130"/>
      <c r="BB193" s="130"/>
      <c r="BC193" s="130"/>
      <c r="BD193" s="130"/>
      <c r="BE193" s="130"/>
      <c r="BF193" s="130"/>
      <c r="BG193" s="130"/>
      <c r="BH193" s="130"/>
      <c r="BI193" s="130"/>
      <c r="BJ193" s="130"/>
      <c r="BK193" s="130"/>
      <c r="BL193" s="130"/>
      <c r="BM193" s="130"/>
      <c r="BN193" s="130"/>
    </row>
    <row r="194" spans="1:66" x14ac:dyDescent="0.35">
      <c r="A194" s="120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5"/>
      <c r="M194" s="155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0"/>
      <c r="AV194" s="130"/>
      <c r="AW194" s="130"/>
      <c r="AX194" s="130"/>
      <c r="AY194" s="130"/>
      <c r="AZ194" s="130"/>
      <c r="BA194" s="130"/>
      <c r="BB194" s="130"/>
      <c r="BC194" s="130"/>
      <c r="BD194" s="130"/>
      <c r="BE194" s="130"/>
      <c r="BF194" s="130"/>
      <c r="BG194" s="130"/>
      <c r="BH194" s="130"/>
      <c r="BI194" s="130"/>
      <c r="BJ194" s="130"/>
      <c r="BK194" s="130"/>
      <c r="BL194" s="130"/>
      <c r="BM194" s="130"/>
      <c r="BN194" s="130"/>
    </row>
    <row r="195" spans="1:66" x14ac:dyDescent="0.35">
      <c r="A195" s="120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5"/>
      <c r="M195" s="155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</row>
    <row r="196" spans="1:66" x14ac:dyDescent="0.35">
      <c r="A196" s="120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5"/>
      <c r="M196" s="155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0"/>
    </row>
    <row r="197" spans="1:66" x14ac:dyDescent="0.35">
      <c r="A197" s="120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5"/>
      <c r="M197" s="155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0"/>
      <c r="BL197" s="130"/>
      <c r="BM197" s="130"/>
      <c r="BN197" s="130"/>
    </row>
    <row r="198" spans="1:66" x14ac:dyDescent="0.35">
      <c r="A198" s="120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5"/>
      <c r="M198" s="155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  <c r="AV198" s="130"/>
      <c r="AW198" s="130"/>
      <c r="AX198" s="130"/>
      <c r="AY198" s="130"/>
      <c r="AZ198" s="130"/>
      <c r="BA198" s="130"/>
      <c r="BB198" s="130"/>
      <c r="BC198" s="130"/>
      <c r="BD198" s="130"/>
      <c r="BE198" s="130"/>
      <c r="BF198" s="130"/>
      <c r="BG198" s="130"/>
      <c r="BH198" s="130"/>
      <c r="BI198" s="130"/>
      <c r="BJ198" s="130"/>
      <c r="BK198" s="130"/>
      <c r="BL198" s="130"/>
      <c r="BM198" s="130"/>
      <c r="BN198" s="130"/>
    </row>
    <row r="199" spans="1:66" x14ac:dyDescent="0.35">
      <c r="A199" s="120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5"/>
      <c r="M199" s="155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0"/>
      <c r="BL199" s="130"/>
      <c r="BM199" s="130"/>
      <c r="BN199" s="130"/>
    </row>
    <row r="200" spans="1:66" x14ac:dyDescent="0.35">
      <c r="A200" s="120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5"/>
      <c r="M200" s="155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  <c r="AX200" s="130"/>
      <c r="AY200" s="130"/>
      <c r="AZ200" s="130"/>
      <c r="BA200" s="130"/>
      <c r="BB200" s="130"/>
      <c r="BC200" s="130"/>
      <c r="BD200" s="130"/>
      <c r="BE200" s="130"/>
      <c r="BF200" s="130"/>
      <c r="BG200" s="130"/>
      <c r="BH200" s="130"/>
      <c r="BI200" s="130"/>
      <c r="BJ200" s="130"/>
      <c r="BK200" s="130"/>
      <c r="BL200" s="130"/>
      <c r="BM200" s="130"/>
      <c r="BN200" s="130"/>
    </row>
    <row r="201" spans="1:66" x14ac:dyDescent="0.35">
      <c r="A201" s="120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5"/>
      <c r="M201" s="155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130"/>
      <c r="AT201" s="130"/>
      <c r="AU201" s="130"/>
      <c r="AV201" s="130"/>
      <c r="AW201" s="130"/>
      <c r="AX201" s="130"/>
      <c r="AY201" s="130"/>
      <c r="AZ201" s="130"/>
      <c r="BA201" s="130"/>
      <c r="BB201" s="130"/>
      <c r="BC201" s="130"/>
      <c r="BD201" s="130"/>
      <c r="BE201" s="130"/>
      <c r="BF201" s="130"/>
      <c r="BG201" s="130"/>
      <c r="BH201" s="130"/>
      <c r="BI201" s="130"/>
      <c r="BJ201" s="130"/>
      <c r="BK201" s="130"/>
      <c r="BL201" s="130"/>
      <c r="BM201" s="130"/>
      <c r="BN201" s="130"/>
    </row>
    <row r="202" spans="1:66" x14ac:dyDescent="0.35">
      <c r="A202" s="120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5"/>
      <c r="M202" s="155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  <c r="AV202" s="130"/>
      <c r="AW202" s="130"/>
      <c r="AX202" s="130"/>
      <c r="AY202" s="130"/>
      <c r="AZ202" s="130"/>
      <c r="BA202" s="130"/>
      <c r="BB202" s="130"/>
      <c r="BC202" s="130"/>
      <c r="BD202" s="130"/>
      <c r="BE202" s="130"/>
      <c r="BF202" s="130"/>
      <c r="BG202" s="130"/>
      <c r="BH202" s="130"/>
      <c r="BI202" s="130"/>
      <c r="BJ202" s="130"/>
      <c r="BK202" s="130"/>
      <c r="BL202" s="130"/>
      <c r="BM202" s="130"/>
      <c r="BN202" s="130"/>
    </row>
    <row r="203" spans="1:66" x14ac:dyDescent="0.35">
      <c r="A203" s="120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5"/>
      <c r="M203" s="155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  <c r="AV203" s="130"/>
      <c r="AW203" s="130"/>
      <c r="AX203" s="130"/>
      <c r="AY203" s="130"/>
      <c r="AZ203" s="130"/>
      <c r="BA203" s="130"/>
      <c r="BB203" s="130"/>
      <c r="BC203" s="130"/>
      <c r="BD203" s="130"/>
      <c r="BE203" s="130"/>
      <c r="BF203" s="130"/>
      <c r="BG203" s="130"/>
      <c r="BH203" s="130"/>
      <c r="BI203" s="130"/>
      <c r="BJ203" s="130"/>
      <c r="BK203" s="130"/>
      <c r="BL203" s="130"/>
      <c r="BM203" s="130"/>
      <c r="BN203" s="130"/>
    </row>
    <row r="204" spans="1:66" x14ac:dyDescent="0.35">
      <c r="A204" s="120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5"/>
      <c r="M204" s="155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130"/>
      <c r="AT204" s="130"/>
      <c r="AU204" s="130"/>
      <c r="AV204" s="130"/>
      <c r="AW204" s="130"/>
      <c r="AX204" s="130"/>
      <c r="AY204" s="130"/>
      <c r="AZ204" s="130"/>
      <c r="BA204" s="130"/>
      <c r="BB204" s="130"/>
      <c r="BC204" s="130"/>
      <c r="BD204" s="130"/>
      <c r="BE204" s="130"/>
      <c r="BF204" s="130"/>
      <c r="BG204" s="130"/>
      <c r="BH204" s="130"/>
      <c r="BI204" s="130"/>
      <c r="BJ204" s="130"/>
      <c r="BK204" s="130"/>
      <c r="BL204" s="130"/>
      <c r="BM204" s="130"/>
      <c r="BN204" s="130"/>
    </row>
    <row r="205" spans="1:66" x14ac:dyDescent="0.35">
      <c r="A205" s="120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5"/>
      <c r="M205" s="155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  <c r="BC205" s="130"/>
      <c r="BD205" s="130"/>
      <c r="BE205" s="130"/>
      <c r="BF205" s="130"/>
      <c r="BG205" s="130"/>
      <c r="BH205" s="130"/>
      <c r="BI205" s="130"/>
      <c r="BJ205" s="130"/>
      <c r="BK205" s="130"/>
      <c r="BL205" s="130"/>
      <c r="BM205" s="130"/>
      <c r="BN205" s="130"/>
    </row>
    <row r="206" spans="1:66" x14ac:dyDescent="0.35">
      <c r="A206" s="120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5"/>
      <c r="M206" s="155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  <c r="AT206" s="130"/>
      <c r="AU206" s="130"/>
      <c r="AV206" s="130"/>
      <c r="AW206" s="130"/>
      <c r="AX206" s="130"/>
      <c r="AY206" s="130"/>
      <c r="AZ206" s="130"/>
      <c r="BA206" s="130"/>
      <c r="BB206" s="130"/>
      <c r="BC206" s="130"/>
      <c r="BD206" s="130"/>
      <c r="BE206" s="130"/>
      <c r="BF206" s="130"/>
      <c r="BG206" s="130"/>
      <c r="BH206" s="130"/>
      <c r="BI206" s="130"/>
      <c r="BJ206" s="130"/>
      <c r="BK206" s="130"/>
      <c r="BL206" s="130"/>
      <c r="BM206" s="130"/>
      <c r="BN206" s="130"/>
    </row>
    <row r="207" spans="1:66" x14ac:dyDescent="0.35">
      <c r="A207" s="120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5"/>
      <c r="M207" s="155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  <c r="AX207" s="130"/>
      <c r="AY207" s="130"/>
      <c r="AZ207" s="130"/>
      <c r="BA207" s="130"/>
      <c r="BB207" s="130"/>
      <c r="BC207" s="130"/>
      <c r="BD207" s="130"/>
      <c r="BE207" s="130"/>
      <c r="BF207" s="130"/>
      <c r="BG207" s="130"/>
      <c r="BH207" s="130"/>
      <c r="BI207" s="130"/>
      <c r="BJ207" s="130"/>
      <c r="BK207" s="130"/>
      <c r="BL207" s="130"/>
      <c r="BM207" s="130"/>
      <c r="BN207" s="130"/>
    </row>
    <row r="208" spans="1:66" x14ac:dyDescent="0.35">
      <c r="A208" s="120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5"/>
      <c r="M208" s="155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0"/>
      <c r="AO208" s="130"/>
      <c r="AP208" s="130"/>
      <c r="AQ208" s="130"/>
      <c r="AR208" s="130"/>
      <c r="AS208" s="130"/>
      <c r="AT208" s="130"/>
      <c r="AU208" s="130"/>
      <c r="AV208" s="130"/>
      <c r="AW208" s="130"/>
      <c r="AX208" s="130"/>
      <c r="AY208" s="130"/>
      <c r="AZ208" s="130"/>
      <c r="BA208" s="130"/>
      <c r="BB208" s="130"/>
      <c r="BC208" s="130"/>
      <c r="BD208" s="130"/>
      <c r="BE208" s="130"/>
      <c r="BF208" s="130"/>
      <c r="BG208" s="130"/>
      <c r="BH208" s="130"/>
      <c r="BI208" s="130"/>
      <c r="BJ208" s="130"/>
      <c r="BK208" s="130"/>
      <c r="BL208" s="130"/>
      <c r="BM208" s="130"/>
      <c r="BN208" s="130"/>
    </row>
    <row r="209" spans="1:66" x14ac:dyDescent="0.35">
      <c r="A209" s="120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5"/>
      <c r="M209" s="155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  <c r="BC209" s="130"/>
      <c r="BD209" s="130"/>
      <c r="BE209" s="130"/>
      <c r="BF209" s="130"/>
      <c r="BG209" s="130"/>
      <c r="BH209" s="130"/>
      <c r="BI209" s="130"/>
      <c r="BJ209" s="130"/>
      <c r="BK209" s="130"/>
      <c r="BL209" s="130"/>
      <c r="BM209" s="130"/>
      <c r="BN209" s="130"/>
    </row>
    <row r="210" spans="1:66" x14ac:dyDescent="0.35">
      <c r="A210" s="120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5"/>
      <c r="M210" s="155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  <c r="AQ210" s="130"/>
      <c r="AR210" s="130"/>
      <c r="AS210" s="130"/>
      <c r="AT210" s="130"/>
      <c r="AU210" s="130"/>
      <c r="AV210" s="130"/>
      <c r="AW210" s="130"/>
      <c r="AX210" s="130"/>
      <c r="AY210" s="130"/>
      <c r="AZ210" s="130"/>
      <c r="BA210" s="130"/>
      <c r="BB210" s="130"/>
      <c r="BC210" s="130"/>
      <c r="BD210" s="130"/>
      <c r="BE210" s="130"/>
      <c r="BF210" s="130"/>
      <c r="BG210" s="130"/>
      <c r="BH210" s="130"/>
      <c r="BI210" s="130"/>
      <c r="BJ210" s="130"/>
      <c r="BK210" s="130"/>
      <c r="BL210" s="130"/>
      <c r="BM210" s="130"/>
      <c r="BN210" s="130"/>
    </row>
    <row r="211" spans="1:66" x14ac:dyDescent="0.35">
      <c r="A211" s="120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5"/>
      <c r="M211" s="155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/>
      <c r="AW211" s="130"/>
      <c r="AX211" s="130"/>
      <c r="AY211" s="130"/>
      <c r="AZ211" s="130"/>
      <c r="BA211" s="130"/>
      <c r="BB211" s="130"/>
      <c r="BC211" s="130"/>
      <c r="BD211" s="130"/>
      <c r="BE211" s="130"/>
      <c r="BF211" s="130"/>
      <c r="BG211" s="130"/>
      <c r="BH211" s="130"/>
      <c r="BI211" s="130"/>
      <c r="BJ211" s="130"/>
      <c r="BK211" s="130"/>
      <c r="BL211" s="130"/>
      <c r="BM211" s="130"/>
      <c r="BN211" s="130"/>
    </row>
    <row r="212" spans="1:66" x14ac:dyDescent="0.35">
      <c r="A212" s="120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5"/>
      <c r="M212" s="155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  <c r="AN212" s="130"/>
      <c r="AO212" s="130"/>
      <c r="AP212" s="130"/>
      <c r="AQ212" s="130"/>
      <c r="AR212" s="130"/>
      <c r="AS212" s="130"/>
      <c r="AT212" s="130"/>
      <c r="AU212" s="130"/>
      <c r="AV212" s="130"/>
      <c r="AW212" s="130"/>
      <c r="AX212" s="130"/>
      <c r="AY212" s="130"/>
      <c r="AZ212" s="130"/>
      <c r="BA212" s="130"/>
      <c r="BB212" s="130"/>
      <c r="BC212" s="130"/>
      <c r="BD212" s="130"/>
      <c r="BE212" s="130"/>
      <c r="BF212" s="130"/>
      <c r="BG212" s="130"/>
      <c r="BH212" s="130"/>
      <c r="BI212" s="130"/>
      <c r="BJ212" s="130"/>
      <c r="BK212" s="130"/>
      <c r="BL212" s="130"/>
      <c r="BM212" s="130"/>
      <c r="BN212" s="130"/>
    </row>
    <row r="213" spans="1:66" x14ac:dyDescent="0.35">
      <c r="A213" s="120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5"/>
      <c r="M213" s="155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  <c r="BC213" s="130"/>
      <c r="BD213" s="130"/>
      <c r="BE213" s="130"/>
      <c r="BF213" s="130"/>
      <c r="BG213" s="130"/>
      <c r="BH213" s="130"/>
      <c r="BI213" s="130"/>
      <c r="BJ213" s="130"/>
      <c r="BK213" s="130"/>
      <c r="BL213" s="130"/>
      <c r="BM213" s="130"/>
      <c r="BN213" s="130"/>
    </row>
    <row r="214" spans="1:66" x14ac:dyDescent="0.35">
      <c r="A214" s="120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5"/>
      <c r="M214" s="155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130"/>
      <c r="AR214" s="130"/>
      <c r="AS214" s="130"/>
      <c r="AT214" s="130"/>
      <c r="AU214" s="130"/>
      <c r="AV214" s="130"/>
      <c r="AW214" s="130"/>
      <c r="AX214" s="130"/>
      <c r="AY214" s="130"/>
      <c r="AZ214" s="130"/>
      <c r="BA214" s="130"/>
      <c r="BB214" s="130"/>
      <c r="BC214" s="130"/>
      <c r="BD214" s="130"/>
      <c r="BE214" s="130"/>
      <c r="BF214" s="130"/>
      <c r="BG214" s="130"/>
      <c r="BH214" s="130"/>
      <c r="BI214" s="130"/>
      <c r="BJ214" s="130"/>
      <c r="BK214" s="130"/>
      <c r="BL214" s="130"/>
      <c r="BM214" s="130"/>
      <c r="BN214" s="130"/>
    </row>
    <row r="215" spans="1:66" x14ac:dyDescent="0.35">
      <c r="A215" s="120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5"/>
      <c r="M215" s="155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130"/>
      <c r="AR215" s="130"/>
      <c r="AS215" s="130"/>
      <c r="AT215" s="130"/>
      <c r="AU215" s="130"/>
      <c r="AV215" s="130"/>
      <c r="AW215" s="130"/>
      <c r="AX215" s="130"/>
      <c r="AY215" s="130"/>
      <c r="AZ215" s="130"/>
      <c r="BA215" s="130"/>
      <c r="BB215" s="130"/>
      <c r="BC215" s="130"/>
      <c r="BD215" s="130"/>
      <c r="BE215" s="130"/>
      <c r="BF215" s="130"/>
      <c r="BG215" s="130"/>
      <c r="BH215" s="130"/>
      <c r="BI215" s="130"/>
      <c r="BJ215" s="130"/>
      <c r="BK215" s="130"/>
      <c r="BL215" s="130"/>
      <c r="BM215" s="130"/>
      <c r="BN215" s="130"/>
    </row>
    <row r="216" spans="1:66" x14ac:dyDescent="0.35">
      <c r="A216" s="120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5"/>
      <c r="M216" s="155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  <c r="AQ216" s="130"/>
      <c r="AR216" s="130"/>
      <c r="AS216" s="130"/>
      <c r="AT216" s="130"/>
      <c r="AU216" s="130"/>
      <c r="AV216" s="130"/>
      <c r="AW216" s="130"/>
      <c r="AX216" s="130"/>
      <c r="AY216" s="130"/>
      <c r="AZ216" s="130"/>
      <c r="BA216" s="130"/>
      <c r="BB216" s="130"/>
      <c r="BC216" s="130"/>
      <c r="BD216" s="130"/>
      <c r="BE216" s="130"/>
      <c r="BF216" s="130"/>
      <c r="BG216" s="130"/>
      <c r="BH216" s="130"/>
      <c r="BI216" s="130"/>
      <c r="BJ216" s="130"/>
      <c r="BK216" s="130"/>
      <c r="BL216" s="130"/>
      <c r="BM216" s="130"/>
      <c r="BN216" s="130"/>
    </row>
    <row r="217" spans="1:66" x14ac:dyDescent="0.35">
      <c r="A217" s="120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5"/>
      <c r="M217" s="155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  <c r="BC217" s="130"/>
      <c r="BD217" s="130"/>
      <c r="BE217" s="130"/>
      <c r="BF217" s="130"/>
      <c r="BG217" s="130"/>
      <c r="BH217" s="130"/>
      <c r="BI217" s="130"/>
      <c r="BJ217" s="130"/>
      <c r="BK217" s="130"/>
      <c r="BL217" s="130"/>
      <c r="BM217" s="130"/>
      <c r="BN217" s="130"/>
    </row>
    <row r="218" spans="1:66" x14ac:dyDescent="0.35">
      <c r="A218" s="120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5"/>
      <c r="M218" s="155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  <c r="BC218" s="130"/>
      <c r="BD218" s="130"/>
      <c r="BE218" s="130"/>
      <c r="BF218" s="130"/>
      <c r="BG218" s="130"/>
      <c r="BH218" s="130"/>
      <c r="BI218" s="130"/>
      <c r="BJ218" s="130"/>
      <c r="BK218" s="130"/>
      <c r="BL218" s="130"/>
      <c r="BM218" s="130"/>
      <c r="BN218" s="130"/>
    </row>
    <row r="219" spans="1:66" x14ac:dyDescent="0.35">
      <c r="A219" s="120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5"/>
      <c r="M219" s="155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  <c r="BC219" s="130"/>
      <c r="BD219" s="130"/>
      <c r="BE219" s="130"/>
      <c r="BF219" s="130"/>
      <c r="BG219" s="130"/>
      <c r="BH219" s="130"/>
      <c r="BI219" s="130"/>
      <c r="BJ219" s="130"/>
      <c r="BK219" s="130"/>
      <c r="BL219" s="130"/>
      <c r="BM219" s="130"/>
      <c r="BN219" s="130"/>
    </row>
    <row r="220" spans="1:66" x14ac:dyDescent="0.35">
      <c r="A220" s="120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5"/>
      <c r="M220" s="155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  <c r="AQ220" s="130"/>
      <c r="AR220" s="130"/>
      <c r="AS220" s="130"/>
      <c r="AT220" s="130"/>
      <c r="AU220" s="130"/>
      <c r="AV220" s="130"/>
      <c r="AW220" s="130"/>
      <c r="AX220" s="130"/>
      <c r="AY220" s="130"/>
      <c r="AZ220" s="130"/>
      <c r="BA220" s="130"/>
      <c r="BB220" s="130"/>
      <c r="BC220" s="130"/>
      <c r="BD220" s="130"/>
      <c r="BE220" s="130"/>
      <c r="BF220" s="130"/>
      <c r="BG220" s="130"/>
      <c r="BH220" s="130"/>
      <c r="BI220" s="130"/>
      <c r="BJ220" s="130"/>
      <c r="BK220" s="130"/>
      <c r="BL220" s="130"/>
      <c r="BM220" s="130"/>
      <c r="BN220" s="130"/>
    </row>
    <row r="221" spans="1:66" x14ac:dyDescent="0.35">
      <c r="A221" s="120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5"/>
      <c r="M221" s="155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  <c r="AX221" s="130"/>
      <c r="AY221" s="130"/>
      <c r="AZ221" s="130"/>
      <c r="BA221" s="130"/>
      <c r="BB221" s="130"/>
      <c r="BC221" s="130"/>
      <c r="BD221" s="130"/>
      <c r="BE221" s="130"/>
      <c r="BF221" s="130"/>
      <c r="BG221" s="130"/>
      <c r="BH221" s="130"/>
      <c r="BI221" s="130"/>
      <c r="BJ221" s="130"/>
      <c r="BK221" s="130"/>
      <c r="BL221" s="130"/>
      <c r="BM221" s="130"/>
      <c r="BN221" s="130"/>
    </row>
    <row r="222" spans="1:66" x14ac:dyDescent="0.35">
      <c r="A222" s="120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5"/>
      <c r="M222" s="155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  <c r="BC222" s="130"/>
      <c r="BD222" s="130"/>
      <c r="BE222" s="130"/>
      <c r="BF222" s="130"/>
      <c r="BG222" s="130"/>
      <c r="BH222" s="130"/>
      <c r="BI222" s="130"/>
      <c r="BJ222" s="130"/>
      <c r="BK222" s="130"/>
      <c r="BL222" s="130"/>
      <c r="BM222" s="130"/>
      <c r="BN222" s="130"/>
    </row>
    <row r="223" spans="1:66" x14ac:dyDescent="0.35">
      <c r="A223" s="120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5"/>
      <c r="M223" s="155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0"/>
      <c r="AQ223" s="130"/>
      <c r="AR223" s="130"/>
      <c r="AS223" s="130"/>
      <c r="AT223" s="130"/>
      <c r="AU223" s="130"/>
      <c r="AV223" s="130"/>
      <c r="AW223" s="130"/>
      <c r="AX223" s="130"/>
      <c r="AY223" s="130"/>
      <c r="AZ223" s="130"/>
      <c r="BA223" s="130"/>
      <c r="BB223" s="130"/>
      <c r="BC223" s="130"/>
      <c r="BD223" s="130"/>
      <c r="BE223" s="130"/>
      <c r="BF223" s="130"/>
      <c r="BG223" s="130"/>
      <c r="BH223" s="130"/>
      <c r="BI223" s="130"/>
      <c r="BJ223" s="130"/>
      <c r="BK223" s="130"/>
      <c r="BL223" s="130"/>
      <c r="BM223" s="130"/>
      <c r="BN223" s="130"/>
    </row>
    <row r="224" spans="1:66" x14ac:dyDescent="0.35">
      <c r="A224" s="120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5"/>
      <c r="M224" s="155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30"/>
      <c r="AL224" s="130"/>
      <c r="AM224" s="130"/>
      <c r="AN224" s="130"/>
      <c r="AO224" s="130"/>
      <c r="AP224" s="130"/>
      <c r="AQ224" s="130"/>
      <c r="AR224" s="130"/>
      <c r="AS224" s="130"/>
      <c r="AT224" s="130"/>
      <c r="AU224" s="130"/>
      <c r="AV224" s="130"/>
      <c r="AW224" s="130"/>
      <c r="AX224" s="130"/>
      <c r="AY224" s="130"/>
      <c r="AZ224" s="130"/>
      <c r="BA224" s="130"/>
      <c r="BB224" s="130"/>
      <c r="BC224" s="130"/>
      <c r="BD224" s="130"/>
      <c r="BE224" s="130"/>
      <c r="BF224" s="130"/>
      <c r="BG224" s="130"/>
      <c r="BH224" s="130"/>
      <c r="BI224" s="130"/>
      <c r="BJ224" s="130"/>
      <c r="BK224" s="130"/>
      <c r="BL224" s="130"/>
      <c r="BM224" s="130"/>
      <c r="BN224" s="130"/>
    </row>
    <row r="225" spans="1:66" x14ac:dyDescent="0.35">
      <c r="A225" s="120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5"/>
      <c r="M225" s="155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30"/>
      <c r="AA225" s="130"/>
      <c r="AB225" s="130"/>
      <c r="AC225" s="130"/>
      <c r="AD225" s="130"/>
      <c r="AE225" s="130"/>
      <c r="AF225" s="130"/>
      <c r="AG225" s="130"/>
      <c r="AH225" s="130"/>
      <c r="AI225" s="130"/>
      <c r="AJ225" s="130"/>
      <c r="AK225" s="130"/>
      <c r="AL225" s="130"/>
      <c r="AM225" s="130"/>
      <c r="AN225" s="130"/>
      <c r="AO225" s="130"/>
      <c r="AP225" s="130"/>
      <c r="AQ225" s="130"/>
      <c r="AR225" s="130"/>
      <c r="AS225" s="130"/>
      <c r="AT225" s="130"/>
      <c r="AU225" s="130"/>
      <c r="AV225" s="130"/>
      <c r="AW225" s="130"/>
      <c r="AX225" s="130"/>
      <c r="AY225" s="130"/>
      <c r="AZ225" s="130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0"/>
      <c r="BL225" s="130"/>
      <c r="BM225" s="130"/>
      <c r="BN225" s="130"/>
    </row>
    <row r="226" spans="1:66" x14ac:dyDescent="0.35">
      <c r="A226" s="120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5"/>
      <c r="M226" s="155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  <c r="AX226" s="130"/>
      <c r="AY226" s="130"/>
      <c r="AZ226" s="130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0"/>
      <c r="BL226" s="130"/>
      <c r="BM226" s="130"/>
      <c r="BN226" s="130"/>
    </row>
    <row r="227" spans="1:66" x14ac:dyDescent="0.35">
      <c r="A227" s="120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5"/>
      <c r="M227" s="155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30"/>
      <c r="AA227" s="130"/>
      <c r="AB227" s="130"/>
      <c r="AC227" s="130"/>
      <c r="AD227" s="130"/>
      <c r="AE227" s="130"/>
      <c r="AF227" s="130"/>
      <c r="AG227" s="130"/>
      <c r="AH227" s="130"/>
      <c r="AI227" s="130"/>
      <c r="AJ227" s="130"/>
      <c r="AK227" s="130"/>
      <c r="AL227" s="130"/>
      <c r="AM227" s="130"/>
      <c r="AN227" s="130"/>
      <c r="AO227" s="130"/>
      <c r="AP227" s="130"/>
      <c r="AQ227" s="130"/>
      <c r="AR227" s="130"/>
      <c r="AS227" s="130"/>
      <c r="AT227" s="130"/>
      <c r="AU227" s="130"/>
      <c r="AV227" s="130"/>
      <c r="AW227" s="130"/>
      <c r="AX227" s="130"/>
      <c r="AY227" s="130"/>
      <c r="AZ227" s="130"/>
      <c r="BA227" s="130"/>
      <c r="BB227" s="130"/>
      <c r="BC227" s="130"/>
      <c r="BD227" s="130"/>
      <c r="BE227" s="130"/>
      <c r="BF227" s="130"/>
      <c r="BG227" s="130"/>
      <c r="BH227" s="130"/>
      <c r="BI227" s="130"/>
      <c r="BJ227" s="130"/>
      <c r="BK227" s="130"/>
      <c r="BL227" s="130"/>
      <c r="BM227" s="130"/>
      <c r="BN227" s="130"/>
    </row>
    <row r="228" spans="1:66" x14ac:dyDescent="0.35">
      <c r="A228" s="120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5"/>
      <c r="M228" s="155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130"/>
      <c r="AN228" s="130"/>
      <c r="AO228" s="130"/>
      <c r="AP228" s="130"/>
      <c r="AQ228" s="130"/>
      <c r="AR228" s="130"/>
      <c r="AS228" s="130"/>
      <c r="AT228" s="130"/>
      <c r="AU228" s="130"/>
      <c r="AV228" s="130"/>
      <c r="AW228" s="130"/>
      <c r="AX228" s="130"/>
      <c r="AY228" s="130"/>
      <c r="AZ228" s="130"/>
      <c r="BA228" s="130"/>
      <c r="BB228" s="130"/>
      <c r="BC228" s="130"/>
      <c r="BD228" s="130"/>
      <c r="BE228" s="130"/>
      <c r="BF228" s="130"/>
      <c r="BG228" s="130"/>
      <c r="BH228" s="130"/>
      <c r="BI228" s="130"/>
      <c r="BJ228" s="130"/>
      <c r="BK228" s="130"/>
      <c r="BL228" s="130"/>
      <c r="BM228" s="130"/>
      <c r="BN228" s="130"/>
    </row>
    <row r="229" spans="1:66" x14ac:dyDescent="0.35">
      <c r="A229" s="120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5"/>
      <c r="M229" s="155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  <c r="BC229" s="130"/>
      <c r="BD229" s="130"/>
      <c r="BE229" s="130"/>
      <c r="BF229" s="130"/>
      <c r="BG229" s="130"/>
      <c r="BH229" s="130"/>
      <c r="BI229" s="130"/>
      <c r="BJ229" s="130"/>
      <c r="BK229" s="130"/>
      <c r="BL229" s="130"/>
      <c r="BM229" s="130"/>
      <c r="BN229" s="130"/>
    </row>
    <row r="230" spans="1:66" x14ac:dyDescent="0.35">
      <c r="A230" s="120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5"/>
      <c r="M230" s="155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  <c r="AP230" s="130"/>
      <c r="AQ230" s="130"/>
      <c r="AR230" s="130"/>
      <c r="AS230" s="130"/>
      <c r="AT230" s="130"/>
      <c r="AU230" s="130"/>
      <c r="AV230" s="130"/>
      <c r="AW230" s="130"/>
      <c r="AX230" s="130"/>
      <c r="AY230" s="130"/>
      <c r="AZ230" s="130"/>
      <c r="BA230" s="130"/>
      <c r="BB230" s="130"/>
      <c r="BC230" s="130"/>
      <c r="BD230" s="130"/>
      <c r="BE230" s="130"/>
      <c r="BF230" s="130"/>
      <c r="BG230" s="130"/>
      <c r="BH230" s="130"/>
      <c r="BI230" s="130"/>
      <c r="BJ230" s="130"/>
      <c r="BK230" s="130"/>
      <c r="BL230" s="130"/>
      <c r="BM230" s="130"/>
      <c r="BN230" s="130"/>
    </row>
    <row r="231" spans="1:66" x14ac:dyDescent="0.35">
      <c r="A231" s="120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5"/>
      <c r="M231" s="155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0"/>
      <c r="BL231" s="130"/>
      <c r="BM231" s="130"/>
      <c r="BN231" s="130"/>
    </row>
    <row r="232" spans="1:66" x14ac:dyDescent="0.35">
      <c r="A232" s="120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5"/>
      <c r="M232" s="155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30"/>
      <c r="AA232" s="130"/>
      <c r="AB232" s="130"/>
      <c r="AC232" s="130"/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30"/>
      <c r="AN232" s="130"/>
      <c r="AO232" s="130"/>
      <c r="AP232" s="130"/>
      <c r="AQ232" s="130"/>
      <c r="AR232" s="130"/>
      <c r="AS232" s="130"/>
      <c r="AT232" s="130"/>
      <c r="AU232" s="130"/>
      <c r="AV232" s="130"/>
      <c r="AW232" s="130"/>
      <c r="AX232" s="130"/>
      <c r="AY232" s="130"/>
      <c r="AZ232" s="130"/>
      <c r="BA232" s="130"/>
      <c r="BB232" s="130"/>
      <c r="BC232" s="130"/>
      <c r="BD232" s="130"/>
      <c r="BE232" s="130"/>
      <c r="BF232" s="130"/>
      <c r="BG232" s="130"/>
      <c r="BH232" s="130"/>
      <c r="BI232" s="130"/>
      <c r="BJ232" s="130"/>
      <c r="BK232" s="130"/>
      <c r="BL232" s="130"/>
      <c r="BM232" s="130"/>
      <c r="BN232" s="130"/>
    </row>
    <row r="233" spans="1:66" x14ac:dyDescent="0.35">
      <c r="A233" s="120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5"/>
      <c r="M233" s="155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  <c r="BC233" s="130"/>
      <c r="BD233" s="130"/>
      <c r="BE233" s="130"/>
      <c r="BF233" s="130"/>
      <c r="BG233" s="130"/>
      <c r="BH233" s="130"/>
      <c r="BI233" s="130"/>
      <c r="BJ233" s="130"/>
      <c r="BK233" s="130"/>
      <c r="BL233" s="130"/>
      <c r="BM233" s="130"/>
      <c r="BN233" s="130"/>
    </row>
    <row r="234" spans="1:66" x14ac:dyDescent="0.35">
      <c r="A234" s="120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5"/>
      <c r="M234" s="155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30"/>
      <c r="AN234" s="130"/>
      <c r="AO234" s="130"/>
      <c r="AP234" s="130"/>
      <c r="AQ234" s="130"/>
      <c r="AR234" s="130"/>
      <c r="AS234" s="130"/>
      <c r="AT234" s="130"/>
      <c r="AU234" s="130"/>
      <c r="AV234" s="130"/>
      <c r="AW234" s="130"/>
      <c r="AX234" s="130"/>
      <c r="AY234" s="130"/>
      <c r="AZ234" s="130"/>
      <c r="BA234" s="130"/>
      <c r="BB234" s="130"/>
      <c r="BC234" s="130"/>
      <c r="BD234" s="130"/>
      <c r="BE234" s="130"/>
      <c r="BF234" s="130"/>
      <c r="BG234" s="130"/>
      <c r="BH234" s="130"/>
      <c r="BI234" s="130"/>
      <c r="BJ234" s="130"/>
      <c r="BK234" s="130"/>
      <c r="BL234" s="130"/>
      <c r="BM234" s="130"/>
      <c r="BN234" s="130"/>
    </row>
    <row r="235" spans="1:66" x14ac:dyDescent="0.35">
      <c r="A235" s="120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5"/>
      <c r="M235" s="155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30"/>
      <c r="AL235" s="130"/>
      <c r="AM235" s="130"/>
      <c r="AN235" s="130"/>
      <c r="AO235" s="130"/>
      <c r="AP235" s="130"/>
      <c r="AQ235" s="130"/>
      <c r="AR235" s="130"/>
      <c r="AS235" s="130"/>
      <c r="AT235" s="130"/>
      <c r="AU235" s="130"/>
      <c r="AV235" s="130"/>
      <c r="AW235" s="130"/>
      <c r="AX235" s="130"/>
      <c r="AY235" s="130"/>
      <c r="AZ235" s="130"/>
      <c r="BA235" s="130"/>
      <c r="BB235" s="130"/>
      <c r="BC235" s="130"/>
      <c r="BD235" s="130"/>
      <c r="BE235" s="130"/>
      <c r="BF235" s="130"/>
      <c r="BG235" s="130"/>
      <c r="BH235" s="130"/>
      <c r="BI235" s="130"/>
      <c r="BJ235" s="130"/>
      <c r="BK235" s="130"/>
      <c r="BL235" s="130"/>
      <c r="BM235" s="130"/>
      <c r="BN235" s="130"/>
    </row>
    <row r="236" spans="1:66" x14ac:dyDescent="0.35">
      <c r="A236" s="120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5"/>
      <c r="M236" s="155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30"/>
      <c r="AL236" s="130"/>
      <c r="AM236" s="130"/>
      <c r="AN236" s="130"/>
      <c r="AO236" s="130"/>
      <c r="AP236" s="130"/>
      <c r="AQ236" s="130"/>
      <c r="AR236" s="130"/>
      <c r="AS236" s="130"/>
      <c r="AT236" s="130"/>
      <c r="AU236" s="130"/>
      <c r="AV236" s="130"/>
      <c r="AW236" s="130"/>
      <c r="AX236" s="130"/>
      <c r="AY236" s="130"/>
      <c r="AZ236" s="130"/>
      <c r="BA236" s="130"/>
      <c r="BB236" s="130"/>
      <c r="BC236" s="130"/>
      <c r="BD236" s="130"/>
      <c r="BE236" s="130"/>
      <c r="BF236" s="130"/>
      <c r="BG236" s="130"/>
      <c r="BH236" s="130"/>
      <c r="BI236" s="130"/>
      <c r="BJ236" s="130"/>
      <c r="BK236" s="130"/>
      <c r="BL236" s="130"/>
      <c r="BM236" s="130"/>
      <c r="BN236" s="130"/>
    </row>
    <row r="237" spans="1:66" x14ac:dyDescent="0.35">
      <c r="A237" s="120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5"/>
      <c r="M237" s="155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  <c r="BC237" s="130"/>
      <c r="BD237" s="130"/>
      <c r="BE237" s="130"/>
      <c r="BF237" s="130"/>
      <c r="BG237" s="130"/>
      <c r="BH237" s="130"/>
      <c r="BI237" s="130"/>
      <c r="BJ237" s="130"/>
      <c r="BK237" s="130"/>
      <c r="BL237" s="130"/>
      <c r="BM237" s="130"/>
      <c r="BN237" s="130"/>
    </row>
    <row r="238" spans="1:66" x14ac:dyDescent="0.35">
      <c r="A238" s="120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5"/>
      <c r="M238" s="155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0"/>
      <c r="BL238" s="130"/>
      <c r="BM238" s="130"/>
      <c r="BN238" s="130"/>
    </row>
    <row r="239" spans="1:66" x14ac:dyDescent="0.35">
      <c r="A239" s="120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5"/>
      <c r="M239" s="155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0"/>
      <c r="BL239" s="130"/>
      <c r="BM239" s="130"/>
      <c r="BN239" s="130"/>
    </row>
    <row r="240" spans="1:66" x14ac:dyDescent="0.35">
      <c r="A240" s="120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5"/>
      <c r="M240" s="155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/>
      <c r="AU240" s="130"/>
      <c r="AV240" s="130"/>
      <c r="AW240" s="130"/>
      <c r="AX240" s="130"/>
      <c r="AY240" s="130"/>
      <c r="AZ240" s="130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0"/>
      <c r="BL240" s="130"/>
      <c r="BM240" s="130"/>
      <c r="BN240" s="130"/>
    </row>
    <row r="241" spans="1:66" x14ac:dyDescent="0.35">
      <c r="A241" s="120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5"/>
      <c r="M241" s="155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0"/>
      <c r="BL241" s="130"/>
      <c r="BM241" s="130"/>
      <c r="BN241" s="130"/>
    </row>
    <row r="242" spans="1:66" x14ac:dyDescent="0.35">
      <c r="A242" s="120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5"/>
      <c r="M242" s="155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30"/>
      <c r="AA242" s="130"/>
      <c r="AB242" s="130"/>
      <c r="AC242" s="130"/>
      <c r="AD242" s="130"/>
      <c r="AE242" s="130"/>
      <c r="AF242" s="130"/>
      <c r="AG242" s="130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  <c r="BC242" s="130"/>
      <c r="BD242" s="130"/>
      <c r="BE242" s="130"/>
      <c r="BF242" s="130"/>
      <c r="BG242" s="130"/>
      <c r="BH242" s="130"/>
      <c r="BI242" s="130"/>
      <c r="BJ242" s="130"/>
      <c r="BK242" s="130"/>
      <c r="BL242" s="130"/>
      <c r="BM242" s="130"/>
      <c r="BN242" s="130"/>
    </row>
    <row r="243" spans="1:66" x14ac:dyDescent="0.35">
      <c r="A243" s="120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5"/>
      <c r="M243" s="155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30"/>
      <c r="AA243" s="130"/>
      <c r="AB243" s="130"/>
      <c r="AC243" s="130"/>
      <c r="AD243" s="130"/>
      <c r="AE243" s="130"/>
      <c r="AF243" s="130"/>
      <c r="AG243" s="130"/>
      <c r="AH243" s="130"/>
      <c r="AI243" s="130"/>
      <c r="AJ243" s="130"/>
      <c r="AK243" s="130"/>
      <c r="AL243" s="130"/>
      <c r="AM243" s="130"/>
      <c r="AN243" s="130"/>
      <c r="AO243" s="130"/>
      <c r="AP243" s="130"/>
      <c r="AQ243" s="130"/>
      <c r="AR243" s="130"/>
      <c r="AS243" s="130"/>
      <c r="AT243" s="130"/>
      <c r="AU243" s="130"/>
      <c r="AV243" s="130"/>
      <c r="AW243" s="130"/>
      <c r="AX243" s="130"/>
      <c r="AY243" s="130"/>
      <c r="AZ243" s="130"/>
      <c r="BA243" s="130"/>
      <c r="BB243" s="130"/>
      <c r="BC243" s="130"/>
      <c r="BD243" s="130"/>
      <c r="BE243" s="130"/>
      <c r="BF243" s="130"/>
      <c r="BG243" s="130"/>
      <c r="BH243" s="130"/>
      <c r="BI243" s="130"/>
      <c r="BJ243" s="130"/>
      <c r="BK243" s="130"/>
      <c r="BL243" s="130"/>
      <c r="BM243" s="130"/>
      <c r="BN243" s="130"/>
    </row>
    <row r="244" spans="1:66" x14ac:dyDescent="0.35">
      <c r="A244" s="120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5"/>
      <c r="M244" s="155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30"/>
      <c r="AA244" s="130"/>
      <c r="AB244" s="130"/>
      <c r="AC244" s="130"/>
      <c r="AD244" s="130"/>
      <c r="AE244" s="130"/>
      <c r="AF244" s="130"/>
      <c r="AG244" s="130"/>
      <c r="AH244" s="130"/>
      <c r="AI244" s="130"/>
      <c r="AJ244" s="130"/>
      <c r="AK244" s="130"/>
      <c r="AL244" s="130"/>
      <c r="AM244" s="130"/>
      <c r="AN244" s="130"/>
      <c r="AO244" s="130"/>
      <c r="AP244" s="130"/>
      <c r="AQ244" s="130"/>
      <c r="AR244" s="130"/>
      <c r="AS244" s="130"/>
      <c r="AT244" s="130"/>
      <c r="AU244" s="130"/>
      <c r="AV244" s="130"/>
      <c r="AW244" s="130"/>
      <c r="AX244" s="130"/>
      <c r="AY244" s="130"/>
      <c r="AZ244" s="130"/>
      <c r="BA244" s="130"/>
      <c r="BB244" s="130"/>
      <c r="BC244" s="130"/>
      <c r="BD244" s="130"/>
      <c r="BE244" s="130"/>
      <c r="BF244" s="130"/>
      <c r="BG244" s="130"/>
      <c r="BH244" s="130"/>
      <c r="BI244" s="130"/>
      <c r="BJ244" s="130"/>
      <c r="BK244" s="130"/>
      <c r="BL244" s="130"/>
      <c r="BM244" s="130"/>
      <c r="BN244" s="130"/>
    </row>
    <row r="245" spans="1:66" x14ac:dyDescent="0.35">
      <c r="A245" s="120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5"/>
      <c r="M245" s="155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30"/>
      <c r="AA245" s="130"/>
      <c r="AB245" s="130"/>
      <c r="AC245" s="130"/>
      <c r="AD245" s="130"/>
      <c r="AE245" s="130"/>
      <c r="AF245" s="130"/>
      <c r="AG245" s="130"/>
      <c r="AH245" s="130"/>
      <c r="AI245" s="130"/>
      <c r="AJ245" s="130"/>
      <c r="AK245" s="130"/>
      <c r="AL245" s="130"/>
      <c r="AM245" s="130"/>
      <c r="AN245" s="130"/>
      <c r="AO245" s="130"/>
      <c r="AP245" s="130"/>
      <c r="AQ245" s="130"/>
      <c r="AR245" s="130"/>
      <c r="AS245" s="130"/>
      <c r="AT245" s="130"/>
      <c r="AU245" s="130"/>
      <c r="AV245" s="130"/>
      <c r="AW245" s="130"/>
      <c r="AX245" s="130"/>
      <c r="AY245" s="130"/>
      <c r="AZ245" s="130"/>
      <c r="BA245" s="130"/>
      <c r="BB245" s="130"/>
      <c r="BC245" s="130"/>
      <c r="BD245" s="130"/>
      <c r="BE245" s="130"/>
      <c r="BF245" s="130"/>
      <c r="BG245" s="130"/>
      <c r="BH245" s="130"/>
      <c r="BI245" s="130"/>
      <c r="BJ245" s="130"/>
      <c r="BK245" s="130"/>
      <c r="BL245" s="130"/>
      <c r="BM245" s="130"/>
      <c r="BN245" s="130"/>
    </row>
    <row r="246" spans="1:66" x14ac:dyDescent="0.35">
      <c r="A246" s="120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5"/>
      <c r="M246" s="155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  <c r="BC246" s="130"/>
      <c r="BD246" s="130"/>
      <c r="BE246" s="130"/>
      <c r="BF246" s="130"/>
      <c r="BG246" s="130"/>
      <c r="BH246" s="130"/>
      <c r="BI246" s="130"/>
      <c r="BJ246" s="130"/>
      <c r="BK246" s="130"/>
      <c r="BL246" s="130"/>
      <c r="BM246" s="130"/>
      <c r="BN246" s="130"/>
    </row>
    <row r="247" spans="1:66" x14ac:dyDescent="0.35">
      <c r="A247" s="120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5"/>
      <c r="M247" s="155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  <c r="AN247" s="130"/>
      <c r="AO247" s="130"/>
      <c r="AP247" s="130"/>
      <c r="AQ247" s="130"/>
      <c r="AR247" s="130"/>
      <c r="AS247" s="130"/>
      <c r="AT247" s="130"/>
      <c r="AU247" s="130"/>
      <c r="AV247" s="130"/>
      <c r="AW247" s="130"/>
      <c r="AX247" s="130"/>
      <c r="AY247" s="130"/>
      <c r="AZ247" s="130"/>
      <c r="BA247" s="130"/>
      <c r="BB247" s="130"/>
      <c r="BC247" s="130"/>
      <c r="BD247" s="130"/>
      <c r="BE247" s="130"/>
      <c r="BF247" s="130"/>
      <c r="BG247" s="130"/>
      <c r="BH247" s="130"/>
      <c r="BI247" s="130"/>
      <c r="BJ247" s="130"/>
      <c r="BK247" s="130"/>
      <c r="BL247" s="130"/>
      <c r="BM247" s="130"/>
      <c r="BN247" s="130"/>
    </row>
    <row r="248" spans="1:66" x14ac:dyDescent="0.35">
      <c r="A248" s="120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5"/>
      <c r="M248" s="155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  <c r="AX248" s="130"/>
      <c r="AY248" s="130"/>
      <c r="AZ248" s="130"/>
      <c r="BA248" s="130"/>
      <c r="BB248" s="130"/>
      <c r="BC248" s="130"/>
      <c r="BD248" s="130"/>
      <c r="BE248" s="130"/>
      <c r="BF248" s="130"/>
      <c r="BG248" s="130"/>
      <c r="BH248" s="130"/>
      <c r="BI248" s="130"/>
      <c r="BJ248" s="130"/>
      <c r="BK248" s="130"/>
      <c r="BL248" s="130"/>
      <c r="BM248" s="130"/>
      <c r="BN248" s="130"/>
    </row>
    <row r="249" spans="1:66" x14ac:dyDescent="0.35">
      <c r="A249" s="120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5"/>
      <c r="M249" s="155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30"/>
      <c r="AL249" s="130"/>
      <c r="AM249" s="130"/>
      <c r="AN249" s="130"/>
      <c r="AO249" s="130"/>
      <c r="AP249" s="130"/>
      <c r="AQ249" s="130"/>
      <c r="AR249" s="130"/>
      <c r="AS249" s="130"/>
      <c r="AT249" s="130"/>
      <c r="AU249" s="130"/>
      <c r="AV249" s="130"/>
      <c r="AW249" s="130"/>
      <c r="AX249" s="130"/>
      <c r="AY249" s="130"/>
      <c r="AZ249" s="130"/>
      <c r="BA249" s="130"/>
      <c r="BB249" s="130"/>
      <c r="BC249" s="130"/>
      <c r="BD249" s="130"/>
      <c r="BE249" s="130"/>
      <c r="BF249" s="130"/>
      <c r="BG249" s="130"/>
      <c r="BH249" s="130"/>
      <c r="BI249" s="130"/>
      <c r="BJ249" s="130"/>
      <c r="BK249" s="130"/>
      <c r="BL249" s="130"/>
      <c r="BM249" s="130"/>
      <c r="BN249" s="130"/>
    </row>
    <row r="250" spans="1:66" x14ac:dyDescent="0.35">
      <c r="A250" s="120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5"/>
      <c r="M250" s="155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30"/>
      <c r="AL250" s="130"/>
      <c r="AM250" s="130"/>
      <c r="AN250" s="130"/>
      <c r="AO250" s="130"/>
      <c r="AP250" s="130"/>
      <c r="AQ250" s="130"/>
      <c r="AR250" s="130"/>
      <c r="AS250" s="130"/>
      <c r="AT250" s="130"/>
      <c r="AU250" s="130"/>
      <c r="AV250" s="130"/>
      <c r="AW250" s="130"/>
      <c r="AX250" s="130"/>
      <c r="AY250" s="130"/>
      <c r="AZ250" s="130"/>
      <c r="BA250" s="130"/>
      <c r="BB250" s="130"/>
      <c r="BC250" s="130"/>
      <c r="BD250" s="130"/>
      <c r="BE250" s="130"/>
      <c r="BF250" s="130"/>
      <c r="BG250" s="130"/>
      <c r="BH250" s="130"/>
      <c r="BI250" s="130"/>
      <c r="BJ250" s="130"/>
      <c r="BK250" s="130"/>
      <c r="BL250" s="130"/>
      <c r="BM250" s="130"/>
      <c r="BN250" s="130"/>
    </row>
    <row r="251" spans="1:66" x14ac:dyDescent="0.35">
      <c r="A251" s="120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5"/>
      <c r="M251" s="155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  <c r="AQ251" s="130"/>
      <c r="AR251" s="130"/>
      <c r="AS251" s="130"/>
      <c r="AT251" s="130"/>
      <c r="AU251" s="130"/>
      <c r="AV251" s="130"/>
      <c r="AW251" s="130"/>
      <c r="AX251" s="130"/>
      <c r="AY251" s="130"/>
      <c r="AZ251" s="130"/>
      <c r="BA251" s="130"/>
      <c r="BB251" s="130"/>
      <c r="BC251" s="130"/>
      <c r="BD251" s="130"/>
      <c r="BE251" s="130"/>
      <c r="BF251" s="130"/>
      <c r="BG251" s="130"/>
      <c r="BH251" s="130"/>
      <c r="BI251" s="130"/>
      <c r="BJ251" s="130"/>
      <c r="BK251" s="130"/>
      <c r="BL251" s="130"/>
      <c r="BM251" s="130"/>
      <c r="BN251" s="130"/>
    </row>
    <row r="252" spans="1:66" x14ac:dyDescent="0.35">
      <c r="A252" s="120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5"/>
      <c r="M252" s="155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30"/>
      <c r="AL252" s="130"/>
      <c r="AM252" s="130"/>
      <c r="AN252" s="130"/>
      <c r="AO252" s="130"/>
      <c r="AP252" s="130"/>
      <c r="AQ252" s="130"/>
      <c r="AR252" s="130"/>
      <c r="AS252" s="130"/>
      <c r="AT252" s="130"/>
      <c r="AU252" s="130"/>
      <c r="AV252" s="130"/>
      <c r="AW252" s="130"/>
      <c r="AX252" s="130"/>
      <c r="AY252" s="130"/>
      <c r="AZ252" s="130"/>
      <c r="BA252" s="130"/>
      <c r="BB252" s="130"/>
      <c r="BC252" s="130"/>
      <c r="BD252" s="130"/>
      <c r="BE252" s="130"/>
      <c r="BF252" s="130"/>
      <c r="BG252" s="130"/>
      <c r="BH252" s="130"/>
      <c r="BI252" s="130"/>
      <c r="BJ252" s="130"/>
      <c r="BK252" s="130"/>
      <c r="BL252" s="130"/>
      <c r="BM252" s="130"/>
      <c r="BN252" s="130"/>
    </row>
    <row r="253" spans="1:66" x14ac:dyDescent="0.35">
      <c r="A253" s="120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5"/>
      <c r="M253" s="155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30"/>
      <c r="AL253" s="130"/>
      <c r="AM253" s="130"/>
      <c r="AN253" s="130"/>
      <c r="AO253" s="130"/>
      <c r="AP253" s="130"/>
      <c r="AQ253" s="130"/>
      <c r="AR253" s="130"/>
      <c r="AS253" s="130"/>
      <c r="AT253" s="130"/>
      <c r="AU253" s="130"/>
      <c r="AV253" s="130"/>
      <c r="AW253" s="130"/>
      <c r="AX253" s="130"/>
      <c r="AY253" s="130"/>
      <c r="AZ253" s="130"/>
      <c r="BA253" s="130"/>
      <c r="BB253" s="130"/>
      <c r="BC253" s="130"/>
      <c r="BD253" s="130"/>
      <c r="BE253" s="130"/>
      <c r="BF253" s="130"/>
      <c r="BG253" s="130"/>
      <c r="BH253" s="130"/>
      <c r="BI253" s="130"/>
      <c r="BJ253" s="130"/>
      <c r="BK253" s="130"/>
      <c r="BL253" s="130"/>
      <c r="BM253" s="130"/>
      <c r="BN253" s="130"/>
    </row>
    <row r="254" spans="1:66" x14ac:dyDescent="0.35">
      <c r="A254" s="120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5"/>
      <c r="M254" s="155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0"/>
      <c r="BL254" s="130"/>
      <c r="BM254" s="130"/>
      <c r="BN254" s="130"/>
    </row>
    <row r="255" spans="1:66" x14ac:dyDescent="0.35">
      <c r="A255" s="120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5"/>
      <c r="M255" s="155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</row>
    <row r="256" spans="1:66" x14ac:dyDescent="0.35">
      <c r="D256" s="154"/>
      <c r="E256" s="154"/>
      <c r="F256" s="154"/>
      <c r="G256" s="154"/>
      <c r="H256" s="154"/>
      <c r="I256" s="154"/>
      <c r="J256" s="154"/>
      <c r="K256" s="154"/>
      <c r="L256" s="155"/>
      <c r="M256" s="155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0"/>
      <c r="BL256" s="130"/>
      <c r="BM256" s="130"/>
      <c r="BN256" s="130"/>
    </row>
    <row r="257" spans="4:66" x14ac:dyDescent="0.35">
      <c r="D257" s="154"/>
      <c r="E257" s="154"/>
      <c r="F257" s="154"/>
      <c r="G257" s="154"/>
      <c r="H257" s="154"/>
      <c r="I257" s="154"/>
      <c r="J257" s="154"/>
      <c r="K257" s="154"/>
      <c r="L257" s="155"/>
      <c r="M257" s="155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  <c r="BC257" s="130"/>
      <c r="BD257" s="130"/>
      <c r="BE257" s="130"/>
      <c r="BF257" s="130"/>
      <c r="BG257" s="130"/>
      <c r="BH257" s="130"/>
      <c r="BI257" s="130"/>
      <c r="BJ257" s="130"/>
      <c r="BK257" s="130"/>
      <c r="BL257" s="130"/>
      <c r="BM257" s="130"/>
      <c r="BN257" s="130"/>
    </row>
    <row r="258" spans="4:66" x14ac:dyDescent="0.35">
      <c r="D258" s="154"/>
      <c r="E258" s="154"/>
      <c r="F258" s="154"/>
      <c r="G258" s="154"/>
      <c r="H258" s="154"/>
      <c r="I258" s="154"/>
      <c r="J258" s="154"/>
      <c r="K258" s="154"/>
      <c r="L258" s="155"/>
      <c r="M258" s="155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  <c r="BC258" s="130"/>
      <c r="BD258" s="130"/>
      <c r="BE258" s="130"/>
      <c r="BF258" s="130"/>
      <c r="BG258" s="130"/>
      <c r="BH258" s="130"/>
      <c r="BI258" s="130"/>
      <c r="BJ258" s="130"/>
      <c r="BK258" s="130"/>
      <c r="BL258" s="130"/>
      <c r="BM258" s="130"/>
      <c r="BN258" s="130"/>
    </row>
    <row r="259" spans="4:66" x14ac:dyDescent="0.35">
      <c r="D259" s="154"/>
      <c r="E259" s="154"/>
      <c r="F259" s="154"/>
      <c r="G259" s="154"/>
      <c r="H259" s="154"/>
      <c r="I259" s="154"/>
      <c r="J259" s="154"/>
      <c r="K259" s="154"/>
      <c r="L259" s="155"/>
      <c r="M259" s="155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  <c r="BC259" s="130"/>
      <c r="BD259" s="130"/>
      <c r="BE259" s="130"/>
      <c r="BF259" s="130"/>
      <c r="BG259" s="130"/>
      <c r="BH259" s="130"/>
      <c r="BI259" s="130"/>
      <c r="BJ259" s="130"/>
      <c r="BK259" s="130"/>
      <c r="BL259" s="130"/>
      <c r="BM259" s="130"/>
      <c r="BN259" s="130"/>
    </row>
    <row r="260" spans="4:66" x14ac:dyDescent="0.35">
      <c r="D260" s="154"/>
      <c r="E260" s="154"/>
      <c r="F260" s="154"/>
      <c r="G260" s="154"/>
      <c r="H260" s="154"/>
      <c r="I260" s="154"/>
      <c r="J260" s="154"/>
      <c r="K260" s="154"/>
      <c r="L260" s="155"/>
      <c r="M260" s="155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  <c r="BC260" s="130"/>
      <c r="BD260" s="130"/>
      <c r="BE260" s="130"/>
      <c r="BF260" s="130"/>
      <c r="BG260" s="130"/>
      <c r="BH260" s="130"/>
      <c r="BI260" s="130"/>
      <c r="BJ260" s="130"/>
      <c r="BK260" s="130"/>
      <c r="BL260" s="130"/>
      <c r="BM260" s="130"/>
      <c r="BN260" s="130"/>
    </row>
    <row r="261" spans="4:66" x14ac:dyDescent="0.35">
      <c r="D261" s="154"/>
      <c r="E261" s="154"/>
      <c r="F261" s="154"/>
      <c r="G261" s="154"/>
      <c r="H261" s="154"/>
      <c r="I261" s="154"/>
      <c r="J261" s="154"/>
      <c r="K261" s="154"/>
      <c r="L261" s="155"/>
      <c r="M261" s="155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30"/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0"/>
      <c r="AL261" s="130"/>
      <c r="AM261" s="130"/>
      <c r="AN261" s="130"/>
      <c r="AO261" s="130"/>
      <c r="AP261" s="130"/>
      <c r="AQ261" s="130"/>
      <c r="AR261" s="130"/>
      <c r="AS261" s="130"/>
      <c r="AT261" s="130"/>
      <c r="AU261" s="130"/>
      <c r="AV261" s="130"/>
      <c r="AW261" s="130"/>
      <c r="AX261" s="130"/>
      <c r="AY261" s="130"/>
      <c r="AZ261" s="130"/>
      <c r="BA261" s="130"/>
      <c r="BB261" s="130"/>
      <c r="BC261" s="130"/>
      <c r="BD261" s="130"/>
      <c r="BE261" s="130"/>
      <c r="BF261" s="130"/>
      <c r="BG261" s="130"/>
      <c r="BH261" s="130"/>
      <c r="BI261" s="130"/>
      <c r="BJ261" s="130"/>
      <c r="BK261" s="130"/>
      <c r="BL261" s="130"/>
      <c r="BM261" s="130"/>
      <c r="BN261" s="130"/>
    </row>
    <row r="262" spans="4:66" x14ac:dyDescent="0.35">
      <c r="D262" s="154"/>
      <c r="E262" s="154"/>
      <c r="F262" s="154"/>
      <c r="G262" s="154"/>
      <c r="H262" s="154"/>
      <c r="I262" s="154"/>
      <c r="J262" s="154"/>
      <c r="K262" s="154"/>
      <c r="L262" s="155"/>
      <c r="M262" s="155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0"/>
      <c r="AL262" s="130"/>
      <c r="AM262" s="130"/>
      <c r="AN262" s="130"/>
      <c r="AO262" s="130"/>
      <c r="AP262" s="130"/>
      <c r="AQ262" s="130"/>
      <c r="AR262" s="130"/>
      <c r="AS262" s="130"/>
      <c r="AT262" s="130"/>
      <c r="AU262" s="130"/>
      <c r="AV262" s="130"/>
      <c r="AW262" s="130"/>
      <c r="AX262" s="130"/>
      <c r="AY262" s="130"/>
      <c r="AZ262" s="130"/>
      <c r="BA262" s="130"/>
      <c r="BB262" s="130"/>
      <c r="BC262" s="130"/>
      <c r="BD262" s="130"/>
      <c r="BE262" s="130"/>
      <c r="BF262" s="130"/>
      <c r="BG262" s="130"/>
      <c r="BH262" s="130"/>
      <c r="BI262" s="130"/>
      <c r="BJ262" s="130"/>
      <c r="BK262" s="130"/>
      <c r="BL262" s="130"/>
      <c r="BM262" s="130"/>
      <c r="BN262" s="130"/>
    </row>
    <row r="263" spans="4:66" x14ac:dyDescent="0.35">
      <c r="D263" s="154"/>
      <c r="E263" s="154"/>
      <c r="F263" s="154"/>
      <c r="G263" s="154"/>
      <c r="H263" s="154"/>
      <c r="I263" s="154"/>
      <c r="J263" s="154"/>
      <c r="K263" s="154"/>
      <c r="L263" s="155"/>
      <c r="M263" s="155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0"/>
      <c r="AL263" s="130"/>
      <c r="AM263" s="130"/>
      <c r="AN263" s="130"/>
      <c r="AO263" s="130"/>
      <c r="AP263" s="130"/>
      <c r="AQ263" s="130"/>
      <c r="AR263" s="130"/>
      <c r="AS263" s="130"/>
      <c r="AT263" s="130"/>
      <c r="AU263" s="130"/>
      <c r="AV263" s="130"/>
      <c r="AW263" s="130"/>
      <c r="AX263" s="130"/>
      <c r="AY263" s="130"/>
      <c r="AZ263" s="130"/>
      <c r="BA263" s="130"/>
      <c r="BB263" s="130"/>
      <c r="BC263" s="130"/>
      <c r="BD263" s="130"/>
      <c r="BE263" s="130"/>
      <c r="BF263" s="130"/>
      <c r="BG263" s="130"/>
      <c r="BH263" s="130"/>
      <c r="BI263" s="130"/>
      <c r="BJ263" s="130"/>
      <c r="BK263" s="130"/>
      <c r="BL263" s="130"/>
      <c r="BM263" s="130"/>
      <c r="BN263" s="130"/>
    </row>
    <row r="264" spans="4:66" x14ac:dyDescent="0.35">
      <c r="D264" s="154"/>
      <c r="E264" s="154"/>
      <c r="F264" s="154"/>
      <c r="G264" s="154"/>
      <c r="H264" s="154"/>
      <c r="I264" s="154"/>
      <c r="J264" s="154"/>
      <c r="K264" s="154"/>
      <c r="L264" s="155"/>
      <c r="M264" s="155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0"/>
      <c r="AL264" s="130"/>
      <c r="AM264" s="130"/>
      <c r="AN264" s="130"/>
      <c r="AO264" s="130"/>
      <c r="AP264" s="130"/>
      <c r="AQ264" s="130"/>
      <c r="AR264" s="130"/>
      <c r="AS264" s="130"/>
      <c r="AT264" s="130"/>
      <c r="AU264" s="130"/>
      <c r="AV264" s="130"/>
      <c r="AW264" s="130"/>
      <c r="AX264" s="130"/>
      <c r="AY264" s="130"/>
      <c r="AZ264" s="130"/>
      <c r="BA264" s="130"/>
      <c r="BB264" s="130"/>
      <c r="BC264" s="130"/>
      <c r="BD264" s="130"/>
      <c r="BE264" s="130"/>
      <c r="BF264" s="130"/>
      <c r="BG264" s="130"/>
      <c r="BH264" s="130"/>
      <c r="BI264" s="130"/>
      <c r="BJ264" s="130"/>
      <c r="BK264" s="130"/>
      <c r="BL264" s="130"/>
      <c r="BM264" s="130"/>
      <c r="BN264" s="130"/>
    </row>
    <row r="265" spans="4:66" x14ac:dyDescent="0.35">
      <c r="D265" s="154"/>
      <c r="E265" s="154"/>
      <c r="F265" s="154"/>
      <c r="G265" s="154"/>
      <c r="H265" s="154"/>
      <c r="I265" s="154"/>
      <c r="J265" s="154"/>
      <c r="K265" s="154"/>
      <c r="L265" s="155"/>
      <c r="M265" s="155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0"/>
      <c r="AL265" s="130"/>
      <c r="AM265" s="130"/>
      <c r="AN265" s="130"/>
      <c r="AO265" s="130"/>
      <c r="AP265" s="130"/>
      <c r="AQ265" s="130"/>
      <c r="AR265" s="130"/>
      <c r="AS265" s="130"/>
      <c r="AT265" s="130"/>
      <c r="AU265" s="130"/>
      <c r="AV265" s="130"/>
      <c r="AW265" s="130"/>
      <c r="AX265" s="130"/>
      <c r="AY265" s="130"/>
      <c r="AZ265" s="130"/>
      <c r="BA265" s="130"/>
      <c r="BB265" s="130"/>
      <c r="BC265" s="130"/>
      <c r="BD265" s="130"/>
      <c r="BE265" s="130"/>
      <c r="BF265" s="130"/>
      <c r="BG265" s="130"/>
      <c r="BH265" s="130"/>
      <c r="BI265" s="130"/>
      <c r="BJ265" s="130"/>
      <c r="BK265" s="130"/>
      <c r="BL265" s="130"/>
      <c r="BM265" s="130"/>
      <c r="BN265" s="130"/>
    </row>
    <row r="266" spans="4:66" x14ac:dyDescent="0.35">
      <c r="D266" s="154"/>
      <c r="E266" s="154"/>
      <c r="F266" s="154"/>
      <c r="G266" s="154"/>
      <c r="H266" s="154"/>
      <c r="I266" s="154"/>
      <c r="J266" s="154"/>
      <c r="K266" s="154"/>
      <c r="L266" s="155"/>
      <c r="M266" s="155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0"/>
      <c r="AL266" s="130"/>
      <c r="AM266" s="130"/>
      <c r="AN266" s="130"/>
      <c r="AO266" s="130"/>
      <c r="AP266" s="130"/>
      <c r="AQ266" s="130"/>
      <c r="AR266" s="130"/>
      <c r="AS266" s="130"/>
      <c r="AT266" s="130"/>
      <c r="AU266" s="130"/>
      <c r="AV266" s="130"/>
      <c r="AW266" s="130"/>
      <c r="AX266" s="130"/>
      <c r="AY266" s="130"/>
      <c r="AZ266" s="130"/>
      <c r="BA266" s="130"/>
      <c r="BB266" s="130"/>
      <c r="BC266" s="130"/>
      <c r="BD266" s="130"/>
      <c r="BE266" s="130"/>
      <c r="BF266" s="130"/>
      <c r="BG266" s="130"/>
      <c r="BH266" s="130"/>
      <c r="BI266" s="130"/>
      <c r="BJ266" s="130"/>
      <c r="BK266" s="130"/>
      <c r="BL266" s="130"/>
      <c r="BM266" s="130"/>
      <c r="BN266" s="130"/>
    </row>
    <row r="267" spans="4:66" x14ac:dyDescent="0.35">
      <c r="D267" s="154"/>
      <c r="E267" s="154"/>
      <c r="F267" s="154"/>
      <c r="G267" s="154"/>
      <c r="H267" s="154"/>
      <c r="I267" s="154"/>
      <c r="J267" s="154"/>
      <c r="K267" s="154"/>
      <c r="L267" s="155"/>
      <c r="M267" s="155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0"/>
      <c r="AL267" s="130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0"/>
      <c r="AX267" s="130"/>
      <c r="AY267" s="130"/>
      <c r="AZ267" s="130"/>
      <c r="BA267" s="130"/>
      <c r="BB267" s="130"/>
      <c r="BC267" s="130"/>
      <c r="BD267" s="130"/>
      <c r="BE267" s="130"/>
      <c r="BF267" s="130"/>
      <c r="BG267" s="130"/>
      <c r="BH267" s="130"/>
      <c r="BI267" s="130"/>
      <c r="BJ267" s="130"/>
      <c r="BK267" s="130"/>
      <c r="BL267" s="130"/>
      <c r="BM267" s="130"/>
      <c r="BN267" s="130"/>
    </row>
    <row r="268" spans="4:66" x14ac:dyDescent="0.35">
      <c r="D268" s="154"/>
      <c r="E268" s="154"/>
      <c r="F268" s="154"/>
      <c r="G268" s="154"/>
      <c r="H268" s="154"/>
      <c r="I268" s="154"/>
      <c r="J268" s="154"/>
      <c r="K268" s="154"/>
      <c r="L268" s="155"/>
      <c r="M268" s="155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  <c r="AX268" s="130"/>
      <c r="AY268" s="130"/>
      <c r="AZ268" s="130"/>
      <c r="BA268" s="130"/>
      <c r="BB268" s="130"/>
      <c r="BC268" s="130"/>
      <c r="BD268" s="130"/>
      <c r="BE268" s="130"/>
      <c r="BF268" s="130"/>
      <c r="BG268" s="130"/>
      <c r="BH268" s="130"/>
      <c r="BI268" s="130"/>
      <c r="BJ268" s="130"/>
      <c r="BK268" s="130"/>
      <c r="BL268" s="130"/>
      <c r="BM268" s="130"/>
      <c r="BN268" s="130"/>
    </row>
    <row r="269" spans="4:66" x14ac:dyDescent="0.35">
      <c r="D269" s="154"/>
      <c r="E269" s="154"/>
      <c r="F269" s="154"/>
      <c r="G269" s="154"/>
      <c r="H269" s="154"/>
      <c r="I269" s="154"/>
      <c r="J269" s="154"/>
      <c r="K269" s="154"/>
      <c r="L269" s="155"/>
      <c r="M269" s="155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0"/>
      <c r="BL269" s="130"/>
      <c r="BM269" s="130"/>
      <c r="BN269" s="130"/>
    </row>
    <row r="270" spans="4:66" x14ac:dyDescent="0.35">
      <c r="D270" s="154"/>
      <c r="E270" s="154"/>
      <c r="F270" s="154"/>
      <c r="G270" s="154"/>
      <c r="H270" s="154"/>
      <c r="I270" s="154"/>
      <c r="J270" s="154"/>
      <c r="K270" s="154"/>
      <c r="L270" s="155"/>
      <c r="M270" s="155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</row>
    <row r="271" spans="4:66" x14ac:dyDescent="0.35">
      <c r="D271" s="154"/>
      <c r="E271" s="154"/>
      <c r="F271" s="154"/>
      <c r="G271" s="154"/>
      <c r="H271" s="154"/>
      <c r="I271" s="154"/>
      <c r="J271" s="154"/>
      <c r="K271" s="154"/>
      <c r="L271" s="155"/>
      <c r="M271" s="155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/>
      <c r="AU271" s="130"/>
      <c r="AV271" s="130"/>
      <c r="AW271" s="130"/>
      <c r="AX271" s="130"/>
      <c r="AY271" s="130"/>
      <c r="AZ271" s="130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0"/>
      <c r="BL271" s="130"/>
      <c r="BM271" s="130"/>
      <c r="BN271" s="130"/>
    </row>
    <row r="272" spans="4:66" x14ac:dyDescent="0.35">
      <c r="D272" s="154"/>
      <c r="E272" s="154"/>
      <c r="F272" s="154"/>
      <c r="G272" s="154"/>
      <c r="H272" s="154"/>
      <c r="I272" s="154"/>
      <c r="J272" s="154"/>
      <c r="K272" s="154"/>
      <c r="L272" s="155"/>
      <c r="M272" s="155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  <c r="AS272" s="130"/>
      <c r="AT272" s="130"/>
      <c r="AU272" s="130"/>
      <c r="AV272" s="130"/>
      <c r="AW272" s="130"/>
      <c r="AX272" s="130"/>
      <c r="AY272" s="130"/>
      <c r="AZ272" s="130"/>
      <c r="BA272" s="130"/>
      <c r="BB272" s="130"/>
      <c r="BC272" s="130"/>
      <c r="BD272" s="130"/>
      <c r="BE272" s="130"/>
      <c r="BF272" s="130"/>
      <c r="BG272" s="130"/>
      <c r="BH272" s="130"/>
      <c r="BI272" s="130"/>
      <c r="BJ272" s="130"/>
      <c r="BK272" s="130"/>
      <c r="BL272" s="130"/>
      <c r="BM272" s="130"/>
      <c r="BN272" s="130"/>
    </row>
    <row r="273" spans="4:66" x14ac:dyDescent="0.35">
      <c r="D273" s="154"/>
      <c r="E273" s="154"/>
      <c r="F273" s="154"/>
      <c r="G273" s="154"/>
      <c r="H273" s="154"/>
      <c r="I273" s="154"/>
      <c r="J273" s="154"/>
      <c r="K273" s="154"/>
      <c r="L273" s="155"/>
      <c r="M273" s="155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0"/>
      <c r="AL273" s="130"/>
      <c r="AM273" s="130"/>
      <c r="AN273" s="130"/>
      <c r="AO273" s="130"/>
      <c r="AP273" s="130"/>
      <c r="AQ273" s="130"/>
      <c r="AR273" s="130"/>
      <c r="AS273" s="130"/>
      <c r="AT273" s="130"/>
      <c r="AU273" s="130"/>
      <c r="AV273" s="130"/>
      <c r="AW273" s="130"/>
      <c r="AX273" s="130"/>
      <c r="AY273" s="130"/>
      <c r="AZ273" s="130"/>
      <c r="BA273" s="130"/>
      <c r="BB273" s="130"/>
      <c r="BC273" s="130"/>
      <c r="BD273" s="130"/>
      <c r="BE273" s="130"/>
      <c r="BF273" s="130"/>
      <c r="BG273" s="130"/>
      <c r="BH273" s="130"/>
      <c r="BI273" s="130"/>
      <c r="BJ273" s="130"/>
      <c r="BK273" s="130"/>
      <c r="BL273" s="130"/>
      <c r="BM273" s="130"/>
      <c r="BN273" s="130"/>
    </row>
    <row r="274" spans="4:66" x14ac:dyDescent="0.35">
      <c r="D274" s="154"/>
      <c r="E274" s="154"/>
      <c r="F274" s="154"/>
      <c r="G274" s="154"/>
      <c r="H274" s="154"/>
      <c r="I274" s="154"/>
      <c r="J274" s="154"/>
      <c r="K274" s="154"/>
      <c r="L274" s="155"/>
      <c r="M274" s="155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  <c r="AX274" s="130"/>
      <c r="AY274" s="130"/>
      <c r="AZ274" s="130"/>
      <c r="BA274" s="130"/>
      <c r="BB274" s="130"/>
      <c r="BC274" s="130"/>
      <c r="BD274" s="130"/>
      <c r="BE274" s="130"/>
      <c r="BF274" s="130"/>
      <c r="BG274" s="130"/>
      <c r="BH274" s="130"/>
      <c r="BI274" s="130"/>
      <c r="BJ274" s="130"/>
      <c r="BK274" s="130"/>
      <c r="BL274" s="130"/>
      <c r="BM274" s="130"/>
      <c r="BN274" s="130"/>
    </row>
    <row r="275" spans="4:66" x14ac:dyDescent="0.35">
      <c r="D275" s="154"/>
      <c r="E275" s="154"/>
      <c r="F275" s="154"/>
      <c r="G275" s="154"/>
      <c r="H275" s="154"/>
      <c r="I275" s="154"/>
      <c r="J275" s="154"/>
      <c r="K275" s="154"/>
      <c r="L275" s="155"/>
      <c r="M275" s="155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  <c r="AS275" s="130"/>
      <c r="AT275" s="130"/>
      <c r="AU275" s="130"/>
      <c r="AV275" s="130"/>
      <c r="AW275" s="130"/>
      <c r="AX275" s="130"/>
      <c r="AY275" s="130"/>
      <c r="AZ275" s="130"/>
      <c r="BA275" s="130"/>
      <c r="BB275" s="130"/>
      <c r="BC275" s="130"/>
      <c r="BD275" s="130"/>
      <c r="BE275" s="130"/>
      <c r="BF275" s="130"/>
      <c r="BG275" s="130"/>
      <c r="BH275" s="130"/>
      <c r="BI275" s="130"/>
      <c r="BJ275" s="130"/>
      <c r="BK275" s="130"/>
      <c r="BL275" s="130"/>
      <c r="BM275" s="130"/>
      <c r="BN275" s="130"/>
    </row>
    <row r="276" spans="4:66" x14ac:dyDescent="0.35">
      <c r="D276" s="154"/>
      <c r="E276" s="154"/>
      <c r="F276" s="154"/>
      <c r="G276" s="154"/>
      <c r="H276" s="154"/>
      <c r="I276" s="154"/>
      <c r="J276" s="154"/>
      <c r="K276" s="154"/>
      <c r="L276" s="155"/>
      <c r="M276" s="155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  <c r="AS276" s="130"/>
      <c r="AT276" s="130"/>
      <c r="AU276" s="130"/>
      <c r="AV276" s="130"/>
      <c r="AW276" s="130"/>
      <c r="AX276" s="130"/>
      <c r="AY276" s="130"/>
      <c r="AZ276" s="130"/>
      <c r="BA276" s="130"/>
      <c r="BB276" s="130"/>
      <c r="BC276" s="130"/>
      <c r="BD276" s="130"/>
      <c r="BE276" s="130"/>
      <c r="BF276" s="130"/>
      <c r="BG276" s="130"/>
      <c r="BH276" s="130"/>
      <c r="BI276" s="130"/>
      <c r="BJ276" s="130"/>
      <c r="BK276" s="130"/>
      <c r="BL276" s="130"/>
      <c r="BM276" s="130"/>
      <c r="BN276" s="130"/>
    </row>
    <row r="277" spans="4:66" x14ac:dyDescent="0.35">
      <c r="D277" s="154"/>
      <c r="E277" s="154"/>
      <c r="F277" s="154"/>
      <c r="G277" s="154"/>
      <c r="H277" s="154"/>
      <c r="I277" s="154"/>
      <c r="J277" s="154"/>
      <c r="K277" s="154"/>
      <c r="L277" s="155"/>
      <c r="M277" s="155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  <c r="AS277" s="130"/>
      <c r="AT277" s="130"/>
      <c r="AU277" s="130"/>
      <c r="AV277" s="130"/>
      <c r="AW277" s="130"/>
      <c r="AX277" s="130"/>
      <c r="AY277" s="130"/>
      <c r="AZ277" s="130"/>
      <c r="BA277" s="130"/>
      <c r="BB277" s="130"/>
      <c r="BC277" s="130"/>
      <c r="BD277" s="130"/>
      <c r="BE277" s="130"/>
      <c r="BF277" s="130"/>
      <c r="BG277" s="130"/>
      <c r="BH277" s="130"/>
      <c r="BI277" s="130"/>
      <c r="BJ277" s="130"/>
      <c r="BK277" s="130"/>
      <c r="BL277" s="130"/>
      <c r="BM277" s="130"/>
      <c r="BN277" s="130"/>
    </row>
    <row r="278" spans="4:66" x14ac:dyDescent="0.35">
      <c r="D278" s="154"/>
      <c r="E278" s="154"/>
      <c r="F278" s="154"/>
      <c r="G278" s="154"/>
      <c r="H278" s="154"/>
      <c r="I278" s="154"/>
      <c r="J278" s="154"/>
      <c r="K278" s="154"/>
      <c r="L278" s="155"/>
      <c r="M278" s="155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  <c r="AS278" s="130"/>
      <c r="AT278" s="130"/>
      <c r="AU278" s="130"/>
      <c r="AV278" s="130"/>
      <c r="AW278" s="130"/>
      <c r="AX278" s="130"/>
      <c r="AY278" s="130"/>
      <c r="AZ278" s="130"/>
      <c r="BA278" s="130"/>
      <c r="BB278" s="130"/>
      <c r="BC278" s="130"/>
      <c r="BD278" s="130"/>
      <c r="BE278" s="130"/>
      <c r="BF278" s="130"/>
      <c r="BG278" s="130"/>
      <c r="BH278" s="130"/>
      <c r="BI278" s="130"/>
      <c r="BJ278" s="130"/>
      <c r="BK278" s="130"/>
      <c r="BL278" s="130"/>
      <c r="BM278" s="130"/>
      <c r="BN278" s="130"/>
    </row>
    <row r="279" spans="4:66" x14ac:dyDescent="0.35">
      <c r="D279" s="154"/>
      <c r="E279" s="154"/>
      <c r="F279" s="154"/>
      <c r="G279" s="154"/>
      <c r="H279" s="154"/>
      <c r="I279" s="154"/>
      <c r="J279" s="154"/>
      <c r="K279" s="154"/>
      <c r="L279" s="155"/>
      <c r="M279" s="155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  <c r="AS279" s="130"/>
      <c r="AT279" s="130"/>
      <c r="AU279" s="130"/>
      <c r="AV279" s="130"/>
      <c r="AW279" s="130"/>
      <c r="AX279" s="130"/>
      <c r="AY279" s="130"/>
      <c r="AZ279" s="130"/>
      <c r="BA279" s="130"/>
      <c r="BB279" s="130"/>
      <c r="BC279" s="130"/>
      <c r="BD279" s="130"/>
      <c r="BE279" s="130"/>
      <c r="BF279" s="130"/>
      <c r="BG279" s="130"/>
      <c r="BH279" s="130"/>
      <c r="BI279" s="130"/>
      <c r="BJ279" s="130"/>
      <c r="BK279" s="130"/>
      <c r="BL279" s="130"/>
      <c r="BM279" s="130"/>
      <c r="BN279" s="130"/>
    </row>
    <row r="280" spans="4:66" x14ac:dyDescent="0.35">
      <c r="H280" s="154"/>
      <c r="I280" s="154"/>
      <c r="J280" s="154"/>
      <c r="K280" s="154"/>
      <c r="L280" s="155"/>
      <c r="M280" s="155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  <c r="AS280" s="130"/>
      <c r="AT280" s="130"/>
      <c r="AU280" s="130"/>
      <c r="AV280" s="130"/>
      <c r="AW280" s="130"/>
      <c r="AX280" s="130"/>
      <c r="AY280" s="130"/>
      <c r="AZ280" s="130"/>
      <c r="BA280" s="130"/>
      <c r="BB280" s="130"/>
      <c r="BC280" s="130"/>
      <c r="BD280" s="130"/>
      <c r="BE280" s="130"/>
      <c r="BF280" s="130"/>
      <c r="BG280" s="130"/>
      <c r="BH280" s="130"/>
      <c r="BI280" s="130"/>
      <c r="BJ280" s="130"/>
      <c r="BK280" s="130"/>
      <c r="BL280" s="130"/>
      <c r="BM280" s="130"/>
      <c r="BN280" s="130"/>
    </row>
    <row r="281" spans="4:66" x14ac:dyDescent="0.35">
      <c r="H281" s="154"/>
      <c r="I281" s="154"/>
      <c r="J281" s="154"/>
      <c r="K281" s="154"/>
      <c r="L281" s="155"/>
      <c r="M281" s="155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  <c r="AS281" s="130"/>
      <c r="AT281" s="130"/>
      <c r="AU281" s="130"/>
      <c r="AV281" s="130"/>
      <c r="AW281" s="130"/>
      <c r="AX281" s="130"/>
      <c r="AY281" s="130"/>
      <c r="AZ281" s="130"/>
      <c r="BA281" s="130"/>
      <c r="BB281" s="130"/>
      <c r="BC281" s="130"/>
      <c r="BD281" s="130"/>
      <c r="BE281" s="130"/>
      <c r="BF281" s="130"/>
      <c r="BG281" s="130"/>
      <c r="BH281" s="130"/>
      <c r="BI281" s="130"/>
      <c r="BJ281" s="130"/>
      <c r="BK281" s="130"/>
      <c r="BL281" s="130"/>
      <c r="BM281" s="130"/>
      <c r="BN281" s="130"/>
    </row>
    <row r="282" spans="4:66" x14ac:dyDescent="0.35">
      <c r="H282" s="154"/>
      <c r="I282" s="154"/>
      <c r="J282" s="154"/>
      <c r="K282" s="154"/>
      <c r="L282" s="155"/>
      <c r="M282" s="155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0"/>
      <c r="BL282" s="130"/>
      <c r="BM282" s="130"/>
      <c r="BN282" s="130"/>
    </row>
    <row r="283" spans="4:66" x14ac:dyDescent="0.35">
      <c r="H283" s="154"/>
      <c r="I283" s="154"/>
      <c r="J283" s="154"/>
      <c r="K283" s="154"/>
      <c r="L283" s="155"/>
      <c r="M283" s="155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0"/>
      <c r="BL283" s="130"/>
      <c r="BM283" s="130"/>
      <c r="BN283" s="130"/>
    </row>
    <row r="284" spans="4:66" x14ac:dyDescent="0.35">
      <c r="H284" s="154"/>
      <c r="I284" s="154"/>
      <c r="J284" s="154"/>
      <c r="K284" s="154"/>
      <c r="L284" s="155"/>
      <c r="M284" s="155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  <c r="AS284" s="130"/>
      <c r="AT284" s="130"/>
      <c r="AU284" s="130"/>
      <c r="AV284" s="130"/>
      <c r="AW284" s="130"/>
      <c r="AX284" s="130"/>
      <c r="AY284" s="130"/>
      <c r="AZ284" s="130"/>
      <c r="BA284" s="130"/>
      <c r="BB284" s="130"/>
      <c r="BC284" s="130"/>
      <c r="BD284" s="130"/>
      <c r="BE284" s="130"/>
      <c r="BF284" s="130"/>
      <c r="BG284" s="130"/>
      <c r="BH284" s="130"/>
      <c r="BI284" s="130"/>
      <c r="BJ284" s="130"/>
      <c r="BK284" s="130"/>
      <c r="BL284" s="130"/>
      <c r="BM284" s="130"/>
      <c r="BN284" s="130"/>
    </row>
    <row r="285" spans="4:66" x14ac:dyDescent="0.35">
      <c r="H285" s="154"/>
      <c r="I285" s="154"/>
      <c r="J285" s="154"/>
      <c r="K285" s="154"/>
      <c r="L285" s="155"/>
      <c r="M285" s="155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</row>
    <row r="286" spans="4:66" x14ac:dyDescent="0.35">
      <c r="H286" s="154"/>
      <c r="I286" s="154"/>
      <c r="J286" s="154"/>
      <c r="K286" s="154"/>
      <c r="L286" s="155"/>
      <c r="M286" s="155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</row>
    <row r="287" spans="4:66" x14ac:dyDescent="0.35">
      <c r="H287" s="154"/>
      <c r="I287" s="154"/>
      <c r="J287" s="154"/>
      <c r="K287" s="154"/>
      <c r="L287" s="155"/>
      <c r="M287" s="155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  <c r="AS287" s="130"/>
      <c r="AT287" s="130"/>
      <c r="AU287" s="130"/>
      <c r="AV287" s="130"/>
      <c r="AW287" s="130"/>
      <c r="AX287" s="130"/>
      <c r="AY287" s="130"/>
      <c r="AZ287" s="130"/>
      <c r="BA287" s="130"/>
      <c r="BB287" s="130"/>
      <c r="BC287" s="130"/>
      <c r="BD287" s="130"/>
      <c r="BE287" s="130"/>
      <c r="BF287" s="130"/>
      <c r="BG287" s="130"/>
      <c r="BH287" s="130"/>
      <c r="BI287" s="130"/>
      <c r="BJ287" s="130"/>
      <c r="BK287" s="130"/>
      <c r="BL287" s="130"/>
      <c r="BM287" s="130"/>
      <c r="BN287" s="130"/>
    </row>
    <row r="288" spans="4:66" x14ac:dyDescent="0.35">
      <c r="H288" s="154"/>
      <c r="I288" s="154"/>
      <c r="J288" s="154"/>
      <c r="K288" s="154"/>
      <c r="L288" s="155"/>
      <c r="M288" s="155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  <c r="AX288" s="130"/>
      <c r="AY288" s="130"/>
      <c r="AZ288" s="130"/>
      <c r="BA288" s="130"/>
      <c r="BB288" s="130"/>
      <c r="BC288" s="130"/>
      <c r="BD288" s="130"/>
      <c r="BE288" s="130"/>
      <c r="BF288" s="130"/>
      <c r="BG288" s="130"/>
      <c r="BH288" s="130"/>
      <c r="BI288" s="130"/>
      <c r="BJ288" s="130"/>
      <c r="BK288" s="130"/>
      <c r="BL288" s="130"/>
      <c r="BM288" s="130"/>
      <c r="BN288" s="130"/>
    </row>
    <row r="289" spans="8:66" x14ac:dyDescent="0.35">
      <c r="H289" s="154"/>
      <c r="I289" s="154"/>
      <c r="J289" s="154"/>
      <c r="K289" s="154"/>
      <c r="L289" s="155"/>
      <c r="M289" s="155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  <c r="AS289" s="130"/>
      <c r="AT289" s="130"/>
      <c r="AU289" s="130"/>
      <c r="AV289" s="130"/>
      <c r="AW289" s="130"/>
      <c r="AX289" s="130"/>
      <c r="AY289" s="130"/>
      <c r="AZ289" s="130"/>
      <c r="BA289" s="130"/>
      <c r="BB289" s="130"/>
      <c r="BC289" s="130"/>
      <c r="BD289" s="130"/>
      <c r="BE289" s="130"/>
      <c r="BF289" s="130"/>
      <c r="BG289" s="130"/>
      <c r="BH289" s="130"/>
      <c r="BI289" s="130"/>
      <c r="BJ289" s="130"/>
      <c r="BK289" s="130"/>
      <c r="BL289" s="130"/>
      <c r="BM289" s="130"/>
      <c r="BN289" s="130"/>
    </row>
    <row r="290" spans="8:66" x14ac:dyDescent="0.35">
      <c r="H290" s="154"/>
      <c r="I290" s="154"/>
      <c r="J290" s="154"/>
      <c r="K290" s="154"/>
      <c r="L290" s="155"/>
      <c r="M290" s="155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130"/>
      <c r="AR290" s="130"/>
      <c r="AS290" s="130"/>
      <c r="AT290" s="130"/>
      <c r="AU290" s="130"/>
      <c r="AV290" s="130"/>
      <c r="AW290" s="130"/>
      <c r="AX290" s="130"/>
      <c r="AY290" s="130"/>
      <c r="AZ290" s="130"/>
      <c r="BA290" s="130"/>
      <c r="BB290" s="130"/>
      <c r="BC290" s="130"/>
      <c r="BD290" s="130"/>
      <c r="BE290" s="130"/>
      <c r="BF290" s="130"/>
      <c r="BG290" s="130"/>
      <c r="BH290" s="130"/>
      <c r="BI290" s="130"/>
      <c r="BJ290" s="130"/>
      <c r="BK290" s="130"/>
      <c r="BL290" s="130"/>
      <c r="BM290" s="130"/>
      <c r="BN290" s="130"/>
    </row>
    <row r="291" spans="8:66" x14ac:dyDescent="0.35">
      <c r="H291" s="154"/>
      <c r="I291" s="154"/>
      <c r="J291" s="154"/>
      <c r="K291" s="154"/>
      <c r="L291" s="155"/>
      <c r="M291" s="155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  <c r="AS291" s="130"/>
      <c r="AT291" s="130"/>
      <c r="AU291" s="130"/>
      <c r="AV291" s="130"/>
      <c r="AW291" s="130"/>
      <c r="AX291" s="130"/>
      <c r="AY291" s="130"/>
      <c r="AZ291" s="130"/>
      <c r="BA291" s="130"/>
      <c r="BB291" s="130"/>
      <c r="BC291" s="130"/>
      <c r="BD291" s="130"/>
      <c r="BE291" s="130"/>
      <c r="BF291" s="130"/>
      <c r="BG291" s="130"/>
      <c r="BH291" s="130"/>
      <c r="BI291" s="130"/>
      <c r="BJ291" s="130"/>
      <c r="BK291" s="130"/>
      <c r="BL291" s="130"/>
      <c r="BM291" s="130"/>
      <c r="BN291" s="130"/>
    </row>
    <row r="292" spans="8:66" x14ac:dyDescent="0.35">
      <c r="H292" s="154"/>
      <c r="I292" s="154"/>
      <c r="J292" s="154"/>
      <c r="K292" s="154"/>
      <c r="L292" s="155"/>
      <c r="M292" s="155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  <c r="AS292" s="130"/>
      <c r="AT292" s="130"/>
      <c r="AU292" s="130"/>
      <c r="AV292" s="130"/>
      <c r="AW292" s="130"/>
      <c r="AX292" s="130"/>
      <c r="AY292" s="130"/>
      <c r="AZ292" s="130"/>
      <c r="BA292" s="130"/>
      <c r="BB292" s="130"/>
      <c r="BC292" s="130"/>
      <c r="BD292" s="130"/>
      <c r="BE292" s="130"/>
      <c r="BF292" s="130"/>
      <c r="BG292" s="130"/>
      <c r="BH292" s="130"/>
      <c r="BI292" s="130"/>
      <c r="BJ292" s="130"/>
      <c r="BK292" s="130"/>
      <c r="BL292" s="130"/>
      <c r="BM292" s="130"/>
      <c r="BN292" s="130"/>
    </row>
    <row r="293" spans="8:66" x14ac:dyDescent="0.35">
      <c r="H293" s="154"/>
      <c r="I293" s="154"/>
      <c r="J293" s="154"/>
      <c r="K293" s="154"/>
      <c r="L293" s="155"/>
      <c r="M293" s="155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  <c r="AS293" s="130"/>
      <c r="AT293" s="130"/>
      <c r="AU293" s="130"/>
      <c r="AV293" s="130"/>
      <c r="AW293" s="130"/>
      <c r="AX293" s="130"/>
      <c r="AY293" s="130"/>
      <c r="AZ293" s="130"/>
      <c r="BA293" s="130"/>
      <c r="BB293" s="130"/>
      <c r="BC293" s="130"/>
      <c r="BD293" s="130"/>
      <c r="BE293" s="130"/>
      <c r="BF293" s="130"/>
      <c r="BG293" s="130"/>
      <c r="BH293" s="130"/>
      <c r="BI293" s="130"/>
      <c r="BJ293" s="130"/>
      <c r="BK293" s="130"/>
      <c r="BL293" s="130"/>
      <c r="BM293" s="130"/>
      <c r="BN293" s="130"/>
    </row>
    <row r="294" spans="8:66" x14ac:dyDescent="0.35">
      <c r="H294" s="154"/>
      <c r="I294" s="154"/>
      <c r="J294" s="154"/>
      <c r="K294" s="154"/>
      <c r="L294" s="155"/>
      <c r="M294" s="155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  <c r="AS294" s="130"/>
      <c r="AT294" s="130"/>
      <c r="AU294" s="130"/>
      <c r="AV294" s="130"/>
      <c r="AW294" s="130"/>
      <c r="AX294" s="130"/>
      <c r="AY294" s="130"/>
      <c r="AZ294" s="130"/>
      <c r="BA294" s="130"/>
      <c r="BB294" s="130"/>
      <c r="BC294" s="130"/>
      <c r="BD294" s="130"/>
      <c r="BE294" s="130"/>
      <c r="BF294" s="130"/>
      <c r="BG294" s="130"/>
      <c r="BH294" s="130"/>
      <c r="BI294" s="130"/>
      <c r="BJ294" s="130"/>
      <c r="BK294" s="130"/>
      <c r="BL294" s="130"/>
      <c r="BM294" s="130"/>
      <c r="BN294" s="130"/>
    </row>
    <row r="295" spans="8:66" x14ac:dyDescent="0.35">
      <c r="H295" s="154"/>
      <c r="I295" s="154"/>
      <c r="J295" s="154"/>
      <c r="K295" s="154"/>
      <c r="L295" s="155"/>
      <c r="M295" s="155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  <c r="AX295" s="130"/>
      <c r="AY295" s="130"/>
      <c r="AZ295" s="130"/>
      <c r="BA295" s="130"/>
      <c r="BB295" s="130"/>
      <c r="BC295" s="130"/>
      <c r="BD295" s="130"/>
      <c r="BE295" s="130"/>
      <c r="BF295" s="130"/>
      <c r="BG295" s="130"/>
      <c r="BH295" s="130"/>
      <c r="BI295" s="130"/>
      <c r="BJ295" s="130"/>
      <c r="BK295" s="130"/>
      <c r="BL295" s="130"/>
      <c r="BM295" s="130"/>
      <c r="BN295" s="130"/>
    </row>
    <row r="296" spans="8:66" x14ac:dyDescent="0.35">
      <c r="H296" s="154"/>
      <c r="I296" s="154"/>
      <c r="J296" s="154"/>
      <c r="K296" s="154"/>
      <c r="L296" s="155"/>
      <c r="M296" s="155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  <c r="AS296" s="130"/>
      <c r="AT296" s="130"/>
      <c r="AU296" s="130"/>
      <c r="AV296" s="130"/>
      <c r="AW296" s="130"/>
      <c r="AX296" s="130"/>
      <c r="AY296" s="130"/>
      <c r="AZ296" s="130"/>
      <c r="BA296" s="130"/>
      <c r="BB296" s="130"/>
      <c r="BC296" s="130"/>
      <c r="BD296" s="130"/>
      <c r="BE296" s="130"/>
      <c r="BF296" s="130"/>
      <c r="BG296" s="130"/>
      <c r="BH296" s="130"/>
      <c r="BI296" s="130"/>
      <c r="BJ296" s="130"/>
      <c r="BK296" s="130"/>
      <c r="BL296" s="130"/>
      <c r="BM296" s="130"/>
      <c r="BN296" s="130"/>
    </row>
  </sheetData>
  <mergeCells count="4">
    <mergeCell ref="C1:L1"/>
    <mergeCell ref="P1:Y1"/>
    <mergeCell ref="B32:B34"/>
    <mergeCell ref="O32:O34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662E-E973-4312-93BA-4193A001AF7D}">
  <sheetPr>
    <tabColor theme="5" tint="-0.499984740745262"/>
  </sheetPr>
  <dimension ref="A1:N34"/>
  <sheetViews>
    <sheetView zoomScale="80" zoomScaleNormal="80" workbookViewId="0">
      <selection activeCell="B32" sqref="B32"/>
    </sheetView>
  </sheetViews>
  <sheetFormatPr defaultRowHeight="15" x14ac:dyDescent="0.25"/>
  <cols>
    <col min="1" max="1" width="8.7109375" bestFit="1" customWidth="1"/>
    <col min="2" max="2" width="20.140625" bestFit="1" customWidth="1"/>
    <col min="3" max="3" width="9.85546875" bestFit="1" customWidth="1"/>
    <col min="4" max="5" width="10.5703125" bestFit="1" customWidth="1"/>
    <col min="6" max="6" width="11.85546875" customWidth="1"/>
    <col min="7" max="7" width="11.28515625" bestFit="1" customWidth="1"/>
    <col min="8" max="8" width="12.85546875" bestFit="1" customWidth="1"/>
    <col min="9" max="9" width="8.140625" bestFit="1" customWidth="1"/>
    <col min="10" max="10" width="10.5703125" bestFit="1" customWidth="1"/>
    <col min="11" max="11" width="10.85546875" bestFit="1" customWidth="1"/>
    <col min="12" max="12" width="6.5703125" bestFit="1" customWidth="1"/>
    <col min="257" max="257" width="8.7109375" bestFit="1" customWidth="1"/>
    <col min="258" max="258" width="20.140625" bestFit="1" customWidth="1"/>
    <col min="259" max="259" width="9.85546875" bestFit="1" customWidth="1"/>
    <col min="260" max="261" width="10.5703125" bestFit="1" customWidth="1"/>
    <col min="262" max="262" width="11.85546875" customWidth="1"/>
    <col min="263" max="263" width="11.28515625" bestFit="1" customWidth="1"/>
    <col min="264" max="264" width="12.85546875" bestFit="1" customWidth="1"/>
    <col min="265" max="265" width="8.140625" bestFit="1" customWidth="1"/>
    <col min="266" max="266" width="10.5703125" bestFit="1" customWidth="1"/>
    <col min="267" max="267" width="10.85546875" bestFit="1" customWidth="1"/>
    <col min="268" max="268" width="6.5703125" bestFit="1" customWidth="1"/>
    <col min="513" max="513" width="8.7109375" bestFit="1" customWidth="1"/>
    <col min="514" max="514" width="20.140625" bestFit="1" customWidth="1"/>
    <col min="515" max="515" width="9.85546875" bestFit="1" customWidth="1"/>
    <col min="516" max="517" width="10.5703125" bestFit="1" customWidth="1"/>
    <col min="518" max="518" width="11.85546875" customWidth="1"/>
    <col min="519" max="519" width="11.28515625" bestFit="1" customWidth="1"/>
    <col min="520" max="520" width="12.85546875" bestFit="1" customWidth="1"/>
    <col min="521" max="521" width="8.140625" bestFit="1" customWidth="1"/>
    <col min="522" max="522" width="10.5703125" bestFit="1" customWidth="1"/>
    <col min="523" max="523" width="10.85546875" bestFit="1" customWidth="1"/>
    <col min="524" max="524" width="6.5703125" bestFit="1" customWidth="1"/>
    <col min="769" max="769" width="8.7109375" bestFit="1" customWidth="1"/>
    <col min="770" max="770" width="20.140625" bestFit="1" customWidth="1"/>
    <col min="771" max="771" width="9.85546875" bestFit="1" customWidth="1"/>
    <col min="772" max="773" width="10.5703125" bestFit="1" customWidth="1"/>
    <col min="774" max="774" width="11.85546875" customWidth="1"/>
    <col min="775" max="775" width="11.28515625" bestFit="1" customWidth="1"/>
    <col min="776" max="776" width="12.85546875" bestFit="1" customWidth="1"/>
    <col min="777" max="777" width="8.140625" bestFit="1" customWidth="1"/>
    <col min="778" max="778" width="10.5703125" bestFit="1" customWidth="1"/>
    <col min="779" max="779" width="10.85546875" bestFit="1" customWidth="1"/>
    <col min="780" max="780" width="6.5703125" bestFit="1" customWidth="1"/>
    <col min="1025" max="1025" width="8.7109375" bestFit="1" customWidth="1"/>
    <col min="1026" max="1026" width="20.140625" bestFit="1" customWidth="1"/>
    <col min="1027" max="1027" width="9.85546875" bestFit="1" customWidth="1"/>
    <col min="1028" max="1029" width="10.5703125" bestFit="1" customWidth="1"/>
    <col min="1030" max="1030" width="11.85546875" customWidth="1"/>
    <col min="1031" max="1031" width="11.28515625" bestFit="1" customWidth="1"/>
    <col min="1032" max="1032" width="12.85546875" bestFit="1" customWidth="1"/>
    <col min="1033" max="1033" width="8.140625" bestFit="1" customWidth="1"/>
    <col min="1034" max="1034" width="10.5703125" bestFit="1" customWidth="1"/>
    <col min="1035" max="1035" width="10.85546875" bestFit="1" customWidth="1"/>
    <col min="1036" max="1036" width="6.5703125" bestFit="1" customWidth="1"/>
    <col min="1281" max="1281" width="8.7109375" bestFit="1" customWidth="1"/>
    <col min="1282" max="1282" width="20.140625" bestFit="1" customWidth="1"/>
    <col min="1283" max="1283" width="9.85546875" bestFit="1" customWidth="1"/>
    <col min="1284" max="1285" width="10.5703125" bestFit="1" customWidth="1"/>
    <col min="1286" max="1286" width="11.85546875" customWidth="1"/>
    <col min="1287" max="1287" width="11.28515625" bestFit="1" customWidth="1"/>
    <col min="1288" max="1288" width="12.85546875" bestFit="1" customWidth="1"/>
    <col min="1289" max="1289" width="8.140625" bestFit="1" customWidth="1"/>
    <col min="1290" max="1290" width="10.5703125" bestFit="1" customWidth="1"/>
    <col min="1291" max="1291" width="10.85546875" bestFit="1" customWidth="1"/>
    <col min="1292" max="1292" width="6.5703125" bestFit="1" customWidth="1"/>
    <col min="1537" max="1537" width="8.7109375" bestFit="1" customWidth="1"/>
    <col min="1538" max="1538" width="20.140625" bestFit="1" customWidth="1"/>
    <col min="1539" max="1539" width="9.85546875" bestFit="1" customWidth="1"/>
    <col min="1540" max="1541" width="10.5703125" bestFit="1" customWidth="1"/>
    <col min="1542" max="1542" width="11.85546875" customWidth="1"/>
    <col min="1543" max="1543" width="11.28515625" bestFit="1" customWidth="1"/>
    <col min="1544" max="1544" width="12.85546875" bestFit="1" customWidth="1"/>
    <col min="1545" max="1545" width="8.140625" bestFit="1" customWidth="1"/>
    <col min="1546" max="1546" width="10.5703125" bestFit="1" customWidth="1"/>
    <col min="1547" max="1547" width="10.85546875" bestFit="1" customWidth="1"/>
    <col min="1548" max="1548" width="6.5703125" bestFit="1" customWidth="1"/>
    <col min="1793" max="1793" width="8.7109375" bestFit="1" customWidth="1"/>
    <col min="1794" max="1794" width="20.140625" bestFit="1" customWidth="1"/>
    <col min="1795" max="1795" width="9.85546875" bestFit="1" customWidth="1"/>
    <col min="1796" max="1797" width="10.5703125" bestFit="1" customWidth="1"/>
    <col min="1798" max="1798" width="11.85546875" customWidth="1"/>
    <col min="1799" max="1799" width="11.28515625" bestFit="1" customWidth="1"/>
    <col min="1800" max="1800" width="12.85546875" bestFit="1" customWidth="1"/>
    <col min="1801" max="1801" width="8.140625" bestFit="1" customWidth="1"/>
    <col min="1802" max="1802" width="10.5703125" bestFit="1" customWidth="1"/>
    <col min="1803" max="1803" width="10.85546875" bestFit="1" customWidth="1"/>
    <col min="1804" max="1804" width="6.5703125" bestFit="1" customWidth="1"/>
    <col min="2049" max="2049" width="8.7109375" bestFit="1" customWidth="1"/>
    <col min="2050" max="2050" width="20.140625" bestFit="1" customWidth="1"/>
    <col min="2051" max="2051" width="9.85546875" bestFit="1" customWidth="1"/>
    <col min="2052" max="2053" width="10.5703125" bestFit="1" customWidth="1"/>
    <col min="2054" max="2054" width="11.85546875" customWidth="1"/>
    <col min="2055" max="2055" width="11.28515625" bestFit="1" customWidth="1"/>
    <col min="2056" max="2056" width="12.85546875" bestFit="1" customWidth="1"/>
    <col min="2057" max="2057" width="8.140625" bestFit="1" customWidth="1"/>
    <col min="2058" max="2058" width="10.5703125" bestFit="1" customWidth="1"/>
    <col min="2059" max="2059" width="10.85546875" bestFit="1" customWidth="1"/>
    <col min="2060" max="2060" width="6.5703125" bestFit="1" customWidth="1"/>
    <col min="2305" max="2305" width="8.7109375" bestFit="1" customWidth="1"/>
    <col min="2306" max="2306" width="20.140625" bestFit="1" customWidth="1"/>
    <col min="2307" max="2307" width="9.85546875" bestFit="1" customWidth="1"/>
    <col min="2308" max="2309" width="10.5703125" bestFit="1" customWidth="1"/>
    <col min="2310" max="2310" width="11.85546875" customWidth="1"/>
    <col min="2311" max="2311" width="11.28515625" bestFit="1" customWidth="1"/>
    <col min="2312" max="2312" width="12.85546875" bestFit="1" customWidth="1"/>
    <col min="2313" max="2313" width="8.140625" bestFit="1" customWidth="1"/>
    <col min="2314" max="2314" width="10.5703125" bestFit="1" customWidth="1"/>
    <col min="2315" max="2315" width="10.85546875" bestFit="1" customWidth="1"/>
    <col min="2316" max="2316" width="6.5703125" bestFit="1" customWidth="1"/>
    <col min="2561" max="2561" width="8.7109375" bestFit="1" customWidth="1"/>
    <col min="2562" max="2562" width="20.140625" bestFit="1" customWidth="1"/>
    <col min="2563" max="2563" width="9.85546875" bestFit="1" customWidth="1"/>
    <col min="2564" max="2565" width="10.5703125" bestFit="1" customWidth="1"/>
    <col min="2566" max="2566" width="11.85546875" customWidth="1"/>
    <col min="2567" max="2567" width="11.28515625" bestFit="1" customWidth="1"/>
    <col min="2568" max="2568" width="12.85546875" bestFit="1" customWidth="1"/>
    <col min="2569" max="2569" width="8.140625" bestFit="1" customWidth="1"/>
    <col min="2570" max="2570" width="10.5703125" bestFit="1" customWidth="1"/>
    <col min="2571" max="2571" width="10.85546875" bestFit="1" customWidth="1"/>
    <col min="2572" max="2572" width="6.5703125" bestFit="1" customWidth="1"/>
    <col min="2817" max="2817" width="8.7109375" bestFit="1" customWidth="1"/>
    <col min="2818" max="2818" width="20.140625" bestFit="1" customWidth="1"/>
    <col min="2819" max="2819" width="9.85546875" bestFit="1" customWidth="1"/>
    <col min="2820" max="2821" width="10.5703125" bestFit="1" customWidth="1"/>
    <col min="2822" max="2822" width="11.85546875" customWidth="1"/>
    <col min="2823" max="2823" width="11.28515625" bestFit="1" customWidth="1"/>
    <col min="2824" max="2824" width="12.85546875" bestFit="1" customWidth="1"/>
    <col min="2825" max="2825" width="8.140625" bestFit="1" customWidth="1"/>
    <col min="2826" max="2826" width="10.5703125" bestFit="1" customWidth="1"/>
    <col min="2827" max="2827" width="10.85546875" bestFit="1" customWidth="1"/>
    <col min="2828" max="2828" width="6.5703125" bestFit="1" customWidth="1"/>
    <col min="3073" max="3073" width="8.7109375" bestFit="1" customWidth="1"/>
    <col min="3074" max="3074" width="20.140625" bestFit="1" customWidth="1"/>
    <col min="3075" max="3075" width="9.85546875" bestFit="1" customWidth="1"/>
    <col min="3076" max="3077" width="10.5703125" bestFit="1" customWidth="1"/>
    <col min="3078" max="3078" width="11.85546875" customWidth="1"/>
    <col min="3079" max="3079" width="11.28515625" bestFit="1" customWidth="1"/>
    <col min="3080" max="3080" width="12.85546875" bestFit="1" customWidth="1"/>
    <col min="3081" max="3081" width="8.140625" bestFit="1" customWidth="1"/>
    <col min="3082" max="3082" width="10.5703125" bestFit="1" customWidth="1"/>
    <col min="3083" max="3083" width="10.85546875" bestFit="1" customWidth="1"/>
    <col min="3084" max="3084" width="6.5703125" bestFit="1" customWidth="1"/>
    <col min="3329" max="3329" width="8.7109375" bestFit="1" customWidth="1"/>
    <col min="3330" max="3330" width="20.140625" bestFit="1" customWidth="1"/>
    <col min="3331" max="3331" width="9.85546875" bestFit="1" customWidth="1"/>
    <col min="3332" max="3333" width="10.5703125" bestFit="1" customWidth="1"/>
    <col min="3334" max="3334" width="11.85546875" customWidth="1"/>
    <col min="3335" max="3335" width="11.28515625" bestFit="1" customWidth="1"/>
    <col min="3336" max="3336" width="12.85546875" bestFit="1" customWidth="1"/>
    <col min="3337" max="3337" width="8.140625" bestFit="1" customWidth="1"/>
    <col min="3338" max="3338" width="10.5703125" bestFit="1" customWidth="1"/>
    <col min="3339" max="3339" width="10.85546875" bestFit="1" customWidth="1"/>
    <col min="3340" max="3340" width="6.5703125" bestFit="1" customWidth="1"/>
    <col min="3585" max="3585" width="8.7109375" bestFit="1" customWidth="1"/>
    <col min="3586" max="3586" width="20.140625" bestFit="1" customWidth="1"/>
    <col min="3587" max="3587" width="9.85546875" bestFit="1" customWidth="1"/>
    <col min="3588" max="3589" width="10.5703125" bestFit="1" customWidth="1"/>
    <col min="3590" max="3590" width="11.85546875" customWidth="1"/>
    <col min="3591" max="3591" width="11.28515625" bestFit="1" customWidth="1"/>
    <col min="3592" max="3592" width="12.85546875" bestFit="1" customWidth="1"/>
    <col min="3593" max="3593" width="8.140625" bestFit="1" customWidth="1"/>
    <col min="3594" max="3594" width="10.5703125" bestFit="1" customWidth="1"/>
    <col min="3595" max="3595" width="10.85546875" bestFit="1" customWidth="1"/>
    <col min="3596" max="3596" width="6.5703125" bestFit="1" customWidth="1"/>
    <col min="3841" max="3841" width="8.7109375" bestFit="1" customWidth="1"/>
    <col min="3842" max="3842" width="20.140625" bestFit="1" customWidth="1"/>
    <col min="3843" max="3843" width="9.85546875" bestFit="1" customWidth="1"/>
    <col min="3844" max="3845" width="10.5703125" bestFit="1" customWidth="1"/>
    <col min="3846" max="3846" width="11.85546875" customWidth="1"/>
    <col min="3847" max="3847" width="11.28515625" bestFit="1" customWidth="1"/>
    <col min="3848" max="3848" width="12.85546875" bestFit="1" customWidth="1"/>
    <col min="3849" max="3849" width="8.140625" bestFit="1" customWidth="1"/>
    <col min="3850" max="3850" width="10.5703125" bestFit="1" customWidth="1"/>
    <col min="3851" max="3851" width="10.85546875" bestFit="1" customWidth="1"/>
    <col min="3852" max="3852" width="6.5703125" bestFit="1" customWidth="1"/>
    <col min="4097" max="4097" width="8.7109375" bestFit="1" customWidth="1"/>
    <col min="4098" max="4098" width="20.140625" bestFit="1" customWidth="1"/>
    <col min="4099" max="4099" width="9.85546875" bestFit="1" customWidth="1"/>
    <col min="4100" max="4101" width="10.5703125" bestFit="1" customWidth="1"/>
    <col min="4102" max="4102" width="11.85546875" customWidth="1"/>
    <col min="4103" max="4103" width="11.28515625" bestFit="1" customWidth="1"/>
    <col min="4104" max="4104" width="12.85546875" bestFit="1" customWidth="1"/>
    <col min="4105" max="4105" width="8.140625" bestFit="1" customWidth="1"/>
    <col min="4106" max="4106" width="10.5703125" bestFit="1" customWidth="1"/>
    <col min="4107" max="4107" width="10.85546875" bestFit="1" customWidth="1"/>
    <col min="4108" max="4108" width="6.5703125" bestFit="1" customWidth="1"/>
    <col min="4353" max="4353" width="8.7109375" bestFit="1" customWidth="1"/>
    <col min="4354" max="4354" width="20.140625" bestFit="1" customWidth="1"/>
    <col min="4355" max="4355" width="9.85546875" bestFit="1" customWidth="1"/>
    <col min="4356" max="4357" width="10.5703125" bestFit="1" customWidth="1"/>
    <col min="4358" max="4358" width="11.85546875" customWidth="1"/>
    <col min="4359" max="4359" width="11.28515625" bestFit="1" customWidth="1"/>
    <col min="4360" max="4360" width="12.85546875" bestFit="1" customWidth="1"/>
    <col min="4361" max="4361" width="8.140625" bestFit="1" customWidth="1"/>
    <col min="4362" max="4362" width="10.5703125" bestFit="1" customWidth="1"/>
    <col min="4363" max="4363" width="10.85546875" bestFit="1" customWidth="1"/>
    <col min="4364" max="4364" width="6.5703125" bestFit="1" customWidth="1"/>
    <col min="4609" max="4609" width="8.7109375" bestFit="1" customWidth="1"/>
    <col min="4610" max="4610" width="20.140625" bestFit="1" customWidth="1"/>
    <col min="4611" max="4611" width="9.85546875" bestFit="1" customWidth="1"/>
    <col min="4612" max="4613" width="10.5703125" bestFit="1" customWidth="1"/>
    <col min="4614" max="4614" width="11.85546875" customWidth="1"/>
    <col min="4615" max="4615" width="11.28515625" bestFit="1" customWidth="1"/>
    <col min="4616" max="4616" width="12.85546875" bestFit="1" customWidth="1"/>
    <col min="4617" max="4617" width="8.140625" bestFit="1" customWidth="1"/>
    <col min="4618" max="4618" width="10.5703125" bestFit="1" customWidth="1"/>
    <col min="4619" max="4619" width="10.85546875" bestFit="1" customWidth="1"/>
    <col min="4620" max="4620" width="6.5703125" bestFit="1" customWidth="1"/>
    <col min="4865" max="4865" width="8.7109375" bestFit="1" customWidth="1"/>
    <col min="4866" max="4866" width="20.140625" bestFit="1" customWidth="1"/>
    <col min="4867" max="4867" width="9.85546875" bestFit="1" customWidth="1"/>
    <col min="4868" max="4869" width="10.5703125" bestFit="1" customWidth="1"/>
    <col min="4870" max="4870" width="11.85546875" customWidth="1"/>
    <col min="4871" max="4871" width="11.28515625" bestFit="1" customWidth="1"/>
    <col min="4872" max="4872" width="12.85546875" bestFit="1" customWidth="1"/>
    <col min="4873" max="4873" width="8.140625" bestFit="1" customWidth="1"/>
    <col min="4874" max="4874" width="10.5703125" bestFit="1" customWidth="1"/>
    <col min="4875" max="4875" width="10.85546875" bestFit="1" customWidth="1"/>
    <col min="4876" max="4876" width="6.5703125" bestFit="1" customWidth="1"/>
    <col min="5121" max="5121" width="8.7109375" bestFit="1" customWidth="1"/>
    <col min="5122" max="5122" width="20.140625" bestFit="1" customWidth="1"/>
    <col min="5123" max="5123" width="9.85546875" bestFit="1" customWidth="1"/>
    <col min="5124" max="5125" width="10.5703125" bestFit="1" customWidth="1"/>
    <col min="5126" max="5126" width="11.85546875" customWidth="1"/>
    <col min="5127" max="5127" width="11.28515625" bestFit="1" customWidth="1"/>
    <col min="5128" max="5128" width="12.85546875" bestFit="1" customWidth="1"/>
    <col min="5129" max="5129" width="8.140625" bestFit="1" customWidth="1"/>
    <col min="5130" max="5130" width="10.5703125" bestFit="1" customWidth="1"/>
    <col min="5131" max="5131" width="10.85546875" bestFit="1" customWidth="1"/>
    <col min="5132" max="5132" width="6.5703125" bestFit="1" customWidth="1"/>
    <col min="5377" max="5377" width="8.7109375" bestFit="1" customWidth="1"/>
    <col min="5378" max="5378" width="20.140625" bestFit="1" customWidth="1"/>
    <col min="5379" max="5379" width="9.85546875" bestFit="1" customWidth="1"/>
    <col min="5380" max="5381" width="10.5703125" bestFit="1" customWidth="1"/>
    <col min="5382" max="5382" width="11.85546875" customWidth="1"/>
    <col min="5383" max="5383" width="11.28515625" bestFit="1" customWidth="1"/>
    <col min="5384" max="5384" width="12.85546875" bestFit="1" customWidth="1"/>
    <col min="5385" max="5385" width="8.140625" bestFit="1" customWidth="1"/>
    <col min="5386" max="5386" width="10.5703125" bestFit="1" customWidth="1"/>
    <col min="5387" max="5387" width="10.85546875" bestFit="1" customWidth="1"/>
    <col min="5388" max="5388" width="6.5703125" bestFit="1" customWidth="1"/>
    <col min="5633" max="5633" width="8.7109375" bestFit="1" customWidth="1"/>
    <col min="5634" max="5634" width="20.140625" bestFit="1" customWidth="1"/>
    <col min="5635" max="5635" width="9.85546875" bestFit="1" customWidth="1"/>
    <col min="5636" max="5637" width="10.5703125" bestFit="1" customWidth="1"/>
    <col min="5638" max="5638" width="11.85546875" customWidth="1"/>
    <col min="5639" max="5639" width="11.28515625" bestFit="1" customWidth="1"/>
    <col min="5640" max="5640" width="12.85546875" bestFit="1" customWidth="1"/>
    <col min="5641" max="5641" width="8.140625" bestFit="1" customWidth="1"/>
    <col min="5642" max="5642" width="10.5703125" bestFit="1" customWidth="1"/>
    <col min="5643" max="5643" width="10.85546875" bestFit="1" customWidth="1"/>
    <col min="5644" max="5644" width="6.5703125" bestFit="1" customWidth="1"/>
    <col min="5889" max="5889" width="8.7109375" bestFit="1" customWidth="1"/>
    <col min="5890" max="5890" width="20.140625" bestFit="1" customWidth="1"/>
    <col min="5891" max="5891" width="9.85546875" bestFit="1" customWidth="1"/>
    <col min="5892" max="5893" width="10.5703125" bestFit="1" customWidth="1"/>
    <col min="5894" max="5894" width="11.85546875" customWidth="1"/>
    <col min="5895" max="5895" width="11.28515625" bestFit="1" customWidth="1"/>
    <col min="5896" max="5896" width="12.85546875" bestFit="1" customWidth="1"/>
    <col min="5897" max="5897" width="8.140625" bestFit="1" customWidth="1"/>
    <col min="5898" max="5898" width="10.5703125" bestFit="1" customWidth="1"/>
    <col min="5899" max="5899" width="10.85546875" bestFit="1" customWidth="1"/>
    <col min="5900" max="5900" width="6.5703125" bestFit="1" customWidth="1"/>
    <col min="6145" max="6145" width="8.7109375" bestFit="1" customWidth="1"/>
    <col min="6146" max="6146" width="20.140625" bestFit="1" customWidth="1"/>
    <col min="6147" max="6147" width="9.85546875" bestFit="1" customWidth="1"/>
    <col min="6148" max="6149" width="10.5703125" bestFit="1" customWidth="1"/>
    <col min="6150" max="6150" width="11.85546875" customWidth="1"/>
    <col min="6151" max="6151" width="11.28515625" bestFit="1" customWidth="1"/>
    <col min="6152" max="6152" width="12.85546875" bestFit="1" customWidth="1"/>
    <col min="6153" max="6153" width="8.140625" bestFit="1" customWidth="1"/>
    <col min="6154" max="6154" width="10.5703125" bestFit="1" customWidth="1"/>
    <col min="6155" max="6155" width="10.85546875" bestFit="1" customWidth="1"/>
    <col min="6156" max="6156" width="6.5703125" bestFit="1" customWidth="1"/>
    <col min="6401" max="6401" width="8.7109375" bestFit="1" customWidth="1"/>
    <col min="6402" max="6402" width="20.140625" bestFit="1" customWidth="1"/>
    <col min="6403" max="6403" width="9.85546875" bestFit="1" customWidth="1"/>
    <col min="6404" max="6405" width="10.5703125" bestFit="1" customWidth="1"/>
    <col min="6406" max="6406" width="11.85546875" customWidth="1"/>
    <col min="6407" max="6407" width="11.28515625" bestFit="1" customWidth="1"/>
    <col min="6408" max="6408" width="12.85546875" bestFit="1" customWidth="1"/>
    <col min="6409" max="6409" width="8.140625" bestFit="1" customWidth="1"/>
    <col min="6410" max="6410" width="10.5703125" bestFit="1" customWidth="1"/>
    <col min="6411" max="6411" width="10.85546875" bestFit="1" customWidth="1"/>
    <col min="6412" max="6412" width="6.5703125" bestFit="1" customWidth="1"/>
    <col min="6657" max="6657" width="8.7109375" bestFit="1" customWidth="1"/>
    <col min="6658" max="6658" width="20.140625" bestFit="1" customWidth="1"/>
    <col min="6659" max="6659" width="9.85546875" bestFit="1" customWidth="1"/>
    <col min="6660" max="6661" width="10.5703125" bestFit="1" customWidth="1"/>
    <col min="6662" max="6662" width="11.85546875" customWidth="1"/>
    <col min="6663" max="6663" width="11.28515625" bestFit="1" customWidth="1"/>
    <col min="6664" max="6664" width="12.85546875" bestFit="1" customWidth="1"/>
    <col min="6665" max="6665" width="8.140625" bestFit="1" customWidth="1"/>
    <col min="6666" max="6666" width="10.5703125" bestFit="1" customWidth="1"/>
    <col min="6667" max="6667" width="10.85546875" bestFit="1" customWidth="1"/>
    <col min="6668" max="6668" width="6.5703125" bestFit="1" customWidth="1"/>
    <col min="6913" max="6913" width="8.7109375" bestFit="1" customWidth="1"/>
    <col min="6914" max="6914" width="20.140625" bestFit="1" customWidth="1"/>
    <col min="6915" max="6915" width="9.85546875" bestFit="1" customWidth="1"/>
    <col min="6916" max="6917" width="10.5703125" bestFit="1" customWidth="1"/>
    <col min="6918" max="6918" width="11.85546875" customWidth="1"/>
    <col min="6919" max="6919" width="11.28515625" bestFit="1" customWidth="1"/>
    <col min="6920" max="6920" width="12.85546875" bestFit="1" customWidth="1"/>
    <col min="6921" max="6921" width="8.140625" bestFit="1" customWidth="1"/>
    <col min="6922" max="6922" width="10.5703125" bestFit="1" customWidth="1"/>
    <col min="6923" max="6923" width="10.85546875" bestFit="1" customWidth="1"/>
    <col min="6924" max="6924" width="6.5703125" bestFit="1" customWidth="1"/>
    <col min="7169" max="7169" width="8.7109375" bestFit="1" customWidth="1"/>
    <col min="7170" max="7170" width="20.140625" bestFit="1" customWidth="1"/>
    <col min="7171" max="7171" width="9.85546875" bestFit="1" customWidth="1"/>
    <col min="7172" max="7173" width="10.5703125" bestFit="1" customWidth="1"/>
    <col min="7174" max="7174" width="11.85546875" customWidth="1"/>
    <col min="7175" max="7175" width="11.28515625" bestFit="1" customWidth="1"/>
    <col min="7176" max="7176" width="12.85546875" bestFit="1" customWidth="1"/>
    <col min="7177" max="7177" width="8.140625" bestFit="1" customWidth="1"/>
    <col min="7178" max="7178" width="10.5703125" bestFit="1" customWidth="1"/>
    <col min="7179" max="7179" width="10.85546875" bestFit="1" customWidth="1"/>
    <col min="7180" max="7180" width="6.5703125" bestFit="1" customWidth="1"/>
    <col min="7425" max="7425" width="8.7109375" bestFit="1" customWidth="1"/>
    <col min="7426" max="7426" width="20.140625" bestFit="1" customWidth="1"/>
    <col min="7427" max="7427" width="9.85546875" bestFit="1" customWidth="1"/>
    <col min="7428" max="7429" width="10.5703125" bestFit="1" customWidth="1"/>
    <col min="7430" max="7430" width="11.85546875" customWidth="1"/>
    <col min="7431" max="7431" width="11.28515625" bestFit="1" customWidth="1"/>
    <col min="7432" max="7432" width="12.85546875" bestFit="1" customWidth="1"/>
    <col min="7433" max="7433" width="8.140625" bestFit="1" customWidth="1"/>
    <col min="7434" max="7434" width="10.5703125" bestFit="1" customWidth="1"/>
    <col min="7435" max="7435" width="10.85546875" bestFit="1" customWidth="1"/>
    <col min="7436" max="7436" width="6.5703125" bestFit="1" customWidth="1"/>
    <col min="7681" max="7681" width="8.7109375" bestFit="1" customWidth="1"/>
    <col min="7682" max="7682" width="20.140625" bestFit="1" customWidth="1"/>
    <col min="7683" max="7683" width="9.85546875" bestFit="1" customWidth="1"/>
    <col min="7684" max="7685" width="10.5703125" bestFit="1" customWidth="1"/>
    <col min="7686" max="7686" width="11.85546875" customWidth="1"/>
    <col min="7687" max="7687" width="11.28515625" bestFit="1" customWidth="1"/>
    <col min="7688" max="7688" width="12.85546875" bestFit="1" customWidth="1"/>
    <col min="7689" max="7689" width="8.140625" bestFit="1" customWidth="1"/>
    <col min="7690" max="7690" width="10.5703125" bestFit="1" customWidth="1"/>
    <col min="7691" max="7691" width="10.85546875" bestFit="1" customWidth="1"/>
    <col min="7692" max="7692" width="6.5703125" bestFit="1" customWidth="1"/>
    <col min="7937" max="7937" width="8.7109375" bestFit="1" customWidth="1"/>
    <col min="7938" max="7938" width="20.140625" bestFit="1" customWidth="1"/>
    <col min="7939" max="7939" width="9.85546875" bestFit="1" customWidth="1"/>
    <col min="7940" max="7941" width="10.5703125" bestFit="1" customWidth="1"/>
    <col min="7942" max="7942" width="11.85546875" customWidth="1"/>
    <col min="7943" max="7943" width="11.28515625" bestFit="1" customWidth="1"/>
    <col min="7944" max="7944" width="12.85546875" bestFit="1" customWidth="1"/>
    <col min="7945" max="7945" width="8.140625" bestFit="1" customWidth="1"/>
    <col min="7946" max="7946" width="10.5703125" bestFit="1" customWidth="1"/>
    <col min="7947" max="7947" width="10.85546875" bestFit="1" customWidth="1"/>
    <col min="7948" max="7948" width="6.5703125" bestFit="1" customWidth="1"/>
    <col min="8193" max="8193" width="8.7109375" bestFit="1" customWidth="1"/>
    <col min="8194" max="8194" width="20.140625" bestFit="1" customWidth="1"/>
    <col min="8195" max="8195" width="9.85546875" bestFit="1" customWidth="1"/>
    <col min="8196" max="8197" width="10.5703125" bestFit="1" customWidth="1"/>
    <col min="8198" max="8198" width="11.85546875" customWidth="1"/>
    <col min="8199" max="8199" width="11.28515625" bestFit="1" customWidth="1"/>
    <col min="8200" max="8200" width="12.85546875" bestFit="1" customWidth="1"/>
    <col min="8201" max="8201" width="8.140625" bestFit="1" customWidth="1"/>
    <col min="8202" max="8202" width="10.5703125" bestFit="1" customWidth="1"/>
    <col min="8203" max="8203" width="10.85546875" bestFit="1" customWidth="1"/>
    <col min="8204" max="8204" width="6.5703125" bestFit="1" customWidth="1"/>
    <col min="8449" max="8449" width="8.7109375" bestFit="1" customWidth="1"/>
    <col min="8450" max="8450" width="20.140625" bestFit="1" customWidth="1"/>
    <col min="8451" max="8451" width="9.85546875" bestFit="1" customWidth="1"/>
    <col min="8452" max="8453" width="10.5703125" bestFit="1" customWidth="1"/>
    <col min="8454" max="8454" width="11.85546875" customWidth="1"/>
    <col min="8455" max="8455" width="11.28515625" bestFit="1" customWidth="1"/>
    <col min="8456" max="8456" width="12.85546875" bestFit="1" customWidth="1"/>
    <col min="8457" max="8457" width="8.140625" bestFit="1" customWidth="1"/>
    <col min="8458" max="8458" width="10.5703125" bestFit="1" customWidth="1"/>
    <col min="8459" max="8459" width="10.85546875" bestFit="1" customWidth="1"/>
    <col min="8460" max="8460" width="6.5703125" bestFit="1" customWidth="1"/>
    <col min="8705" max="8705" width="8.7109375" bestFit="1" customWidth="1"/>
    <col min="8706" max="8706" width="20.140625" bestFit="1" customWidth="1"/>
    <col min="8707" max="8707" width="9.85546875" bestFit="1" customWidth="1"/>
    <col min="8708" max="8709" width="10.5703125" bestFit="1" customWidth="1"/>
    <col min="8710" max="8710" width="11.85546875" customWidth="1"/>
    <col min="8711" max="8711" width="11.28515625" bestFit="1" customWidth="1"/>
    <col min="8712" max="8712" width="12.85546875" bestFit="1" customWidth="1"/>
    <col min="8713" max="8713" width="8.140625" bestFit="1" customWidth="1"/>
    <col min="8714" max="8714" width="10.5703125" bestFit="1" customWidth="1"/>
    <col min="8715" max="8715" width="10.85546875" bestFit="1" customWidth="1"/>
    <col min="8716" max="8716" width="6.5703125" bestFit="1" customWidth="1"/>
    <col min="8961" max="8961" width="8.7109375" bestFit="1" customWidth="1"/>
    <col min="8962" max="8962" width="20.140625" bestFit="1" customWidth="1"/>
    <col min="8963" max="8963" width="9.85546875" bestFit="1" customWidth="1"/>
    <col min="8964" max="8965" width="10.5703125" bestFit="1" customWidth="1"/>
    <col min="8966" max="8966" width="11.85546875" customWidth="1"/>
    <col min="8967" max="8967" width="11.28515625" bestFit="1" customWidth="1"/>
    <col min="8968" max="8968" width="12.85546875" bestFit="1" customWidth="1"/>
    <col min="8969" max="8969" width="8.140625" bestFit="1" customWidth="1"/>
    <col min="8970" max="8970" width="10.5703125" bestFit="1" customWidth="1"/>
    <col min="8971" max="8971" width="10.85546875" bestFit="1" customWidth="1"/>
    <col min="8972" max="8972" width="6.5703125" bestFit="1" customWidth="1"/>
    <col min="9217" max="9217" width="8.7109375" bestFit="1" customWidth="1"/>
    <col min="9218" max="9218" width="20.140625" bestFit="1" customWidth="1"/>
    <col min="9219" max="9219" width="9.85546875" bestFit="1" customWidth="1"/>
    <col min="9220" max="9221" width="10.5703125" bestFit="1" customWidth="1"/>
    <col min="9222" max="9222" width="11.85546875" customWidth="1"/>
    <col min="9223" max="9223" width="11.28515625" bestFit="1" customWidth="1"/>
    <col min="9224" max="9224" width="12.85546875" bestFit="1" customWidth="1"/>
    <col min="9225" max="9225" width="8.140625" bestFit="1" customWidth="1"/>
    <col min="9226" max="9226" width="10.5703125" bestFit="1" customWidth="1"/>
    <col min="9227" max="9227" width="10.85546875" bestFit="1" customWidth="1"/>
    <col min="9228" max="9228" width="6.5703125" bestFit="1" customWidth="1"/>
    <col min="9473" max="9473" width="8.7109375" bestFit="1" customWidth="1"/>
    <col min="9474" max="9474" width="20.140625" bestFit="1" customWidth="1"/>
    <col min="9475" max="9475" width="9.85546875" bestFit="1" customWidth="1"/>
    <col min="9476" max="9477" width="10.5703125" bestFit="1" customWidth="1"/>
    <col min="9478" max="9478" width="11.85546875" customWidth="1"/>
    <col min="9479" max="9479" width="11.28515625" bestFit="1" customWidth="1"/>
    <col min="9480" max="9480" width="12.85546875" bestFit="1" customWidth="1"/>
    <col min="9481" max="9481" width="8.140625" bestFit="1" customWidth="1"/>
    <col min="9482" max="9482" width="10.5703125" bestFit="1" customWidth="1"/>
    <col min="9483" max="9483" width="10.85546875" bestFit="1" customWidth="1"/>
    <col min="9484" max="9484" width="6.5703125" bestFit="1" customWidth="1"/>
    <col min="9729" max="9729" width="8.7109375" bestFit="1" customWidth="1"/>
    <col min="9730" max="9730" width="20.140625" bestFit="1" customWidth="1"/>
    <col min="9731" max="9731" width="9.85546875" bestFit="1" customWidth="1"/>
    <col min="9732" max="9733" width="10.5703125" bestFit="1" customWidth="1"/>
    <col min="9734" max="9734" width="11.85546875" customWidth="1"/>
    <col min="9735" max="9735" width="11.28515625" bestFit="1" customWidth="1"/>
    <col min="9736" max="9736" width="12.85546875" bestFit="1" customWidth="1"/>
    <col min="9737" max="9737" width="8.140625" bestFit="1" customWidth="1"/>
    <col min="9738" max="9738" width="10.5703125" bestFit="1" customWidth="1"/>
    <col min="9739" max="9739" width="10.85546875" bestFit="1" customWidth="1"/>
    <col min="9740" max="9740" width="6.5703125" bestFit="1" customWidth="1"/>
    <col min="9985" max="9985" width="8.7109375" bestFit="1" customWidth="1"/>
    <col min="9986" max="9986" width="20.140625" bestFit="1" customWidth="1"/>
    <col min="9987" max="9987" width="9.85546875" bestFit="1" customWidth="1"/>
    <col min="9988" max="9989" width="10.5703125" bestFit="1" customWidth="1"/>
    <col min="9990" max="9990" width="11.85546875" customWidth="1"/>
    <col min="9991" max="9991" width="11.28515625" bestFit="1" customWidth="1"/>
    <col min="9992" max="9992" width="12.85546875" bestFit="1" customWidth="1"/>
    <col min="9993" max="9993" width="8.140625" bestFit="1" customWidth="1"/>
    <col min="9994" max="9994" width="10.5703125" bestFit="1" customWidth="1"/>
    <col min="9995" max="9995" width="10.85546875" bestFit="1" customWidth="1"/>
    <col min="9996" max="9996" width="6.5703125" bestFit="1" customWidth="1"/>
    <col min="10241" max="10241" width="8.7109375" bestFit="1" customWidth="1"/>
    <col min="10242" max="10242" width="20.140625" bestFit="1" customWidth="1"/>
    <col min="10243" max="10243" width="9.85546875" bestFit="1" customWidth="1"/>
    <col min="10244" max="10245" width="10.5703125" bestFit="1" customWidth="1"/>
    <col min="10246" max="10246" width="11.85546875" customWidth="1"/>
    <col min="10247" max="10247" width="11.28515625" bestFit="1" customWidth="1"/>
    <col min="10248" max="10248" width="12.85546875" bestFit="1" customWidth="1"/>
    <col min="10249" max="10249" width="8.140625" bestFit="1" customWidth="1"/>
    <col min="10250" max="10250" width="10.5703125" bestFit="1" customWidth="1"/>
    <col min="10251" max="10251" width="10.85546875" bestFit="1" customWidth="1"/>
    <col min="10252" max="10252" width="6.5703125" bestFit="1" customWidth="1"/>
    <col min="10497" max="10497" width="8.7109375" bestFit="1" customWidth="1"/>
    <col min="10498" max="10498" width="20.140625" bestFit="1" customWidth="1"/>
    <col min="10499" max="10499" width="9.85546875" bestFit="1" customWidth="1"/>
    <col min="10500" max="10501" width="10.5703125" bestFit="1" customWidth="1"/>
    <col min="10502" max="10502" width="11.85546875" customWidth="1"/>
    <col min="10503" max="10503" width="11.28515625" bestFit="1" customWidth="1"/>
    <col min="10504" max="10504" width="12.85546875" bestFit="1" customWidth="1"/>
    <col min="10505" max="10505" width="8.140625" bestFit="1" customWidth="1"/>
    <col min="10506" max="10506" width="10.5703125" bestFit="1" customWidth="1"/>
    <col min="10507" max="10507" width="10.85546875" bestFit="1" customWidth="1"/>
    <col min="10508" max="10508" width="6.5703125" bestFit="1" customWidth="1"/>
    <col min="10753" max="10753" width="8.7109375" bestFit="1" customWidth="1"/>
    <col min="10754" max="10754" width="20.140625" bestFit="1" customWidth="1"/>
    <col min="10755" max="10755" width="9.85546875" bestFit="1" customWidth="1"/>
    <col min="10756" max="10757" width="10.5703125" bestFit="1" customWidth="1"/>
    <col min="10758" max="10758" width="11.85546875" customWidth="1"/>
    <col min="10759" max="10759" width="11.28515625" bestFit="1" customWidth="1"/>
    <col min="10760" max="10760" width="12.85546875" bestFit="1" customWidth="1"/>
    <col min="10761" max="10761" width="8.140625" bestFit="1" customWidth="1"/>
    <col min="10762" max="10762" width="10.5703125" bestFit="1" customWidth="1"/>
    <col min="10763" max="10763" width="10.85546875" bestFit="1" customWidth="1"/>
    <col min="10764" max="10764" width="6.5703125" bestFit="1" customWidth="1"/>
    <col min="11009" max="11009" width="8.7109375" bestFit="1" customWidth="1"/>
    <col min="11010" max="11010" width="20.140625" bestFit="1" customWidth="1"/>
    <col min="11011" max="11011" width="9.85546875" bestFit="1" customWidth="1"/>
    <col min="11012" max="11013" width="10.5703125" bestFit="1" customWidth="1"/>
    <col min="11014" max="11014" width="11.85546875" customWidth="1"/>
    <col min="11015" max="11015" width="11.28515625" bestFit="1" customWidth="1"/>
    <col min="11016" max="11016" width="12.85546875" bestFit="1" customWidth="1"/>
    <col min="11017" max="11017" width="8.140625" bestFit="1" customWidth="1"/>
    <col min="11018" max="11018" width="10.5703125" bestFit="1" customWidth="1"/>
    <col min="11019" max="11019" width="10.85546875" bestFit="1" customWidth="1"/>
    <col min="11020" max="11020" width="6.5703125" bestFit="1" customWidth="1"/>
    <col min="11265" max="11265" width="8.7109375" bestFit="1" customWidth="1"/>
    <col min="11266" max="11266" width="20.140625" bestFit="1" customWidth="1"/>
    <col min="11267" max="11267" width="9.85546875" bestFit="1" customWidth="1"/>
    <col min="11268" max="11269" width="10.5703125" bestFit="1" customWidth="1"/>
    <col min="11270" max="11270" width="11.85546875" customWidth="1"/>
    <col min="11271" max="11271" width="11.28515625" bestFit="1" customWidth="1"/>
    <col min="11272" max="11272" width="12.85546875" bestFit="1" customWidth="1"/>
    <col min="11273" max="11273" width="8.140625" bestFit="1" customWidth="1"/>
    <col min="11274" max="11274" width="10.5703125" bestFit="1" customWidth="1"/>
    <col min="11275" max="11275" width="10.85546875" bestFit="1" customWidth="1"/>
    <col min="11276" max="11276" width="6.5703125" bestFit="1" customWidth="1"/>
    <col min="11521" max="11521" width="8.7109375" bestFit="1" customWidth="1"/>
    <col min="11522" max="11522" width="20.140625" bestFit="1" customWidth="1"/>
    <col min="11523" max="11523" width="9.85546875" bestFit="1" customWidth="1"/>
    <col min="11524" max="11525" width="10.5703125" bestFit="1" customWidth="1"/>
    <col min="11526" max="11526" width="11.85546875" customWidth="1"/>
    <col min="11527" max="11527" width="11.28515625" bestFit="1" customWidth="1"/>
    <col min="11528" max="11528" width="12.85546875" bestFit="1" customWidth="1"/>
    <col min="11529" max="11529" width="8.140625" bestFit="1" customWidth="1"/>
    <col min="11530" max="11530" width="10.5703125" bestFit="1" customWidth="1"/>
    <col min="11531" max="11531" width="10.85546875" bestFit="1" customWidth="1"/>
    <col min="11532" max="11532" width="6.5703125" bestFit="1" customWidth="1"/>
    <col min="11777" max="11777" width="8.7109375" bestFit="1" customWidth="1"/>
    <col min="11778" max="11778" width="20.140625" bestFit="1" customWidth="1"/>
    <col min="11779" max="11779" width="9.85546875" bestFit="1" customWidth="1"/>
    <col min="11780" max="11781" width="10.5703125" bestFit="1" customWidth="1"/>
    <col min="11782" max="11782" width="11.85546875" customWidth="1"/>
    <col min="11783" max="11783" width="11.28515625" bestFit="1" customWidth="1"/>
    <col min="11784" max="11784" width="12.85546875" bestFit="1" customWidth="1"/>
    <col min="11785" max="11785" width="8.140625" bestFit="1" customWidth="1"/>
    <col min="11786" max="11786" width="10.5703125" bestFit="1" customWidth="1"/>
    <col min="11787" max="11787" width="10.85546875" bestFit="1" customWidth="1"/>
    <col min="11788" max="11788" width="6.5703125" bestFit="1" customWidth="1"/>
    <col min="12033" max="12033" width="8.7109375" bestFit="1" customWidth="1"/>
    <col min="12034" max="12034" width="20.140625" bestFit="1" customWidth="1"/>
    <col min="12035" max="12035" width="9.85546875" bestFit="1" customWidth="1"/>
    <col min="12036" max="12037" width="10.5703125" bestFit="1" customWidth="1"/>
    <col min="12038" max="12038" width="11.85546875" customWidth="1"/>
    <col min="12039" max="12039" width="11.28515625" bestFit="1" customWidth="1"/>
    <col min="12040" max="12040" width="12.85546875" bestFit="1" customWidth="1"/>
    <col min="12041" max="12041" width="8.140625" bestFit="1" customWidth="1"/>
    <col min="12042" max="12042" width="10.5703125" bestFit="1" customWidth="1"/>
    <col min="12043" max="12043" width="10.85546875" bestFit="1" customWidth="1"/>
    <col min="12044" max="12044" width="6.5703125" bestFit="1" customWidth="1"/>
    <col min="12289" max="12289" width="8.7109375" bestFit="1" customWidth="1"/>
    <col min="12290" max="12290" width="20.140625" bestFit="1" customWidth="1"/>
    <col min="12291" max="12291" width="9.85546875" bestFit="1" customWidth="1"/>
    <col min="12292" max="12293" width="10.5703125" bestFit="1" customWidth="1"/>
    <col min="12294" max="12294" width="11.85546875" customWidth="1"/>
    <col min="12295" max="12295" width="11.28515625" bestFit="1" customWidth="1"/>
    <col min="12296" max="12296" width="12.85546875" bestFit="1" customWidth="1"/>
    <col min="12297" max="12297" width="8.140625" bestFit="1" customWidth="1"/>
    <col min="12298" max="12298" width="10.5703125" bestFit="1" customWidth="1"/>
    <col min="12299" max="12299" width="10.85546875" bestFit="1" customWidth="1"/>
    <col min="12300" max="12300" width="6.5703125" bestFit="1" customWidth="1"/>
    <col min="12545" max="12545" width="8.7109375" bestFit="1" customWidth="1"/>
    <col min="12546" max="12546" width="20.140625" bestFit="1" customWidth="1"/>
    <col min="12547" max="12547" width="9.85546875" bestFit="1" customWidth="1"/>
    <col min="12548" max="12549" width="10.5703125" bestFit="1" customWidth="1"/>
    <col min="12550" max="12550" width="11.85546875" customWidth="1"/>
    <col min="12551" max="12551" width="11.28515625" bestFit="1" customWidth="1"/>
    <col min="12552" max="12552" width="12.85546875" bestFit="1" customWidth="1"/>
    <col min="12553" max="12553" width="8.140625" bestFit="1" customWidth="1"/>
    <col min="12554" max="12554" width="10.5703125" bestFit="1" customWidth="1"/>
    <col min="12555" max="12555" width="10.85546875" bestFit="1" customWidth="1"/>
    <col min="12556" max="12556" width="6.5703125" bestFit="1" customWidth="1"/>
    <col min="12801" max="12801" width="8.7109375" bestFit="1" customWidth="1"/>
    <col min="12802" max="12802" width="20.140625" bestFit="1" customWidth="1"/>
    <col min="12803" max="12803" width="9.85546875" bestFit="1" customWidth="1"/>
    <col min="12804" max="12805" width="10.5703125" bestFit="1" customWidth="1"/>
    <col min="12806" max="12806" width="11.85546875" customWidth="1"/>
    <col min="12807" max="12807" width="11.28515625" bestFit="1" customWidth="1"/>
    <col min="12808" max="12808" width="12.85546875" bestFit="1" customWidth="1"/>
    <col min="12809" max="12809" width="8.140625" bestFit="1" customWidth="1"/>
    <col min="12810" max="12810" width="10.5703125" bestFit="1" customWidth="1"/>
    <col min="12811" max="12811" width="10.85546875" bestFit="1" customWidth="1"/>
    <col min="12812" max="12812" width="6.5703125" bestFit="1" customWidth="1"/>
    <col min="13057" max="13057" width="8.7109375" bestFit="1" customWidth="1"/>
    <col min="13058" max="13058" width="20.140625" bestFit="1" customWidth="1"/>
    <col min="13059" max="13059" width="9.85546875" bestFit="1" customWidth="1"/>
    <col min="13060" max="13061" width="10.5703125" bestFit="1" customWidth="1"/>
    <col min="13062" max="13062" width="11.85546875" customWidth="1"/>
    <col min="13063" max="13063" width="11.28515625" bestFit="1" customWidth="1"/>
    <col min="13064" max="13064" width="12.85546875" bestFit="1" customWidth="1"/>
    <col min="13065" max="13065" width="8.140625" bestFit="1" customWidth="1"/>
    <col min="13066" max="13066" width="10.5703125" bestFit="1" customWidth="1"/>
    <col min="13067" max="13067" width="10.85546875" bestFit="1" customWidth="1"/>
    <col min="13068" max="13068" width="6.5703125" bestFit="1" customWidth="1"/>
    <col min="13313" max="13313" width="8.7109375" bestFit="1" customWidth="1"/>
    <col min="13314" max="13314" width="20.140625" bestFit="1" customWidth="1"/>
    <col min="13315" max="13315" width="9.85546875" bestFit="1" customWidth="1"/>
    <col min="13316" max="13317" width="10.5703125" bestFit="1" customWidth="1"/>
    <col min="13318" max="13318" width="11.85546875" customWidth="1"/>
    <col min="13319" max="13319" width="11.28515625" bestFit="1" customWidth="1"/>
    <col min="13320" max="13320" width="12.85546875" bestFit="1" customWidth="1"/>
    <col min="13321" max="13321" width="8.140625" bestFit="1" customWidth="1"/>
    <col min="13322" max="13322" width="10.5703125" bestFit="1" customWidth="1"/>
    <col min="13323" max="13323" width="10.85546875" bestFit="1" customWidth="1"/>
    <col min="13324" max="13324" width="6.5703125" bestFit="1" customWidth="1"/>
    <col min="13569" max="13569" width="8.7109375" bestFit="1" customWidth="1"/>
    <col min="13570" max="13570" width="20.140625" bestFit="1" customWidth="1"/>
    <col min="13571" max="13571" width="9.85546875" bestFit="1" customWidth="1"/>
    <col min="13572" max="13573" width="10.5703125" bestFit="1" customWidth="1"/>
    <col min="13574" max="13574" width="11.85546875" customWidth="1"/>
    <col min="13575" max="13575" width="11.28515625" bestFit="1" customWidth="1"/>
    <col min="13576" max="13576" width="12.85546875" bestFit="1" customWidth="1"/>
    <col min="13577" max="13577" width="8.140625" bestFit="1" customWidth="1"/>
    <col min="13578" max="13578" width="10.5703125" bestFit="1" customWidth="1"/>
    <col min="13579" max="13579" width="10.85546875" bestFit="1" customWidth="1"/>
    <col min="13580" max="13580" width="6.5703125" bestFit="1" customWidth="1"/>
    <col min="13825" max="13825" width="8.7109375" bestFit="1" customWidth="1"/>
    <col min="13826" max="13826" width="20.140625" bestFit="1" customWidth="1"/>
    <col min="13827" max="13827" width="9.85546875" bestFit="1" customWidth="1"/>
    <col min="13828" max="13829" width="10.5703125" bestFit="1" customWidth="1"/>
    <col min="13830" max="13830" width="11.85546875" customWidth="1"/>
    <col min="13831" max="13831" width="11.28515625" bestFit="1" customWidth="1"/>
    <col min="13832" max="13832" width="12.85546875" bestFit="1" customWidth="1"/>
    <col min="13833" max="13833" width="8.140625" bestFit="1" customWidth="1"/>
    <col min="13834" max="13834" width="10.5703125" bestFit="1" customWidth="1"/>
    <col min="13835" max="13835" width="10.85546875" bestFit="1" customWidth="1"/>
    <col min="13836" max="13836" width="6.5703125" bestFit="1" customWidth="1"/>
    <col min="14081" max="14081" width="8.7109375" bestFit="1" customWidth="1"/>
    <col min="14082" max="14082" width="20.140625" bestFit="1" customWidth="1"/>
    <col min="14083" max="14083" width="9.85546875" bestFit="1" customWidth="1"/>
    <col min="14084" max="14085" width="10.5703125" bestFit="1" customWidth="1"/>
    <col min="14086" max="14086" width="11.85546875" customWidth="1"/>
    <col min="14087" max="14087" width="11.28515625" bestFit="1" customWidth="1"/>
    <col min="14088" max="14088" width="12.85546875" bestFit="1" customWidth="1"/>
    <col min="14089" max="14089" width="8.140625" bestFit="1" customWidth="1"/>
    <col min="14090" max="14090" width="10.5703125" bestFit="1" customWidth="1"/>
    <col min="14091" max="14091" width="10.85546875" bestFit="1" customWidth="1"/>
    <col min="14092" max="14092" width="6.5703125" bestFit="1" customWidth="1"/>
    <col min="14337" max="14337" width="8.7109375" bestFit="1" customWidth="1"/>
    <col min="14338" max="14338" width="20.140625" bestFit="1" customWidth="1"/>
    <col min="14339" max="14339" width="9.85546875" bestFit="1" customWidth="1"/>
    <col min="14340" max="14341" width="10.5703125" bestFit="1" customWidth="1"/>
    <col min="14342" max="14342" width="11.85546875" customWidth="1"/>
    <col min="14343" max="14343" width="11.28515625" bestFit="1" customWidth="1"/>
    <col min="14344" max="14344" width="12.85546875" bestFit="1" customWidth="1"/>
    <col min="14345" max="14345" width="8.140625" bestFit="1" customWidth="1"/>
    <col min="14346" max="14346" width="10.5703125" bestFit="1" customWidth="1"/>
    <col min="14347" max="14347" width="10.85546875" bestFit="1" customWidth="1"/>
    <col min="14348" max="14348" width="6.5703125" bestFit="1" customWidth="1"/>
    <col min="14593" max="14593" width="8.7109375" bestFit="1" customWidth="1"/>
    <col min="14594" max="14594" width="20.140625" bestFit="1" customWidth="1"/>
    <col min="14595" max="14595" width="9.85546875" bestFit="1" customWidth="1"/>
    <col min="14596" max="14597" width="10.5703125" bestFit="1" customWidth="1"/>
    <col min="14598" max="14598" width="11.85546875" customWidth="1"/>
    <col min="14599" max="14599" width="11.28515625" bestFit="1" customWidth="1"/>
    <col min="14600" max="14600" width="12.85546875" bestFit="1" customWidth="1"/>
    <col min="14601" max="14601" width="8.140625" bestFit="1" customWidth="1"/>
    <col min="14602" max="14602" width="10.5703125" bestFit="1" customWidth="1"/>
    <col min="14603" max="14603" width="10.85546875" bestFit="1" customWidth="1"/>
    <col min="14604" max="14604" width="6.5703125" bestFit="1" customWidth="1"/>
    <col min="14849" max="14849" width="8.7109375" bestFit="1" customWidth="1"/>
    <col min="14850" max="14850" width="20.140625" bestFit="1" customWidth="1"/>
    <col min="14851" max="14851" width="9.85546875" bestFit="1" customWidth="1"/>
    <col min="14852" max="14853" width="10.5703125" bestFit="1" customWidth="1"/>
    <col min="14854" max="14854" width="11.85546875" customWidth="1"/>
    <col min="14855" max="14855" width="11.28515625" bestFit="1" customWidth="1"/>
    <col min="14856" max="14856" width="12.85546875" bestFit="1" customWidth="1"/>
    <col min="14857" max="14857" width="8.140625" bestFit="1" customWidth="1"/>
    <col min="14858" max="14858" width="10.5703125" bestFit="1" customWidth="1"/>
    <col min="14859" max="14859" width="10.85546875" bestFit="1" customWidth="1"/>
    <col min="14860" max="14860" width="6.5703125" bestFit="1" customWidth="1"/>
    <col min="15105" max="15105" width="8.7109375" bestFit="1" customWidth="1"/>
    <col min="15106" max="15106" width="20.140625" bestFit="1" customWidth="1"/>
    <col min="15107" max="15107" width="9.85546875" bestFit="1" customWidth="1"/>
    <col min="15108" max="15109" width="10.5703125" bestFit="1" customWidth="1"/>
    <col min="15110" max="15110" width="11.85546875" customWidth="1"/>
    <col min="15111" max="15111" width="11.28515625" bestFit="1" customWidth="1"/>
    <col min="15112" max="15112" width="12.85546875" bestFit="1" customWidth="1"/>
    <col min="15113" max="15113" width="8.140625" bestFit="1" customWidth="1"/>
    <col min="15114" max="15114" width="10.5703125" bestFit="1" customWidth="1"/>
    <col min="15115" max="15115" width="10.85546875" bestFit="1" customWidth="1"/>
    <col min="15116" max="15116" width="6.5703125" bestFit="1" customWidth="1"/>
    <col min="15361" max="15361" width="8.7109375" bestFit="1" customWidth="1"/>
    <col min="15362" max="15362" width="20.140625" bestFit="1" customWidth="1"/>
    <col min="15363" max="15363" width="9.85546875" bestFit="1" customWidth="1"/>
    <col min="15364" max="15365" width="10.5703125" bestFit="1" customWidth="1"/>
    <col min="15366" max="15366" width="11.85546875" customWidth="1"/>
    <col min="15367" max="15367" width="11.28515625" bestFit="1" customWidth="1"/>
    <col min="15368" max="15368" width="12.85546875" bestFit="1" customWidth="1"/>
    <col min="15369" max="15369" width="8.140625" bestFit="1" customWidth="1"/>
    <col min="15370" max="15370" width="10.5703125" bestFit="1" customWidth="1"/>
    <col min="15371" max="15371" width="10.85546875" bestFit="1" customWidth="1"/>
    <col min="15372" max="15372" width="6.5703125" bestFit="1" customWidth="1"/>
    <col min="15617" max="15617" width="8.7109375" bestFit="1" customWidth="1"/>
    <col min="15618" max="15618" width="20.140625" bestFit="1" customWidth="1"/>
    <col min="15619" max="15619" width="9.85546875" bestFit="1" customWidth="1"/>
    <col min="15620" max="15621" width="10.5703125" bestFit="1" customWidth="1"/>
    <col min="15622" max="15622" width="11.85546875" customWidth="1"/>
    <col min="15623" max="15623" width="11.28515625" bestFit="1" customWidth="1"/>
    <col min="15624" max="15624" width="12.85546875" bestFit="1" customWidth="1"/>
    <col min="15625" max="15625" width="8.140625" bestFit="1" customWidth="1"/>
    <col min="15626" max="15626" width="10.5703125" bestFit="1" customWidth="1"/>
    <col min="15627" max="15627" width="10.85546875" bestFit="1" customWidth="1"/>
    <col min="15628" max="15628" width="6.5703125" bestFit="1" customWidth="1"/>
    <col min="15873" max="15873" width="8.7109375" bestFit="1" customWidth="1"/>
    <col min="15874" max="15874" width="20.140625" bestFit="1" customWidth="1"/>
    <col min="15875" max="15875" width="9.85546875" bestFit="1" customWidth="1"/>
    <col min="15876" max="15877" width="10.5703125" bestFit="1" customWidth="1"/>
    <col min="15878" max="15878" width="11.85546875" customWidth="1"/>
    <col min="15879" max="15879" width="11.28515625" bestFit="1" customWidth="1"/>
    <col min="15880" max="15880" width="12.85546875" bestFit="1" customWidth="1"/>
    <col min="15881" max="15881" width="8.140625" bestFit="1" customWidth="1"/>
    <col min="15882" max="15882" width="10.5703125" bestFit="1" customWidth="1"/>
    <col min="15883" max="15883" width="10.85546875" bestFit="1" customWidth="1"/>
    <col min="15884" max="15884" width="6.5703125" bestFit="1" customWidth="1"/>
    <col min="16129" max="16129" width="8.7109375" bestFit="1" customWidth="1"/>
    <col min="16130" max="16130" width="20.140625" bestFit="1" customWidth="1"/>
    <col min="16131" max="16131" width="9.85546875" bestFit="1" customWidth="1"/>
    <col min="16132" max="16133" width="10.5703125" bestFit="1" customWidth="1"/>
    <col min="16134" max="16134" width="11.85546875" customWidth="1"/>
    <col min="16135" max="16135" width="11.28515625" bestFit="1" customWidth="1"/>
    <col min="16136" max="16136" width="12.85546875" bestFit="1" customWidth="1"/>
    <col min="16137" max="16137" width="8.140625" bestFit="1" customWidth="1"/>
    <col min="16138" max="16138" width="10.5703125" bestFit="1" customWidth="1"/>
    <col min="16139" max="16139" width="10.85546875" bestFit="1" customWidth="1"/>
    <col min="16140" max="16140" width="6.5703125" bestFit="1" customWidth="1"/>
  </cols>
  <sheetData>
    <row r="1" spans="1:14" ht="21" x14ac:dyDescent="0.35">
      <c r="A1" s="157"/>
      <c r="B1" s="121"/>
      <c r="C1" s="158" t="s">
        <v>370</v>
      </c>
      <c r="D1" s="159"/>
      <c r="E1" s="159"/>
      <c r="F1" s="159"/>
      <c r="G1" s="159"/>
      <c r="H1" s="159"/>
      <c r="I1" s="159"/>
      <c r="J1" s="159"/>
      <c r="K1" s="159"/>
      <c r="L1" s="160"/>
    </row>
    <row r="2" spans="1:14" ht="21" x14ac:dyDescent="0.35">
      <c r="A2" s="122" t="s">
        <v>327</v>
      </c>
      <c r="B2" s="122" t="s">
        <v>328</v>
      </c>
      <c r="C2" s="161" t="s">
        <v>288</v>
      </c>
      <c r="D2" s="162" t="s">
        <v>329</v>
      </c>
      <c r="E2" s="162" t="s">
        <v>330</v>
      </c>
      <c r="F2" s="162" t="s">
        <v>331</v>
      </c>
      <c r="G2" s="163" t="s">
        <v>332</v>
      </c>
      <c r="H2" s="163" t="s">
        <v>333</v>
      </c>
      <c r="I2" s="162" t="s">
        <v>334</v>
      </c>
      <c r="J2" s="163" t="s">
        <v>335</v>
      </c>
      <c r="K2" s="164" t="s">
        <v>336</v>
      </c>
      <c r="L2" s="165" t="s">
        <v>337</v>
      </c>
    </row>
    <row r="3" spans="1:14" ht="21" x14ac:dyDescent="0.35">
      <c r="A3" s="131">
        <v>2</v>
      </c>
      <c r="B3" s="132" t="s">
        <v>338</v>
      </c>
      <c r="C3" s="166">
        <f>SUM('[1]5.1-5.13.23'!C3,'[1]5.1-5.13.23'!O3,'[1]5.15-5.26.23'!C3,'[1]5.15-5.26.23'!O3)</f>
        <v>4330</v>
      </c>
      <c r="D3" s="167" t="s">
        <v>299</v>
      </c>
      <c r="E3" s="167">
        <f>AVERAGE('[1]5.1-5.13.23'!E3,'[1]5.1-5.13.23'!Q4,'[1]5.15-5.26.23'!E3,'[1]5.15-5.26.23'!Q4)</f>
        <v>3.6557159336474486E-2</v>
      </c>
      <c r="F3" s="166">
        <f>AVERAGE('[1]5.1-5.13.23'!F3,'[1]5.1-5.13.23'!R3,'[1]5.15-5.26.23'!F3,'[1]5.15-5.26.23'!R3)</f>
        <v>100.94547619047619</v>
      </c>
      <c r="G3" s="168">
        <f>AVERAGE('[1]5.1-5.13.23'!G3,'[1]5.1-5.13.23'!T3,'[1]5.15-5.26.23'!G3,'[1]5.15-5.26.23'!T3)</f>
        <v>2.4563021110619488E-3</v>
      </c>
      <c r="H3" s="168">
        <f>AVERAGE('[1]5.1-5.13.23'!H3,'[1]5.1-5.13.23'!T3,'[1]5.15-5.26.23'!H3,'[1]5.15-5.26.23'!T3)</f>
        <v>1.745868784743206E-3</v>
      </c>
      <c r="I3" s="169">
        <f>SUM('[1]5.1-5.13.23'!I3,'[1]5.1-5.13.23'!U3,'[1]5.15-5.26.23'!I3,'[1]5.15-5.26.23'!U3)</f>
        <v>384.00201577136215</v>
      </c>
      <c r="J3" s="170">
        <f t="shared" ref="J3:J15" si="0">I3/C3</f>
        <v>8.868406830747394E-2</v>
      </c>
      <c r="K3" s="167">
        <f>AVERAGE('[1]5.1-5.13.23'!K3,'[1]5.1-5.13.23'!X3,'[1]5.15-5.26.23'!K3,'[1]5.15-5.26.23'!X3)</f>
        <v>0.98</v>
      </c>
      <c r="L3" s="169">
        <f>SUM('[1]5.1-5.13.23'!L3,'[1]5.1-5.13.23'!X3,'[1]5.15-5.26.23'!L3,'[1]5.15-5.26.23'!X3)</f>
        <v>8.9600000000000009</v>
      </c>
      <c r="N3" s="131"/>
    </row>
    <row r="4" spans="1:14" ht="21" x14ac:dyDescent="0.35">
      <c r="A4" s="131">
        <v>12</v>
      </c>
      <c r="B4" s="139" t="s">
        <v>339</v>
      </c>
      <c r="C4" s="166">
        <f>SUM('[1]5.1-5.13.23'!C4,'[1]5.1-5.13.23'!O4,'[1]5.15-5.26.23'!C4,'[1]5.15-5.26.23'!O4)</f>
        <v>3130</v>
      </c>
      <c r="D4" s="170">
        <f>C4/SUM($C$4:$C$20)</f>
        <v>5.6159615315606273E-2</v>
      </c>
      <c r="E4" s="167">
        <f>AVERAGE('[1]5.1-5.13.23'!E4,'[1]5.1-5.13.23'!Q4,'[1]5.15-5.26.23'!E4,'[1]5.15-5.26.23'!Q4)</f>
        <v>5.9636985600820508E-2</v>
      </c>
      <c r="F4" s="166">
        <f>AVERAGE('[1]5.1-5.13.23'!F4,'[1]5.1-5.13.23'!R4,'[1]5.15-5.26.23'!F4,'[1]5.15-5.26.23'!R4)</f>
        <v>111.81727144505076</v>
      </c>
      <c r="G4" s="168">
        <f>AVERAGE('[1]5.1-5.13.23'!G4,'[1]5.1-5.13.23'!T4,'[1]5.15-5.26.23'!G4,'[1]5.15-5.26.23'!T4)</f>
        <v>2.0112389847271217E-3</v>
      </c>
      <c r="H4" s="168">
        <f>AVERAGE('[1]5.1-5.13.23'!H4,'[1]5.1-5.13.23'!T4,'[1]5.15-5.26.23'!H4,'[1]5.15-5.26.23'!T4)</f>
        <v>1.4651428617357438E-3</v>
      </c>
      <c r="I4" s="169">
        <f>SUM('[1]5.1-5.13.23'!I4,'[1]5.1-5.13.23'!U4,'[1]5.15-5.26.23'!I4,'[1]5.15-5.26.23'!U4)</f>
        <v>213.0019395851705</v>
      </c>
      <c r="J4" s="170">
        <f t="shared" si="0"/>
        <v>6.8051737886635946E-2</v>
      </c>
      <c r="K4" s="167">
        <f>AVERAGE('[1]5.1-5.13.23'!K4,'[1]5.1-5.13.23'!X4,'[1]5.15-5.26.23'!K4,'[1]5.15-5.26.23'!X4)</f>
        <v>0.97499999999999987</v>
      </c>
      <c r="L4" s="169">
        <f>SUM('[1]5.1-5.13.23'!L4,'[1]5.1-5.13.23'!X4,'[1]5.15-5.26.23'!L4,'[1]5.15-5.26.23'!X4)</f>
        <v>7.9399999999999995</v>
      </c>
      <c r="N4" s="131"/>
    </row>
    <row r="5" spans="1:14" ht="21" x14ac:dyDescent="0.35">
      <c r="A5" s="131">
        <v>4</v>
      </c>
      <c r="B5" s="139" t="s">
        <v>340</v>
      </c>
      <c r="C5" s="166">
        <f>SUM('[1]5.1-5.13.23'!C5,'[1]5.1-5.13.23'!O5,'[1]5.15-5.26.23'!C5,'[1]5.15-5.26.23'!O5)</f>
        <v>2955</v>
      </c>
      <c r="D5" s="170">
        <f t="shared" ref="D5:D20" si="1">C5/SUM($C$4:$C$20)</f>
        <v>5.3019700721283237E-2</v>
      </c>
      <c r="E5" s="167">
        <f>AVERAGE('[1]5.1-5.13.23'!E5,'[1]5.1-5.13.23'!Q5,'[1]5.15-5.26.23'!E5,'[1]5.15-5.26.23'!Q5)</f>
        <v>5.3189596567218819E-2</v>
      </c>
      <c r="F5" s="166">
        <f>AVERAGE('[1]5.1-5.13.23'!F5,'[1]5.1-5.13.23'!R5,'[1]5.15-5.26.23'!F5,'[1]5.15-5.26.23'!R5)</f>
        <v>123.15167971861838</v>
      </c>
      <c r="G5" s="168">
        <f>AVERAGE('[1]5.1-5.13.23'!G5,'[1]5.1-5.13.23'!T5,'[1]5.15-5.26.23'!G5,'[1]5.15-5.26.23'!T5)</f>
        <v>2.5446447708455814E-3</v>
      </c>
      <c r="H5" s="168">
        <f>AVERAGE('[1]5.1-5.13.23'!H5,'[1]5.1-5.13.23'!T5,'[1]5.15-5.26.23'!H5,'[1]5.15-5.26.23'!T5)</f>
        <v>1.7735749038555754E-3</v>
      </c>
      <c r="I5" s="169">
        <f>SUM('[1]5.1-5.13.23'!I5,'[1]5.1-5.13.23'!U5,'[1]5.15-5.26.23'!I5,'[1]5.15-5.26.23'!U5)</f>
        <v>197.00213714665395</v>
      </c>
      <c r="J5" s="170">
        <f t="shared" si="0"/>
        <v>6.6667389897344817E-2</v>
      </c>
      <c r="K5" s="167">
        <f>AVERAGE('[1]5.1-5.13.23'!K5,'[1]5.1-5.13.23'!X5,'[1]5.15-5.26.23'!K5,'[1]5.15-5.26.23'!X5)</f>
        <v>0.98</v>
      </c>
      <c r="L5" s="169">
        <f>SUM('[1]5.1-5.13.23'!L5,'[1]5.1-5.13.23'!X5,'[1]5.15-5.26.23'!L5,'[1]5.15-5.26.23'!X5)</f>
        <v>3.96</v>
      </c>
      <c r="N5" s="131"/>
    </row>
    <row r="6" spans="1:14" ht="21" x14ac:dyDescent="0.35">
      <c r="A6" s="131">
        <v>6</v>
      </c>
      <c r="B6" s="139" t="s">
        <v>341</v>
      </c>
      <c r="C6" s="166">
        <f>SUM('[1]5.1-5.13.23'!C6,'[1]5.1-5.13.23'!O6,'[1]5.15-5.26.23'!C6,'[1]5.15-5.26.23'!O6)</f>
        <v>3804</v>
      </c>
      <c r="D6" s="170">
        <f t="shared" si="1"/>
        <v>6.8252772096027564E-2</v>
      </c>
      <c r="E6" s="167">
        <f>AVERAGE('[1]5.1-5.13.23'!E6,'[1]5.1-5.13.23'!Q6,'[1]5.15-5.26.23'!E6,'[1]5.15-5.26.23'!Q6)</f>
        <v>7.0253288351334181E-2</v>
      </c>
      <c r="F6" s="166">
        <f>AVERAGE('[1]5.1-5.13.23'!F6,'[1]5.1-5.13.23'!R6,'[1]5.15-5.26.23'!F6,'[1]5.15-5.26.23'!R6)</f>
        <v>118.91112680115847</v>
      </c>
      <c r="G6" s="168">
        <f>AVERAGE('[1]5.1-5.13.23'!G6,'[1]5.1-5.13.23'!T6,'[1]5.15-5.26.23'!G6,'[1]5.15-5.26.23'!T6)</f>
        <v>1.9867938854483992E-3</v>
      </c>
      <c r="H6" s="168">
        <f>AVERAGE('[1]5.1-5.13.23'!H6,'[1]5.1-5.13.23'!T6,'[1]5.15-5.26.23'!H6,'[1]5.15-5.26.23'!T6)</f>
        <v>1.5160411955478506E-3</v>
      </c>
      <c r="I6" s="169">
        <f>SUM('[1]5.1-5.13.23'!I6,'[1]5.1-5.13.23'!U6,'[1]5.15-5.26.23'!I6,'[1]5.15-5.26.23'!U6)</f>
        <v>215.00212894716844</v>
      </c>
      <c r="J6" s="170">
        <f t="shared" si="0"/>
        <v>5.6520012867289283E-2</v>
      </c>
      <c r="K6" s="167">
        <f>AVERAGE('[1]5.1-5.13.23'!K6,'[1]5.1-5.13.23'!X6,'[1]5.15-5.26.23'!K6,'[1]5.15-5.26.23'!X6)</f>
        <v>0.97499999999999998</v>
      </c>
      <c r="L6" s="169">
        <f>SUM('[1]5.1-5.13.23'!L6,'[1]5.1-5.13.23'!X6,'[1]5.15-5.26.23'!L6,'[1]5.15-5.26.23'!X6)</f>
        <v>6.94</v>
      </c>
      <c r="N6" s="131"/>
    </row>
    <row r="7" spans="1:14" ht="21" x14ac:dyDescent="0.35">
      <c r="A7" s="131">
        <v>16</v>
      </c>
      <c r="B7" s="139" t="s">
        <v>342</v>
      </c>
      <c r="C7" s="166">
        <f>SUM('[1]5.1-5.13.23'!C7,'[1]5.1-5.13.23'!O7,'[1]5.15-5.26.23'!C7,'[1]5.15-5.26.23'!O7)</f>
        <v>3557</v>
      </c>
      <c r="D7" s="170">
        <f t="shared" si="1"/>
        <v>6.3821006925754473E-2</v>
      </c>
      <c r="E7" s="167">
        <f>AVERAGE('[1]5.1-5.13.23'!E7,'[1]5.1-5.13.23'!Q7,'[1]5.15-5.26.23'!E7,'[1]5.15-5.26.23'!Q7)</f>
        <v>6.5892495790730074E-2</v>
      </c>
      <c r="F7" s="166">
        <f>AVERAGE('[1]5.1-5.13.23'!F7,'[1]5.1-5.13.23'!R7,'[1]5.15-5.26.23'!F7,'[1]5.15-5.26.23'!R7)</f>
        <v>118.0339826239382</v>
      </c>
      <c r="G7" s="168">
        <f>AVERAGE('[1]5.1-5.13.23'!G7,'[1]5.1-5.13.23'!T7,'[1]5.15-5.26.23'!G7,'[1]5.15-5.26.23'!T7)</f>
        <v>2.4447605881344312E-3</v>
      </c>
      <c r="H7" s="168">
        <f>AVERAGE('[1]5.1-5.13.23'!H7,'[1]5.1-5.13.23'!T7,'[1]5.15-5.26.23'!H7,'[1]5.15-5.26.23'!T7)</f>
        <v>1.7465672000538898E-3</v>
      </c>
      <c r="I7" s="169">
        <f>SUM('[1]5.1-5.13.23'!I7,'[1]5.1-5.13.23'!U7,'[1]5.15-5.26.23'!I7,'[1]5.15-5.26.23'!U7)</f>
        <v>215.00227386846586</v>
      </c>
      <c r="J7" s="170">
        <f t="shared" si="0"/>
        <v>6.0444833811769995E-2</v>
      </c>
      <c r="K7" s="167">
        <f>AVERAGE('[1]5.1-5.13.23'!K7,'[1]5.1-5.13.23'!X7,'[1]5.15-5.26.23'!K7,'[1]5.15-5.26.23'!X7)</f>
        <v>0.98749999999999993</v>
      </c>
      <c r="L7" s="169">
        <f>SUM('[1]5.1-5.13.23'!L7,'[1]5.1-5.13.23'!X7,'[1]5.15-5.26.23'!L7,'[1]5.15-5.26.23'!X7)</f>
        <v>4.9700000000000006</v>
      </c>
      <c r="N7" s="131"/>
    </row>
    <row r="8" spans="1:14" ht="21" x14ac:dyDescent="0.35">
      <c r="A8" s="131">
        <v>17</v>
      </c>
      <c r="B8" s="139" t="s">
        <v>343</v>
      </c>
      <c r="C8" s="166">
        <f>SUM('[1]5.1-5.13.23'!C8,'[1]5.1-5.13.23'!O8,'[1]5.15-5.26.23'!C8,'[1]5.15-5.26.23'!O8)</f>
        <v>3772</v>
      </c>
      <c r="D8" s="170">
        <f t="shared" si="1"/>
        <v>6.7678616284494203E-2</v>
      </c>
      <c r="E8" s="167">
        <f>AVERAGE('[1]5.1-5.13.23'!E8,'[1]5.1-5.13.23'!Q8,'[1]5.15-5.26.23'!E8,'[1]5.15-5.26.23'!Q8)</f>
        <v>6.7141881049908619E-2</v>
      </c>
      <c r="F8" s="166">
        <f>AVERAGE('[1]5.1-5.13.23'!F8,'[1]5.1-5.13.23'!R8,'[1]5.15-5.26.23'!F8,'[1]5.15-5.26.23'!R8)</f>
        <v>126.41276680899159</v>
      </c>
      <c r="G8" s="168">
        <f>AVERAGE('[1]5.1-5.13.23'!G8,'[1]5.1-5.13.23'!T8,'[1]5.15-5.26.23'!G8,'[1]5.15-5.26.23'!T8)</f>
        <v>1.8835917597491672E-3</v>
      </c>
      <c r="H8" s="168">
        <f>AVERAGE('[1]5.1-5.13.23'!H8,'[1]5.1-5.13.23'!T8,'[1]5.15-5.26.23'!H8,'[1]5.15-5.26.23'!T8)</f>
        <v>1.4942504715363511E-3</v>
      </c>
      <c r="I8" s="169">
        <f>SUM('[1]5.1-5.13.23'!I8,'[1]5.1-5.13.23'!U8,'[1]5.15-5.26.23'!I8,'[1]5.15-5.26.23'!U8)</f>
        <v>279.00227893365428</v>
      </c>
      <c r="J8" s="170">
        <f t="shared" si="0"/>
        <v>7.396666991878427E-2</v>
      </c>
      <c r="K8" s="167">
        <f>AVERAGE('[1]5.1-5.13.23'!K8,'[1]5.1-5.13.23'!X8,'[1]5.15-5.26.23'!K8,'[1]5.15-5.26.23'!X8)</f>
        <v>0.96</v>
      </c>
      <c r="L8" s="169">
        <f>SUM('[1]5.1-5.13.23'!L8,'[1]5.1-5.13.23'!X8,'[1]5.15-5.26.23'!L8,'[1]5.15-5.26.23'!X8)</f>
        <v>8.92</v>
      </c>
      <c r="N8" s="131"/>
    </row>
    <row r="9" spans="1:14" ht="21" x14ac:dyDescent="0.35">
      <c r="A9" s="131">
        <v>19</v>
      </c>
      <c r="B9" s="139" t="s">
        <v>344</v>
      </c>
      <c r="C9" s="166">
        <f>SUM('[1]5.1-5.13.23'!C9,'[1]5.1-5.13.23'!O9,'[1]5.15-5.26.23'!C9,'[1]5.15-5.26.23'!O9)</f>
        <v>3247</v>
      </c>
      <c r="D9" s="170">
        <f t="shared" si="1"/>
        <v>5.8258872501525102E-2</v>
      </c>
      <c r="E9" s="167">
        <f>AVERAGE('[1]5.1-5.13.23'!E9,'[1]5.1-5.13.23'!Q9,'[1]5.15-5.26.23'!E9,'[1]5.15-5.26.23'!Q9)</f>
        <v>5.7393322573891604E-2</v>
      </c>
      <c r="F9" s="166">
        <f>AVERAGE('[1]5.1-5.13.23'!F9,'[1]5.1-5.13.23'!R9,'[1]5.15-5.26.23'!F9,'[1]5.15-5.26.23'!R9)</f>
        <v>115.99254942616723</v>
      </c>
      <c r="G9" s="168">
        <f>AVERAGE('[1]5.1-5.13.23'!G9,'[1]5.1-5.13.23'!T9,'[1]5.15-5.26.23'!G9,'[1]5.15-5.26.23'!T9)</f>
        <v>2.2030107519473837E-3</v>
      </c>
      <c r="H9" s="168">
        <f>AVERAGE('[1]5.1-5.13.23'!H9,'[1]5.1-5.13.23'!T9,'[1]5.15-5.26.23'!H9,'[1]5.15-5.26.23'!T9)</f>
        <v>1.6889882866083675E-3</v>
      </c>
      <c r="I9" s="169">
        <f>SUM('[1]5.1-5.13.23'!I9,'[1]5.1-5.13.23'!U9,'[1]5.15-5.26.23'!I9,'[1]5.15-5.26.23'!U9)</f>
        <v>238.00237297224058</v>
      </c>
      <c r="J9" s="170">
        <f t="shared" si="0"/>
        <v>7.3299160139279507E-2</v>
      </c>
      <c r="K9" s="167">
        <f>AVERAGE('[1]5.1-5.13.23'!K9,'[1]5.1-5.13.23'!X9,'[1]5.15-5.26.23'!K9,'[1]5.15-5.26.23'!X9)</f>
        <v>0.98250000000000004</v>
      </c>
      <c r="L9" s="169">
        <f>SUM('[1]5.1-5.13.23'!L9,'[1]5.1-5.13.23'!X9,'[1]5.15-5.26.23'!L9,'[1]5.15-5.26.23'!X9)</f>
        <v>5.9600000000000009</v>
      </c>
      <c r="N9" s="131"/>
    </row>
    <row r="10" spans="1:14" ht="21" x14ac:dyDescent="0.35">
      <c r="A10" s="131">
        <v>8</v>
      </c>
      <c r="B10" s="139" t="s">
        <v>345</v>
      </c>
      <c r="C10" s="166">
        <f>SUM('[1]5.1-5.13.23'!C10,'[1]5.1-5.13.23'!O10,'[1]5.15-5.26.23'!C10,'[1]5.15-5.26.23'!O10)</f>
        <v>3312</v>
      </c>
      <c r="D10" s="170">
        <f t="shared" si="1"/>
        <v>5.9425126493702227E-2</v>
      </c>
      <c r="E10" s="167">
        <f>AVERAGE('[1]5.1-5.13.23'!E10,'[1]5.1-5.13.23'!Q10,'[1]5.15-5.26.23'!E10,'[1]5.15-5.26.23'!Q10)</f>
        <v>5.7810276623864711E-2</v>
      </c>
      <c r="F10" s="166">
        <f>AVERAGE('[1]5.1-5.13.23'!F10,'[1]5.1-5.13.23'!R10,'[1]5.15-5.26.23'!F10,'[1]5.15-5.26.23'!R10)</f>
        <v>118.31381184652881</v>
      </c>
      <c r="G10" s="168">
        <f>AVERAGE('[1]5.1-5.13.23'!G10,'[1]5.1-5.13.23'!T10,'[1]5.15-5.26.23'!G10,'[1]5.15-5.26.23'!T10)</f>
        <v>2.3074003649813835E-3</v>
      </c>
      <c r="H10" s="168">
        <f>AVERAGE('[1]5.1-5.13.23'!H10,'[1]5.1-5.13.23'!T10,'[1]5.15-5.26.23'!H10,'[1]5.15-5.26.23'!T10)</f>
        <v>1.594315499154909E-3</v>
      </c>
      <c r="I10" s="169">
        <f>SUM('[1]5.1-5.13.23'!I10,'[1]5.1-5.13.23'!U10,'[1]5.15-5.26.23'!I10,'[1]5.15-5.26.23'!U10)</f>
        <v>214.00204563721707</v>
      </c>
      <c r="J10" s="170">
        <f t="shared" si="0"/>
        <v>6.4614144214135583E-2</v>
      </c>
      <c r="K10" s="167">
        <f>AVERAGE('[1]5.1-5.13.23'!K10,'[1]5.1-5.13.23'!X10,'[1]5.15-5.26.23'!K10,'[1]5.15-5.26.23'!X10)</f>
        <v>0.96249999999999991</v>
      </c>
      <c r="L10" s="169">
        <f>SUM('[1]5.1-5.13.23'!L10,'[1]5.1-5.13.23'!X10,'[1]5.15-5.26.23'!L10,'[1]5.15-5.26.23'!X10)</f>
        <v>7.92</v>
      </c>
      <c r="N10" s="131"/>
    </row>
    <row r="11" spans="1:14" ht="21" x14ac:dyDescent="0.35">
      <c r="A11" s="131">
        <v>11</v>
      </c>
      <c r="B11" s="139" t="s">
        <v>346</v>
      </c>
      <c r="C11" s="166">
        <f>SUM('[1]5.1-5.13.23'!C11,'[1]5.1-5.13.23'!O11,'[1]5.15-5.26.23'!C11,'[1]5.15-5.26.23'!O11)</f>
        <v>3495</v>
      </c>
      <c r="D11" s="170">
        <f t="shared" si="1"/>
        <v>6.2708580040908596E-2</v>
      </c>
      <c r="E11" s="167">
        <f>AVERAGE('[1]5.1-5.13.23'!E11,'[1]5.1-5.13.23'!Q11,'[1]5.15-5.26.23'!E11,'[1]5.15-5.26.23'!Q11)</f>
        <v>6.1958837097320349E-2</v>
      </c>
      <c r="F11" s="166">
        <f>AVERAGE('[1]5.1-5.13.23'!F11,'[1]5.1-5.13.23'!R11,'[1]5.15-5.26.23'!F11,'[1]5.15-5.26.23'!R11)</f>
        <v>124.8520331680803</v>
      </c>
      <c r="G11" s="168">
        <f>AVERAGE('[1]5.1-5.13.23'!G11,'[1]5.1-5.13.23'!T11,'[1]5.15-5.26.23'!G11,'[1]5.15-5.26.23'!T11)</f>
        <v>2.0899823020772094E-3</v>
      </c>
      <c r="H11" s="168">
        <f>AVERAGE('[1]5.1-5.13.23'!H11,'[1]5.1-5.13.23'!T11,'[1]5.15-5.26.23'!H11,'[1]5.15-5.26.23'!T11)</f>
        <v>1.6193262541642174E-3</v>
      </c>
      <c r="I11" s="169">
        <f>SUM('[1]5.1-5.13.23'!I11,'[1]5.1-5.13.23'!U11,'[1]5.15-5.26.23'!I11,'[1]5.15-5.26.23'!U11)</f>
        <v>220.00220837160737</v>
      </c>
      <c r="J11" s="170">
        <f t="shared" si="0"/>
        <v>6.2947699104894811E-2</v>
      </c>
      <c r="K11" s="167">
        <f>AVERAGE('[1]5.1-5.13.23'!K11,'[1]5.1-5.13.23'!X11,'[1]5.15-5.26.23'!K11,'[1]5.15-5.26.23'!X11)</f>
        <v>0.96750000000000003</v>
      </c>
      <c r="L11" s="169">
        <f>SUM('[1]5.1-5.13.23'!L11,'[1]5.1-5.13.23'!X11,'[1]5.15-5.26.23'!L11,'[1]5.15-5.26.23'!X11)</f>
        <v>4.93</v>
      </c>
      <c r="N11" s="131"/>
    </row>
    <row r="12" spans="1:14" ht="21" x14ac:dyDescent="0.35">
      <c r="A12" s="131">
        <v>1</v>
      </c>
      <c r="B12" s="139" t="s">
        <v>347</v>
      </c>
      <c r="C12" s="166">
        <f>SUM('[1]5.1-5.13.23'!C12,'[1]5.1-5.13.23'!O12,'[1]5.15-5.26.23'!C12,'[1]5.15-5.26.23'!O12)</f>
        <v>4039</v>
      </c>
      <c r="D12" s="170">
        <f t="shared" si="1"/>
        <v>7.2469228836975638E-2</v>
      </c>
      <c r="E12" s="167">
        <f>AVERAGE('[1]5.1-5.13.23'!E12,'[1]5.1-5.13.23'!Q12,'[1]5.15-5.26.23'!E12,'[1]5.15-5.26.23'!Q12)</f>
        <v>7.3146327016733792E-2</v>
      </c>
      <c r="F12" s="166">
        <f>AVERAGE('[1]5.1-5.13.23'!F12,'[1]5.1-5.13.23'!R12,'[1]5.15-5.26.23'!F12,'[1]5.15-5.26.23'!R12)</f>
        <v>144.28691155861367</v>
      </c>
      <c r="G12" s="168">
        <f>AVERAGE('[1]5.1-5.13.23'!G12,'[1]5.1-5.13.23'!T12,'[1]5.15-5.26.23'!G12,'[1]5.15-5.26.23'!T12)</f>
        <v>2.0572266007740543E-3</v>
      </c>
      <c r="H12" s="168">
        <f>AVERAGE('[1]5.1-5.13.23'!H12,'[1]5.1-5.13.23'!T12,'[1]5.15-5.26.23'!H12,'[1]5.15-5.26.23'!T12)</f>
        <v>1.4306554508377424E-3</v>
      </c>
      <c r="I12" s="169">
        <f>SUM('[1]5.1-5.13.23'!I12,'[1]5.1-5.13.23'!U12,'[1]5.15-5.26.23'!I12,'[1]5.15-5.26.23'!U12)</f>
        <v>258.00161820023152</v>
      </c>
      <c r="J12" s="170">
        <f t="shared" si="0"/>
        <v>6.3877597969851818E-2</v>
      </c>
      <c r="K12" s="167">
        <f>AVERAGE('[1]5.1-5.13.23'!K12,'[1]5.1-5.13.23'!X12,'[1]5.15-5.26.23'!K12,'[1]5.15-5.26.23'!X12)</f>
        <v>0.98</v>
      </c>
      <c r="L12" s="169">
        <f>SUM('[1]5.1-5.13.23'!L12,'[1]5.1-5.13.23'!X12,'[1]5.15-5.26.23'!L12,'[1]5.15-5.26.23'!X12)</f>
        <v>5.9600000000000009</v>
      </c>
      <c r="N12" s="131"/>
    </row>
    <row r="13" spans="1:14" ht="21" x14ac:dyDescent="0.35">
      <c r="A13" s="131">
        <v>13</v>
      </c>
      <c r="B13" s="139" t="s">
        <v>348</v>
      </c>
      <c r="C13" s="166">
        <f>SUM('[1]5.1-5.13.23'!C13,'[1]5.1-5.13.23'!O13,'[1]5.15-5.26.23'!C13,'[1]5.15-5.26.23'!O13)</f>
        <v>3692</v>
      </c>
      <c r="D13" s="170">
        <f t="shared" si="1"/>
        <v>6.6243226755660814E-2</v>
      </c>
      <c r="E13" s="167">
        <f>AVERAGE('[1]5.1-5.13.23'!E13,'[1]5.1-5.13.23'!Q13,'[1]5.15-5.26.23'!E13,'[1]5.15-5.26.23'!Q13)</f>
        <v>6.2802207967430052E-2</v>
      </c>
      <c r="F13" s="166">
        <f>AVERAGE('[1]5.1-5.13.23'!F13,'[1]5.1-5.13.23'!R13,'[1]5.15-5.26.23'!F13,'[1]5.15-5.26.23'!R13)</f>
        <v>115.40468068147176</v>
      </c>
      <c r="G13" s="168">
        <f>AVERAGE('[1]5.1-5.13.23'!G13,'[1]5.1-5.13.23'!T13,'[1]5.15-5.26.23'!G13,'[1]5.15-5.26.23'!T13)</f>
        <v>2.414648858514599E-3</v>
      </c>
      <c r="H13" s="168">
        <f>AVERAGE('[1]5.1-5.13.23'!H13,'[1]5.1-5.13.23'!T13,'[1]5.15-5.26.23'!H13,'[1]5.15-5.26.23'!T13)</f>
        <v>1.7061002336248284E-3</v>
      </c>
      <c r="I13" s="169">
        <f>SUM('[1]5.1-5.13.23'!I13,'[1]5.1-5.13.23'!U13,'[1]5.15-5.26.23'!I13,'[1]5.15-5.26.23'!U13)</f>
        <v>218.00215552432391</v>
      </c>
      <c r="J13" s="170">
        <f t="shared" si="0"/>
        <v>5.9047171052092069E-2</v>
      </c>
      <c r="K13" s="167">
        <f>AVERAGE('[1]5.1-5.13.23'!K13,'[1]5.1-5.13.23'!X13,'[1]5.15-5.26.23'!K13,'[1]5.15-5.26.23'!X13)</f>
        <v>0.97</v>
      </c>
      <c r="L13" s="169">
        <f>SUM('[1]5.1-5.13.23'!L13,'[1]5.1-5.13.23'!X13,'[1]5.15-5.26.23'!L13,'[1]5.15-5.26.23'!X13)</f>
        <v>4.9399999999999995</v>
      </c>
      <c r="N13" s="131"/>
    </row>
    <row r="14" spans="1:14" ht="21" x14ac:dyDescent="0.35">
      <c r="A14" s="131">
        <v>23</v>
      </c>
      <c r="B14" s="139" t="s">
        <v>349</v>
      </c>
      <c r="C14" s="166">
        <f>SUM('[1]5.1-5.13.23'!C14,'[1]5.1-5.13.23'!O14,'[1]5.15-5.26.23'!C14,'[1]5.15-5.26.23'!O14)</f>
        <v>3649</v>
      </c>
      <c r="D14" s="170">
        <f t="shared" si="1"/>
        <v>6.5471704883912865E-2</v>
      </c>
      <c r="E14" s="167">
        <f>AVERAGE('[1]5.1-5.13.23'!E14,'[1]5.1-5.13.23'!Q14,'[1]5.15-5.26.23'!E14,'[1]5.15-5.26.23'!Q14)</f>
        <v>6.1975001224562225E-2</v>
      </c>
      <c r="F14" s="166">
        <f>AVERAGE('[1]5.1-5.13.23'!F14,'[1]5.1-5.13.23'!R14,'[1]5.15-5.26.23'!F14,'[1]5.15-5.26.23'!R14)</f>
        <v>101.39035023475266</v>
      </c>
      <c r="G14" s="168">
        <f>AVERAGE('[1]5.1-5.13.23'!G14,'[1]5.1-5.13.23'!T14,'[1]5.15-5.26.23'!G14,'[1]5.15-5.26.23'!T14)</f>
        <v>2.292149111123359E-3</v>
      </c>
      <c r="H14" s="168">
        <f>AVERAGE('[1]5.1-5.13.23'!H14,'[1]5.1-5.13.23'!T14,'[1]5.15-5.26.23'!H14,'[1]5.15-5.26.23'!T14)</f>
        <v>1.8100433798133452E-3</v>
      </c>
      <c r="I14" s="169">
        <f>SUM('[1]5.1-5.13.23'!I14,'[1]5.1-5.13.23'!U14,'[1]5.15-5.26.23'!I14,'[1]5.15-5.26.23'!U14)</f>
        <v>263.00272549541938</v>
      </c>
      <c r="J14" s="170">
        <f t="shared" si="0"/>
        <v>7.2075287885837044E-2</v>
      </c>
      <c r="K14" s="167">
        <f>AVERAGE('[1]5.1-5.13.23'!K14,'[1]5.1-5.13.23'!X14,'[1]5.15-5.26.23'!K14,'[1]5.15-5.26.23'!X14)</f>
        <v>0.94500000000000006</v>
      </c>
      <c r="L14" s="169">
        <f>SUM('[1]5.1-5.13.23'!L14,'[1]5.1-5.13.23'!X14,'[1]5.15-5.26.23'!L14,'[1]5.15-5.26.23'!X14)</f>
        <v>7.8999999999999995</v>
      </c>
      <c r="N14" s="131"/>
    </row>
    <row r="15" spans="1:14" ht="21" x14ac:dyDescent="0.35">
      <c r="A15" s="131">
        <v>33</v>
      </c>
      <c r="B15" s="139" t="s">
        <v>350</v>
      </c>
      <c r="C15" s="166">
        <f>SUM('[1]5.1-5.13.23'!C15,'[1]5.1-5.13.23'!O15,'[1]5.15-5.26.23'!C15,'[1]5.15-5.26.23'!O15)</f>
        <v>2932</v>
      </c>
      <c r="D15" s="170">
        <f t="shared" si="1"/>
        <v>5.2607026231743639E-2</v>
      </c>
      <c r="E15" s="167">
        <f>AVERAGE('[1]5.1-5.13.23'!E15,'[1]5.1-5.13.23'!Q15,'[1]5.15-5.26.23'!E15,'[1]5.15-5.26.23'!Q15)</f>
        <v>5.3372363270067377E-2</v>
      </c>
      <c r="F15" s="166">
        <f>AVERAGE('[1]5.1-5.13.23'!F15,'[1]5.1-5.13.23'!R15,'[1]5.15-5.26.23'!F15,'[1]5.15-5.26.23'!R15)</f>
        <v>123.29849785113745</v>
      </c>
      <c r="G15" s="168">
        <f>AVERAGE('[1]5.1-5.13.23'!G15,'[1]5.1-5.13.23'!T15,'[1]5.15-5.26.23'!G15,'[1]5.15-5.26.23'!T15)</f>
        <v>2.0170250649127965E-3</v>
      </c>
      <c r="H15" s="168">
        <f>AVERAGE('[1]5.1-5.13.23'!H15,'[1]5.1-5.13.23'!T15,'[1]5.15-5.26.23'!H15,'[1]5.15-5.26.23'!T15)</f>
        <v>1.4929554689030963E-3</v>
      </c>
      <c r="I15" s="169">
        <f>SUM('[1]5.1-5.13.23'!I15,'[1]5.1-5.13.23'!U15,'[1]5.15-5.26.23'!I15,'[1]5.15-5.26.23'!U15)</f>
        <v>188.0019344510888</v>
      </c>
      <c r="J15" s="170">
        <f t="shared" si="0"/>
        <v>6.4120714342117593E-2</v>
      </c>
      <c r="K15" s="167">
        <f>AVERAGE('[1]5.1-5.13.23'!K15,'[1]5.1-5.13.23'!X15,'[1]5.15-5.26.23'!K15,'[1]5.15-5.26.23'!X15)</f>
        <v>0.97249999999999992</v>
      </c>
      <c r="L15" s="169">
        <f>SUM('[1]5.1-5.13.23'!L15,'[1]5.1-5.13.23'!X15,'[1]5.15-5.26.23'!L15,'[1]5.15-5.26.23'!X15)</f>
        <v>5.95</v>
      </c>
      <c r="N15" s="131"/>
    </row>
    <row r="16" spans="1:14" ht="21" x14ac:dyDescent="0.35">
      <c r="A16" s="131">
        <v>37</v>
      </c>
      <c r="B16" s="139" t="s">
        <v>351</v>
      </c>
      <c r="C16" s="166">
        <f>SUM('[1]5.1-5.13.23'!C16,'[1]5.1-5.13.23'!O16,'[1]5.15-5.26.23'!C16,'[1]5.15-5.26.23'!O16)</f>
        <v>3625</v>
      </c>
      <c r="D16" s="170">
        <f t="shared" si="1"/>
        <v>6.5041088025262858E-2</v>
      </c>
      <c r="E16" s="167">
        <f>AVERAGE('[1]5.1-5.13.23'!E16,'[1]5.1-5.13.23'!Q16,'[1]5.15-5.26.23'!E16,'[1]5.15-5.26.23'!Q16)</f>
        <v>6.7367102271420079E-2</v>
      </c>
      <c r="F16" s="166">
        <f>AVERAGE('[1]5.1-5.13.23'!F16,'[1]5.1-5.13.23'!R16,'[1]5.15-5.26.23'!F16,'[1]5.15-5.26.23'!R16)</f>
        <v>129.49913201304386</v>
      </c>
      <c r="G16" s="168">
        <f>AVERAGE('[1]5.1-5.13.23'!G16,'[1]5.1-5.13.23'!T16,'[1]5.15-5.26.23'!G16,'[1]5.15-5.26.23'!T16)</f>
        <v>2.0368068185993532E-3</v>
      </c>
      <c r="H16" s="168">
        <f>AVERAGE('[1]5.1-5.13.23'!H16,'[1]5.1-5.13.23'!T16,'[1]5.15-5.26.23'!H16,'[1]5.15-5.26.23'!T16)</f>
        <v>1.5592340749314129E-3</v>
      </c>
      <c r="I16" s="169">
        <f>SUM('[1]5.1-5.13.23'!I16,'[1]5.1-5.13.23'!U16,'[1]5.15-5.26.23'!I16,'[1]5.15-5.26.23'!U16)</f>
        <v>224.00215599432931</v>
      </c>
      <c r="J16" s="170">
        <f>I16/C16</f>
        <v>6.1793698205332225E-2</v>
      </c>
      <c r="K16" s="167">
        <f>AVERAGE('[1]5.1-5.13.23'!K16,'[1]5.1-5.13.23'!X16,'[1]5.15-5.26.23'!K16,'[1]5.15-5.26.23'!X16)</f>
        <v>0.97</v>
      </c>
      <c r="L16" s="169">
        <f>SUM('[1]5.1-5.13.23'!L16,'[1]5.1-5.13.23'!X16,'[1]5.15-5.26.23'!L16,'[1]5.15-5.26.23'!X16)</f>
        <v>4.9499999999999993</v>
      </c>
      <c r="N16" s="131"/>
    </row>
    <row r="17" spans="1:14" ht="21" x14ac:dyDescent="0.35">
      <c r="A17" s="131">
        <v>26</v>
      </c>
      <c r="B17" s="139" t="s">
        <v>352</v>
      </c>
      <c r="C17" s="166">
        <f>SUM('[1]5.1-5.13.23'!C17,'[1]5.1-5.13.23'!O17,'[1]5.15-5.26.23'!C17,'[1]5.15-5.26.23'!O17)</f>
        <v>0</v>
      </c>
      <c r="D17" s="170">
        <f t="shared" si="1"/>
        <v>0</v>
      </c>
      <c r="E17" s="167">
        <f>AVERAGE('[1]5.1-5.13.23'!E17,'[1]5.1-5.13.23'!Q17,'[1]5.15-5.26.23'!E17,'[1]5.15-5.26.23'!Q17)</f>
        <v>0</v>
      </c>
      <c r="F17" s="166">
        <f>AVERAGE('[1]5.1-5.13.23'!F17,'[1]5.1-5.13.23'!R17,'[1]5.15-5.26.23'!F17,'[1]5.15-5.26.23'!R17)</f>
        <v>0</v>
      </c>
      <c r="G17" s="168">
        <f>AVERAGE('[1]5.1-5.13.23'!G17,'[1]5.1-5.13.23'!T17,'[1]5.15-5.26.23'!G17,'[1]5.15-5.26.23'!T17)</f>
        <v>0</v>
      </c>
      <c r="H17" s="168">
        <f>AVERAGE('[1]5.1-5.13.23'!H17,'[1]5.1-5.13.23'!T17,'[1]5.15-5.26.23'!H17,'[1]5.15-5.26.23'!T17)</f>
        <v>0</v>
      </c>
      <c r="I17" s="169">
        <f>SUM('[1]5.1-5.13.23'!I17,'[1]5.1-5.13.23'!U17,'[1]5.15-5.26.23'!I17,'[1]5.15-5.26.23'!U17)</f>
        <v>0</v>
      </c>
      <c r="J17" s="170">
        <v>0</v>
      </c>
      <c r="K17" s="167">
        <f>AVERAGE('[1]5.1-5.13.23'!K17,'[1]5.1-5.13.23'!X17,'[1]5.15-5.26.23'!K17,'[1]5.15-5.26.23'!X17)</f>
        <v>0</v>
      </c>
      <c r="L17" s="169">
        <f>SUM('[1]5.1-5.13.23'!L17,'[1]5.1-5.13.23'!X17,'[1]5.15-5.26.23'!L17,'[1]5.15-5.26.23'!X17)</f>
        <v>0</v>
      </c>
      <c r="N17" s="131"/>
    </row>
    <row r="18" spans="1:14" ht="21" x14ac:dyDescent="0.35">
      <c r="A18" s="131">
        <v>14</v>
      </c>
      <c r="B18" s="139" t="s">
        <v>353</v>
      </c>
      <c r="C18" s="166">
        <f>SUM('[1]5.1-5.13.23'!C18,'[1]5.1-5.13.23'!O18,'[1]5.15-5.26.23'!C18,'[1]5.15-5.26.23'!O18)</f>
        <v>4267</v>
      </c>
      <c r="D18" s="170">
        <f t="shared" si="1"/>
        <v>7.6560088994150788E-2</v>
      </c>
      <c r="E18" s="167">
        <f>AVERAGE('[1]5.1-5.13.23'!E18,'[1]5.1-5.13.23'!Q18,'[1]5.15-5.26.23'!E18,'[1]5.15-5.26.23'!Q18)</f>
        <v>7.6581981836970986E-2</v>
      </c>
      <c r="F18" s="166">
        <f>AVERAGE('[1]5.1-5.13.23'!F18,'[1]5.1-5.13.23'!R18,'[1]5.15-5.26.23'!F18,'[1]5.15-5.26.23'!R18)</f>
        <v>117.88193353284801</v>
      </c>
      <c r="G18" s="168">
        <f>AVERAGE('[1]5.1-5.13.23'!G18,'[1]5.1-5.13.23'!T18,'[1]5.15-5.26.23'!G18,'[1]5.15-5.26.23'!T18)</f>
        <v>1.9647561024152462E-3</v>
      </c>
      <c r="H18" s="168">
        <f>AVERAGE('[1]5.1-5.13.23'!H18,'[1]5.1-5.13.23'!T18,'[1]5.15-5.26.23'!H18,'[1]5.15-5.26.23'!T18)</f>
        <v>1.3417394639182833E-3</v>
      </c>
      <c r="I18" s="169">
        <f>SUM('[1]5.1-5.13.23'!I18,'[1]5.1-5.13.23'!U18,'[1]5.15-5.26.23'!I18,'[1]5.15-5.26.23'!U18)</f>
        <v>263.00171906844014</v>
      </c>
      <c r="J18" s="170">
        <f t="shared" ref="J18:J30" si="2">I18/C18</f>
        <v>6.1636212577558039E-2</v>
      </c>
      <c r="K18" s="167">
        <f>AVERAGE('[1]5.1-5.13.23'!K18,'[1]5.1-5.13.23'!X18,'[1]5.15-5.26.23'!K18,'[1]5.15-5.26.23'!X18)</f>
        <v>0.98499999999999999</v>
      </c>
      <c r="L18" s="169">
        <f>SUM('[1]5.1-5.13.23'!L18,'[1]5.1-5.13.23'!X18,'[1]5.15-5.26.23'!L18,'[1]5.15-5.26.23'!X18)</f>
        <v>5.9700000000000006</v>
      </c>
      <c r="N18" s="131"/>
    </row>
    <row r="19" spans="1:14" ht="21" x14ac:dyDescent="0.35">
      <c r="A19" s="131">
        <v>15</v>
      </c>
      <c r="B19" s="139" t="s">
        <v>354</v>
      </c>
      <c r="C19" s="166">
        <f>SUM('[1]5.1-5.13.23'!C19,'[1]5.1-5.13.23'!O19,'[1]5.15-5.26.23'!C19,'[1]5.15-5.26.23'!O19)</f>
        <v>2997</v>
      </c>
      <c r="D19" s="170">
        <f t="shared" si="1"/>
        <v>5.3773280223920764E-2</v>
      </c>
      <c r="E19" s="167">
        <f>AVERAGE('[1]5.1-5.13.23'!E19,'[1]5.1-5.13.23'!Q19,'[1]5.15-5.26.23'!E19,'[1]5.15-5.26.23'!Q19)</f>
        <v>5.1189447659157283E-2</v>
      </c>
      <c r="F19" s="166">
        <f>AVERAGE('[1]5.1-5.13.23'!F19,'[1]5.1-5.13.23'!R19,'[1]5.15-5.26.23'!F19,'[1]5.15-5.26.23'!R19)</f>
        <v>115.39335067972061</v>
      </c>
      <c r="G19" s="168">
        <f>AVERAGE('[1]5.1-5.13.23'!G19,'[1]5.1-5.13.23'!T19,'[1]5.15-5.26.23'!G19,'[1]5.15-5.26.23'!T19)</f>
        <v>2.1091442074514994E-3</v>
      </c>
      <c r="H19" s="168">
        <f>AVERAGE('[1]5.1-5.13.23'!H19,'[1]5.1-5.13.23'!T19,'[1]5.15-5.26.23'!H19,'[1]5.15-5.26.23'!T19)</f>
        <v>1.6156109916960612E-3</v>
      </c>
      <c r="I19" s="169">
        <f>SUM('[1]5.1-5.13.23'!I19,'[1]5.1-5.13.23'!U19,'[1]5.15-5.26.23'!I19,'[1]5.15-5.26.23'!U19)</f>
        <v>233.00215214395942</v>
      </c>
      <c r="J19" s="170">
        <f t="shared" si="2"/>
        <v>7.7745129177163641E-2</v>
      </c>
      <c r="K19" s="167">
        <f>AVERAGE('[1]5.1-5.13.23'!K19,'[1]5.1-5.13.23'!X19,'[1]5.15-5.26.23'!K19,'[1]5.15-5.26.23'!X19)</f>
        <v>0.97250000000000003</v>
      </c>
      <c r="L19" s="169">
        <f>SUM('[1]5.1-5.13.23'!L19,'[1]5.1-5.13.23'!X19,'[1]5.15-5.26.23'!L19,'[1]5.15-5.26.23'!X19)</f>
        <v>7.9499999999999993</v>
      </c>
      <c r="N19" s="131"/>
    </row>
    <row r="20" spans="1:14" ht="21" x14ac:dyDescent="0.35">
      <c r="A20" s="131">
        <v>38</v>
      </c>
      <c r="B20" s="139" t="s">
        <v>355</v>
      </c>
      <c r="C20" s="166">
        <f>SUM('[1]5.1-5.13.23'!C20,'[1]5.1-5.13.23'!O20,'[1]5.15-5.26.23'!C20,'[1]5.15-5.26.23'!O20)</f>
        <v>3261</v>
      </c>
      <c r="D20" s="170">
        <f t="shared" si="1"/>
        <v>5.8510065669070944E-2</v>
      </c>
      <c r="E20" s="167">
        <f>AVERAGE('[1]5.1-5.13.23'!E20,'[1]5.1-5.13.23'!Q20,'[1]5.15-5.26.23'!E20,'[1]5.15-5.26.23'!Q20)</f>
        <v>6.028888509856932E-2</v>
      </c>
      <c r="F20" s="166">
        <f>AVERAGE('[1]5.1-5.13.23'!F20,'[1]5.1-5.13.23'!R20,'[1]5.15-5.26.23'!F20,'[1]5.15-5.26.23'!R20)</f>
        <v>125.66793838306515</v>
      </c>
      <c r="G20" s="168">
        <f>AVERAGE('[1]5.1-5.13.23'!G20,'[1]5.1-5.13.23'!T20,'[1]5.15-5.26.23'!G20,'[1]5.15-5.26.23'!T20)</f>
        <v>2.323705303559181E-3</v>
      </c>
      <c r="H20" s="168">
        <f>AVERAGE('[1]5.1-5.13.23'!H20,'[1]5.1-5.13.23'!T20,'[1]5.15-5.26.23'!H20,'[1]5.15-5.26.23'!T20)</f>
        <v>1.5969866454169116E-3</v>
      </c>
      <c r="I20" s="169">
        <f>SUM('[1]5.1-5.13.23'!I20,'[1]5.1-5.13.23'!U20,'[1]5.15-5.26.23'!I20,'[1]5.15-5.26.23'!U20)</f>
        <v>231.00189443173744</v>
      </c>
      <c r="J20" s="170">
        <f t="shared" si="2"/>
        <v>7.0837747449168181E-2</v>
      </c>
      <c r="K20" s="167">
        <f>AVERAGE('[1]5.1-5.13.23'!K20,'[1]5.1-5.13.23'!X20,'[1]5.15-5.26.23'!K20,'[1]5.15-5.26.23'!X20)</f>
        <v>0.98250000000000004</v>
      </c>
      <c r="L20" s="169">
        <f>SUM('[1]5.1-5.13.23'!L20,'[1]5.1-5.13.23'!X20,'[1]5.15-5.26.23'!L20,'[1]5.15-5.26.23'!X20)</f>
        <v>9.9600000000000009</v>
      </c>
      <c r="N20" s="131"/>
    </row>
    <row r="21" spans="1:14" ht="21" x14ac:dyDescent="0.35">
      <c r="A21" s="131">
        <v>5</v>
      </c>
      <c r="B21" s="140" t="s">
        <v>356</v>
      </c>
      <c r="C21" s="166">
        <f>SUM('[1]5.1-5.13.23'!C21,'[1]5.1-5.13.23'!O21,'[1]5.15-5.26.23'!C21,'[1]5.15-5.26.23'!O21)</f>
        <v>318</v>
      </c>
      <c r="D21" s="167" t="s">
        <v>299</v>
      </c>
      <c r="E21" s="167">
        <f>AVERAGE('[1]5.1-5.13.23'!E21,'[1]5.1-5.13.23'!Q21,'[1]5.15-5.26.23'!E21,'[1]5.15-5.26.23'!Q21)</f>
        <v>3.5000000000000003E-2</v>
      </c>
      <c r="F21" s="166">
        <f>AVERAGE('[1]5.1-5.13.23'!F21,'[1]5.1-5.13.23'!R21,'[1]5.15-5.26.23'!F21,'[1]5.15-5.26.23'!R21)</f>
        <v>615.51750000000004</v>
      </c>
      <c r="G21" s="168">
        <f>AVERAGE('[1]5.1-5.13.23'!G21,'[1]5.1-5.13.23'!T21,'[1]5.15-5.26.23'!G21,'[1]5.15-5.26.23'!T21)</f>
        <v>1.6581424606236528E-3</v>
      </c>
      <c r="H21" s="168">
        <f>AVERAGE('[1]5.1-5.13.23'!H21,'[1]5.1-5.13.23'!T21,'[1]5.15-5.26.23'!H21,'[1]5.15-5.26.23'!T21)</f>
        <v>1.1140312300974915E-3</v>
      </c>
      <c r="I21" s="169">
        <f>SUM('[1]5.1-5.13.23'!I21,'[1]5.1-5.13.23'!U21,'[1]5.15-5.26.23'!I21,'[1]5.15-5.26.23'!U21)</f>
        <v>410.00122142076356</v>
      </c>
      <c r="J21" s="167" t="s">
        <v>299</v>
      </c>
      <c r="K21" s="167">
        <f>AVERAGE('[1]5.1-5.13.23'!K21,'[1]5.1-5.13.23'!X21,'[1]5.15-5.26.23'!K21,'[1]5.15-5.26.23'!X21)</f>
        <v>0.97749999999999992</v>
      </c>
      <c r="L21" s="169">
        <f>SUM('[1]5.1-5.13.23'!L21,'[1]5.1-5.13.23'!X21,'[1]5.15-5.26.23'!L21,'[1]5.15-5.26.23'!X21)</f>
        <v>7.9600000000000009</v>
      </c>
      <c r="N21" s="131"/>
    </row>
    <row r="22" spans="1:14" ht="21" x14ac:dyDescent="0.35">
      <c r="A22" s="131">
        <v>14</v>
      </c>
      <c r="B22" s="140" t="s">
        <v>357</v>
      </c>
      <c r="C22" s="166">
        <f>SUM('[1]5.1-5.13.23'!C22,'[1]5.1-5.13.23'!O22,'[1]5.15-5.26.23'!C22,'[1]5.15-5.26.23'!O22)</f>
        <v>509</v>
      </c>
      <c r="D22" s="167" t="s">
        <v>299</v>
      </c>
      <c r="E22" s="167">
        <f>AVERAGE('[1]5.1-5.13.23'!E22,'[1]5.1-5.13.23'!Q22,'[1]5.15-5.26.23'!E22,'[1]5.15-5.26.23'!Q22)</f>
        <v>0.04</v>
      </c>
      <c r="F22" s="166">
        <f>AVERAGE('[1]5.1-5.13.23'!F22,'[1]5.1-5.13.23'!R22,'[1]5.15-5.26.23'!F22,'[1]5.15-5.26.23'!R22)</f>
        <v>734.7700000000001</v>
      </c>
      <c r="G22" s="168">
        <f>AVERAGE('[1]5.1-5.13.23'!G22,'[1]5.1-5.13.23'!T22,'[1]5.15-5.26.23'!G22,'[1]5.15-5.26.23'!T22)</f>
        <v>1.9336603294574939E-3</v>
      </c>
      <c r="H22" s="168">
        <f>AVERAGE('[1]5.1-5.13.23'!H22,'[1]5.1-5.13.23'!T22,'[1]5.15-5.26.23'!H22,'[1]5.15-5.26.23'!T22)</f>
        <v>1.3155680308096396E-3</v>
      </c>
      <c r="I22" s="169">
        <f>SUM('[1]5.1-5.13.23'!I22,'[1]5.1-5.13.23'!U22,'[1]5.15-5.26.23'!I22,'[1]5.15-5.26.23'!U22)</f>
        <v>326.00143320405056</v>
      </c>
      <c r="J22" s="167" t="s">
        <v>299</v>
      </c>
      <c r="K22" s="167">
        <f>AVERAGE('[1]5.1-5.13.23'!K22,'[1]5.1-5.13.23'!X22,'[1]5.15-5.26.23'!K22,'[1]5.15-5.26.23'!X22)</f>
        <v>0.99250000000000005</v>
      </c>
      <c r="L22" s="169">
        <f>SUM('[1]5.1-5.13.23'!L22,'[1]5.1-5.13.23'!X22,'[1]5.15-5.26.23'!L22,'[1]5.15-5.26.23'!X22)</f>
        <v>15.98</v>
      </c>
      <c r="N22" s="131"/>
    </row>
    <row r="23" spans="1:14" ht="21" x14ac:dyDescent="0.35">
      <c r="A23" s="131">
        <v>31</v>
      </c>
      <c r="B23" s="140" t="s">
        <v>358</v>
      </c>
      <c r="C23" s="166">
        <f>SUM('[1]5.1-5.13.23'!C23,'[1]5.1-5.13.23'!O23,'[1]5.15-5.26.23'!C23,'[1]5.15-5.26.23'!O23)</f>
        <v>252</v>
      </c>
      <c r="D23" s="167" t="s">
        <v>299</v>
      </c>
      <c r="E23" s="167">
        <f>AVERAGE('[1]5.1-5.13.23'!E23,'[1]5.1-5.13.23'!Q23,'[1]5.15-5.26.23'!E23,'[1]5.15-5.26.23'!Q23)</f>
        <v>0.02</v>
      </c>
      <c r="F23" s="166">
        <f>AVERAGE('[1]5.1-5.13.23'!F23,'[1]5.1-5.13.23'!R23,'[1]5.15-5.26.23'!F23,'[1]5.15-5.26.23'!R23)</f>
        <v>9.7675000000000001</v>
      </c>
      <c r="G23" s="168">
        <f>AVERAGE('[1]5.1-5.13.23'!G23,'[1]5.1-5.13.23'!T23,'[1]5.15-5.26.23'!G23,'[1]5.15-5.26.23'!T23)</f>
        <v>1.3918790493949638E-3</v>
      </c>
      <c r="H23" s="168">
        <f>AVERAGE('[1]5.1-5.13.23'!H23,'[1]5.1-5.13.23'!T23,'[1]5.15-5.26.23'!H23,'[1]5.15-5.26.23'!T23)</f>
        <v>1.0067272391852834E-3</v>
      </c>
      <c r="I23" s="169">
        <f>SUM('[1]5.1-5.13.23'!I23,'[1]5.1-5.13.23'!U23,'[1]5.15-5.26.23'!I23,'[1]5.15-5.26.23'!U23)</f>
        <v>156.00093708281281</v>
      </c>
      <c r="J23" s="167" t="s">
        <v>299</v>
      </c>
      <c r="K23" s="167">
        <f>AVERAGE('[1]5.1-5.13.23'!K23,'[1]5.1-5.13.23'!X23,'[1]5.15-5.26.23'!K23,'[1]5.15-5.26.23'!X23)</f>
        <v>0.98250000000000004</v>
      </c>
      <c r="L23" s="169">
        <f>SUM('[1]5.1-5.13.23'!L23,'[1]5.1-5.13.23'!X23,'[1]5.15-5.26.23'!L23,'[1]5.15-5.26.23'!X23)</f>
        <v>3.96</v>
      </c>
      <c r="N23" s="131"/>
    </row>
    <row r="24" spans="1:14" ht="21" x14ac:dyDescent="0.35">
      <c r="A24" s="131">
        <v>39</v>
      </c>
      <c r="B24" s="140" t="s">
        <v>246</v>
      </c>
      <c r="C24" s="166">
        <f>SUM('[1]5.1-5.13.23'!C24,'[1]5.1-5.13.23'!O24,'[1]5.15-5.26.23'!C24,'[1]5.15-5.26.23'!O24)</f>
        <v>714</v>
      </c>
      <c r="D24" s="167" t="s">
        <v>299</v>
      </c>
      <c r="E24" s="167">
        <f>AVERAGE('[1]5.1-5.13.23'!E24,'[1]5.1-5.13.23'!Q24,'[1]5.15-5.26.23'!E24,'[1]5.15-5.26.23'!Q24)</f>
        <v>1.4999999999999999E-2</v>
      </c>
      <c r="F24" s="166">
        <f>AVERAGE('[1]5.1-5.13.23'!F24,'[1]5.1-5.13.23'!R24,'[1]5.15-5.26.23'!F24,'[1]5.15-5.26.23'!R24)</f>
        <v>18.027651515151518</v>
      </c>
      <c r="G24" s="168">
        <f>AVERAGE('[1]5.1-5.13.23'!G24,'[1]5.1-5.13.23'!T24,'[1]5.15-5.26.23'!G24,'[1]5.15-5.26.23'!T24)</f>
        <v>2.1357898085871173E-3</v>
      </c>
      <c r="H24" s="168">
        <f>AVERAGE('[1]5.1-5.13.23'!H24,'[1]5.1-5.13.23'!T24,'[1]5.15-5.26.23'!H24,'[1]5.15-5.26.23'!T24)</f>
        <v>1.3730551607974927E-3</v>
      </c>
      <c r="I24" s="169">
        <f>SUM('[1]5.1-5.13.23'!I24,'[1]5.1-5.13.23'!U24,'[1]5.15-5.26.23'!I24,'[1]5.15-5.26.23'!U24)</f>
        <v>206.00127841632283</v>
      </c>
      <c r="J24" s="167" t="s">
        <v>299</v>
      </c>
      <c r="K24" s="167">
        <f>AVERAGE('[1]5.1-5.13.23'!K24,'[1]5.1-5.13.23'!X24,'[1]5.15-5.26.23'!K24,'[1]5.15-5.26.23'!X24)</f>
        <v>0.98499999999999999</v>
      </c>
      <c r="L24" s="169">
        <f>SUM('[1]5.1-5.13.23'!L24,'[1]5.1-5.13.23'!X24,'[1]5.15-5.26.23'!L24,'[1]5.15-5.26.23'!X24)</f>
        <v>8.9700000000000006</v>
      </c>
      <c r="N24" s="131"/>
    </row>
    <row r="25" spans="1:14" ht="21" x14ac:dyDescent="0.35">
      <c r="A25" s="131">
        <v>3</v>
      </c>
      <c r="B25" s="143" t="s">
        <v>360</v>
      </c>
      <c r="C25" s="166">
        <f>SUM('[1]5.1-5.13.23'!C25,'[1]5.1-5.13.23'!O25,'[1]5.15-5.26.23'!C25,'[1]5.15-5.26.23'!O25)</f>
        <v>7299</v>
      </c>
      <c r="D25" s="167" t="s">
        <v>299</v>
      </c>
      <c r="E25" s="169">
        <f>AVERAGE('[1]5.1-5.13.23'!E25,'[1]5.1-5.13.23'!Q25,'[1]5.15-5.26.23'!E25,'[1]5.15-5.26.23'!Q25)</f>
        <v>28.134727987769669</v>
      </c>
      <c r="F25" s="168" t="s">
        <v>299</v>
      </c>
      <c r="G25" s="168" t="s">
        <v>299</v>
      </c>
      <c r="H25" s="168" t="s">
        <v>299</v>
      </c>
      <c r="I25" s="169">
        <f>SUM('[1]5.1-5.13.23'!I25,'[1]5.1-5.13.23'!U25,'[1]5.15-5.26.23'!I25,'[1]5.15-5.26.23'!U25)</f>
        <v>318</v>
      </c>
      <c r="J25" s="170">
        <f t="shared" si="2"/>
        <v>4.3567612001644059E-2</v>
      </c>
      <c r="K25" s="167">
        <f>AVERAGE('[1]5.1-5.13.23'!K25,'[1]5.1-5.13.23'!X25,'[1]5.15-5.26.23'!K25,'[1]5.15-5.26.23'!X25)</f>
        <v>0.99</v>
      </c>
      <c r="L25" s="169">
        <f>SUM('[1]5.1-5.13.23'!L25,'[1]5.1-5.13.23'!X25,'[1]5.15-5.26.23'!L25,'[1]5.15-5.26.23'!X25)</f>
        <v>4.9800000000000004</v>
      </c>
      <c r="N25" s="131"/>
    </row>
    <row r="26" spans="1:14" ht="21" x14ac:dyDescent="0.35">
      <c r="A26" s="131">
        <v>9</v>
      </c>
      <c r="B26" s="143" t="s">
        <v>361</v>
      </c>
      <c r="C26" s="166">
        <f>SUM('[1]5.1-5.13.23'!C26,'[1]5.1-5.13.23'!O26,'[1]5.15-5.26.23'!C26,'[1]5.15-5.26.23'!O26)</f>
        <v>6872</v>
      </c>
      <c r="D26" s="167" t="s">
        <v>299</v>
      </c>
      <c r="E26" s="169">
        <f>AVERAGE('[1]5.1-5.13.23'!E26,'[1]5.1-5.13.23'!Q26,'[1]5.15-5.26.23'!E26,'[1]5.15-5.26.23'!Q26)</f>
        <v>28.886259411178333</v>
      </c>
      <c r="F26" s="168" t="s">
        <v>299</v>
      </c>
      <c r="G26" s="168" t="s">
        <v>299</v>
      </c>
      <c r="H26" s="168" t="s">
        <v>299</v>
      </c>
      <c r="I26" s="169">
        <f>SUM('[1]5.1-5.13.23'!I26,'[1]5.1-5.13.23'!U26,'[1]5.15-5.26.23'!I26,'[1]5.15-5.26.23'!U26)</f>
        <v>378</v>
      </c>
      <c r="J26" s="170">
        <f t="shared" si="2"/>
        <v>5.5005820721769502E-2</v>
      </c>
      <c r="K26" s="167">
        <f>AVERAGE('[1]5.1-5.13.23'!K26,'[1]5.1-5.13.23'!X26,'[1]5.15-5.26.23'!K26,'[1]5.15-5.26.23'!X26)</f>
        <v>0.99</v>
      </c>
      <c r="L26" s="169">
        <f>SUM('[1]5.1-5.13.23'!L26,'[1]5.1-5.13.23'!X26,'[1]5.15-5.26.23'!L26,'[1]5.15-5.26.23'!X26)</f>
        <v>4.9700000000000006</v>
      </c>
      <c r="N26" s="131"/>
    </row>
    <row r="27" spans="1:14" ht="21" x14ac:dyDescent="0.35">
      <c r="A27" s="131">
        <v>10</v>
      </c>
      <c r="B27" s="143" t="s">
        <v>356</v>
      </c>
      <c r="C27" s="166">
        <f>SUM('[1]5.1-5.13.23'!C27,'[1]5.1-5.13.23'!O27,'[1]5.15-5.26.23'!C27,'[1]5.15-5.26.23'!O27)</f>
        <v>8245</v>
      </c>
      <c r="D27" s="167" t="s">
        <v>299</v>
      </c>
      <c r="E27" s="169">
        <f>AVERAGE('[1]5.1-5.13.23'!E27,'[1]5.1-5.13.23'!Q27,'[1]5.15-5.26.23'!E27,'[1]5.15-5.26.23'!Q27)</f>
        <v>33.238094666148434</v>
      </c>
      <c r="F27" s="168" t="s">
        <v>299</v>
      </c>
      <c r="G27" s="168" t="s">
        <v>299</v>
      </c>
      <c r="H27" s="168" t="s">
        <v>299</v>
      </c>
      <c r="I27" s="169">
        <f>SUM('[1]5.1-5.13.23'!I27,'[1]5.1-5.13.23'!U27,'[1]5.15-5.26.23'!I27,'[1]5.15-5.26.23'!U27)</f>
        <v>293</v>
      </c>
      <c r="J27" s="170">
        <f t="shared" si="2"/>
        <v>3.5536688902365068E-2</v>
      </c>
      <c r="K27" s="167">
        <f>AVERAGE('[1]5.1-5.13.23'!K27,'[1]5.1-5.13.23'!X27,'[1]5.15-5.26.23'!K27,'[1]5.15-5.26.23'!X27)</f>
        <v>0.99</v>
      </c>
      <c r="L27" s="169">
        <f>SUM('[1]5.1-5.13.23'!L27,'[1]5.1-5.13.23'!X27,'[1]5.15-5.26.23'!L27,'[1]5.15-5.26.23'!X27)</f>
        <v>4.9800000000000004</v>
      </c>
      <c r="N27" s="131"/>
    </row>
    <row r="28" spans="1:14" ht="21" x14ac:dyDescent="0.35">
      <c r="A28" s="131">
        <v>27</v>
      </c>
      <c r="B28" s="143" t="s">
        <v>362</v>
      </c>
      <c r="C28" s="166">
        <f>SUM('[1]5.1-5.13.23'!C28,'[1]5.1-5.13.23'!O28,'[1]5.15-5.26.23'!C28,'[1]5.15-5.26.23'!O28)</f>
        <v>6661</v>
      </c>
      <c r="D28" s="167" t="s">
        <v>299</v>
      </c>
      <c r="E28" s="169">
        <f>AVERAGE('[1]5.1-5.13.23'!E28,'[1]5.1-5.13.23'!Q28,'[1]5.15-5.26.23'!E28,'[1]5.15-5.26.23'!Q28)</f>
        <v>28.982990164247173</v>
      </c>
      <c r="F28" s="168" t="s">
        <v>299</v>
      </c>
      <c r="G28" s="168" t="s">
        <v>299</v>
      </c>
      <c r="H28" s="168" t="s">
        <v>299</v>
      </c>
      <c r="I28" s="169">
        <f>SUM('[1]5.1-5.13.23'!I28,'[1]5.1-5.13.23'!U28,'[1]5.15-5.26.23'!I28,'[1]5.15-5.26.23'!U28)</f>
        <v>303</v>
      </c>
      <c r="J28" s="170">
        <f t="shared" si="2"/>
        <v>4.5488665365560725E-2</v>
      </c>
      <c r="K28" s="167">
        <f>AVERAGE('[1]5.1-5.13.23'!K28,'[1]5.1-5.13.23'!X28,'[1]5.15-5.26.23'!K28,'[1]5.15-5.26.23'!X28)</f>
        <v>0.98250000000000004</v>
      </c>
      <c r="L28" s="169">
        <f>SUM('[1]5.1-5.13.23'!L28,'[1]5.1-5.13.23'!X28,'[1]5.15-5.26.23'!L28,'[1]5.15-5.26.23'!X28)</f>
        <v>2.9699999999999998</v>
      </c>
      <c r="N28" s="131"/>
    </row>
    <row r="29" spans="1:14" ht="21" x14ac:dyDescent="0.35">
      <c r="A29" s="131">
        <v>29</v>
      </c>
      <c r="B29" s="143" t="s">
        <v>363</v>
      </c>
      <c r="C29" s="166">
        <f>SUM('[1]5.1-5.13.23'!C29,'[1]5.1-5.13.23'!O29,'[1]5.15-5.26.23'!C29,'[1]5.15-5.26.23'!O29)</f>
        <v>6631</v>
      </c>
      <c r="D29" s="167" t="s">
        <v>299</v>
      </c>
      <c r="E29" s="169">
        <f>AVERAGE('[1]5.1-5.13.23'!E29,'[1]5.1-5.13.23'!Q29,'[1]5.15-5.26.23'!E29,'[1]5.15-5.26.23'!Q29)</f>
        <v>31.61228173605355</v>
      </c>
      <c r="F29" s="168" t="s">
        <v>299</v>
      </c>
      <c r="G29" s="168" t="s">
        <v>299</v>
      </c>
      <c r="H29" s="168" t="s">
        <v>299</v>
      </c>
      <c r="I29" s="169">
        <f>SUM('[1]5.1-5.13.23'!I29,'[1]5.1-5.13.23'!U29,'[1]5.15-5.26.23'!I29,'[1]5.15-5.26.23'!U29)</f>
        <v>288</v>
      </c>
      <c r="J29" s="170">
        <f t="shared" si="2"/>
        <v>4.3432363142814054E-2</v>
      </c>
      <c r="K29" s="167">
        <f>AVERAGE('[1]5.1-5.13.23'!K29,'[1]5.1-5.13.23'!X29,'[1]5.15-5.26.23'!K29,'[1]5.15-5.26.23'!X29)</f>
        <v>0.98</v>
      </c>
      <c r="L29" s="169">
        <f>SUM('[1]5.1-5.13.23'!L29,'[1]5.1-5.13.23'!X29,'[1]5.15-5.26.23'!L29,'[1]5.15-5.26.23'!X29)</f>
        <v>8.9600000000000009</v>
      </c>
      <c r="N29" s="131"/>
    </row>
    <row r="30" spans="1:14" ht="21" x14ac:dyDescent="0.35">
      <c r="A30" s="131">
        <v>32</v>
      </c>
      <c r="B30" s="143" t="s">
        <v>364</v>
      </c>
      <c r="C30" s="166">
        <f>SUM('[1]5.1-5.13.23'!C30,'[1]5.1-5.13.23'!O30,'[1]5.15-5.26.23'!C30,'[1]5.15-5.26.23'!O30)</f>
        <v>7941</v>
      </c>
      <c r="D30" s="167" t="s">
        <v>299</v>
      </c>
      <c r="E30" s="169">
        <f>AVERAGE('[1]5.1-5.13.23'!E30,'[1]5.1-5.13.23'!Q30,'[1]5.15-5.26.23'!E30,'[1]5.15-5.26.23'!Q30)</f>
        <v>33.195646034602845</v>
      </c>
      <c r="F30" s="168" t="s">
        <v>299</v>
      </c>
      <c r="G30" s="168" t="s">
        <v>299</v>
      </c>
      <c r="H30" s="168" t="s">
        <v>299</v>
      </c>
      <c r="I30" s="169">
        <f>SUM('[1]5.1-5.13.23'!I30,'[1]5.1-5.13.23'!U30,'[1]5.15-5.26.23'!I30,'[1]5.15-5.26.23'!U30)</f>
        <v>256</v>
      </c>
      <c r="J30" s="170">
        <f t="shared" si="2"/>
        <v>3.2237753431557735E-2</v>
      </c>
      <c r="K30" s="167">
        <f>AVERAGE('[1]5.1-5.13.23'!K30,'[1]5.1-5.13.23'!X30,'[1]5.15-5.26.23'!K30,'[1]5.15-5.26.23'!X30)</f>
        <v>0.98749999999999993</v>
      </c>
      <c r="L30" s="169">
        <f>SUM('[1]5.1-5.13.23'!L30,'[1]5.1-5.13.23'!X30,'[1]5.15-5.26.23'!L30,'[1]5.15-5.26.23'!X30)</f>
        <v>3.97</v>
      </c>
      <c r="N30" s="131"/>
    </row>
    <row r="31" spans="1:14" ht="21" x14ac:dyDescent="0.35">
      <c r="A31" s="146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47"/>
      <c r="N31" s="131"/>
    </row>
    <row r="32" spans="1:14" ht="21" x14ac:dyDescent="0.35">
      <c r="A32" s="121"/>
      <c r="B32" s="148" t="s">
        <v>366</v>
      </c>
      <c r="C32" s="149" t="s">
        <v>367</v>
      </c>
      <c r="D32" s="135">
        <f>SUM('[1]5.1-5.13.23'!D32,'[1]5.1-5.13.23'!P32,'[1]5.15-5.26.23'!D31,'[1]5.15-5.26.23'!P32)</f>
        <v>35</v>
      </c>
      <c r="E32" s="121"/>
      <c r="F32" s="121"/>
      <c r="G32" s="121"/>
      <c r="H32" s="130"/>
      <c r="I32" s="130"/>
      <c r="J32" s="130"/>
      <c r="K32" s="130"/>
      <c r="L32" s="147"/>
      <c r="N32" s="131"/>
    </row>
    <row r="33" spans="1:12" ht="21" x14ac:dyDescent="0.35">
      <c r="A33" s="146"/>
      <c r="B33" s="150"/>
      <c r="C33" s="151" t="s">
        <v>368</v>
      </c>
      <c r="D33" s="135">
        <f>SUM('[1]5.1-5.13.23'!D33,'[1]5.1-5.13.23'!P33,'[1]5.15-5.26.23'!D32,'[1]5.15-5.26.23'!P33)</f>
        <v>52</v>
      </c>
      <c r="E33" s="130"/>
      <c r="F33" s="130"/>
      <c r="G33" s="130"/>
      <c r="H33" s="130"/>
      <c r="I33" s="130"/>
      <c r="J33" s="130"/>
      <c r="K33" s="130"/>
      <c r="L33" s="147"/>
    </row>
    <row r="34" spans="1:12" ht="21" x14ac:dyDescent="0.35">
      <c r="A34" s="146"/>
      <c r="B34" s="152"/>
      <c r="C34" s="149" t="s">
        <v>369</v>
      </c>
      <c r="D34" s="135">
        <f>SUM('[1]5.1-5.13.23'!D34,'[1]5.1-5.13.23'!P34,'[1]5.15-5.26.23'!D33,'[1]5.15-5.26.23'!P34)</f>
        <v>28</v>
      </c>
      <c r="E34" s="130"/>
      <c r="F34" s="130"/>
      <c r="G34" s="130"/>
      <c r="H34" s="130"/>
      <c r="I34" s="130"/>
      <c r="J34" s="130"/>
      <c r="K34" s="130"/>
      <c r="L34" s="147"/>
    </row>
  </sheetData>
  <mergeCells count="2">
    <mergeCell ref="C1:L1"/>
    <mergeCell ref="B32:B34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48BE-1426-4B60-A65C-AAB820F54333}">
  <sheetPr>
    <tabColor theme="9" tint="-0.499984740745262"/>
  </sheetPr>
  <dimension ref="A1:AH88"/>
  <sheetViews>
    <sheetView workbookViewId="0">
      <selection activeCell="B32" sqref="B32"/>
    </sheetView>
  </sheetViews>
  <sheetFormatPr defaultRowHeight="15" x14ac:dyDescent="0.25"/>
  <sheetData>
    <row r="1" spans="1:34" ht="15.75" x14ac:dyDescent="0.25">
      <c r="A1" s="171" t="s">
        <v>371</v>
      </c>
      <c r="B1" s="171"/>
      <c r="C1" s="171">
        <v>1</v>
      </c>
      <c r="D1" s="171">
        <v>2</v>
      </c>
      <c r="E1" s="171">
        <v>3</v>
      </c>
      <c r="F1" s="171">
        <v>4</v>
      </c>
      <c r="G1" s="171">
        <v>5</v>
      </c>
      <c r="H1" s="171">
        <v>6</v>
      </c>
      <c r="I1" s="171">
        <v>7</v>
      </c>
      <c r="J1" s="171">
        <v>8</v>
      </c>
      <c r="K1" s="171">
        <v>9</v>
      </c>
      <c r="L1" s="171">
        <v>10</v>
      </c>
      <c r="M1" s="171">
        <v>11</v>
      </c>
      <c r="N1" s="171">
        <v>12</v>
      </c>
      <c r="O1" s="171">
        <v>13</v>
      </c>
      <c r="P1" s="171">
        <v>14</v>
      </c>
      <c r="Q1" s="171">
        <v>15</v>
      </c>
      <c r="R1" s="171">
        <v>16</v>
      </c>
      <c r="S1" s="171">
        <v>17</v>
      </c>
      <c r="T1" s="171">
        <v>18</v>
      </c>
      <c r="U1" s="171">
        <v>19</v>
      </c>
      <c r="V1" s="171">
        <v>20</v>
      </c>
      <c r="W1" s="171">
        <v>21</v>
      </c>
      <c r="X1" s="171">
        <v>22</v>
      </c>
      <c r="Y1" s="171">
        <v>23</v>
      </c>
      <c r="Z1" s="171">
        <v>24</v>
      </c>
      <c r="AA1" s="171">
        <v>25</v>
      </c>
      <c r="AB1" s="171">
        <v>26</v>
      </c>
      <c r="AC1" s="171">
        <v>27</v>
      </c>
      <c r="AD1" s="171">
        <v>28</v>
      </c>
      <c r="AE1" s="171">
        <v>29</v>
      </c>
      <c r="AF1" s="171">
        <v>30</v>
      </c>
      <c r="AG1" s="172">
        <v>31</v>
      </c>
      <c r="AH1" s="171" t="s">
        <v>27</v>
      </c>
    </row>
    <row r="2" spans="1:34" ht="15.75" x14ac:dyDescent="0.25">
      <c r="A2" s="171" t="s">
        <v>372</v>
      </c>
      <c r="B2" s="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4"/>
      <c r="AH2" s="73"/>
    </row>
    <row r="3" spans="1:34" x14ac:dyDescent="0.25">
      <c r="A3" s="175">
        <v>0.375</v>
      </c>
      <c r="B3" s="176"/>
      <c r="C3" s="177">
        <v>25</v>
      </c>
      <c r="D3" s="178"/>
      <c r="E3" s="179">
        <v>35</v>
      </c>
      <c r="F3" s="179">
        <v>11</v>
      </c>
      <c r="G3" s="179">
        <v>38</v>
      </c>
      <c r="H3" s="179">
        <v>24</v>
      </c>
      <c r="I3" s="179">
        <v>32</v>
      </c>
      <c r="J3" s="179">
        <v>19</v>
      </c>
      <c r="K3" s="178"/>
      <c r="L3" s="179">
        <v>39</v>
      </c>
      <c r="M3" s="179"/>
      <c r="N3" s="179"/>
      <c r="O3" s="179"/>
      <c r="P3" s="179"/>
      <c r="Q3" s="179"/>
      <c r="R3" s="178"/>
      <c r="S3" s="179"/>
      <c r="T3" s="179"/>
      <c r="U3" s="179"/>
      <c r="V3" s="179"/>
      <c r="W3" s="180"/>
      <c r="X3" s="179"/>
      <c r="Y3" s="178"/>
      <c r="Z3" s="178"/>
      <c r="AA3" s="178"/>
      <c r="AB3" s="178"/>
      <c r="AC3" s="178"/>
      <c r="AD3" s="178"/>
      <c r="AE3" s="178"/>
      <c r="AF3" s="178"/>
      <c r="AG3" s="181"/>
      <c r="AH3" s="182"/>
    </row>
    <row r="4" spans="1:34" x14ac:dyDescent="0.25">
      <c r="A4" s="175">
        <v>0.39583333333333331</v>
      </c>
      <c r="B4" s="176"/>
      <c r="C4" s="177">
        <v>20</v>
      </c>
      <c r="D4" s="182"/>
      <c r="E4" s="179">
        <v>39</v>
      </c>
      <c r="F4" s="179">
        <v>11</v>
      </c>
      <c r="G4" s="179">
        <v>40</v>
      </c>
      <c r="H4" s="179">
        <v>25</v>
      </c>
      <c r="I4" s="179">
        <v>13</v>
      </c>
      <c r="J4" s="179">
        <v>24</v>
      </c>
      <c r="K4" s="182"/>
      <c r="L4" s="179">
        <v>31</v>
      </c>
      <c r="M4" s="179"/>
      <c r="N4" s="179"/>
      <c r="O4" s="179"/>
      <c r="P4" s="179"/>
      <c r="Q4" s="179"/>
      <c r="R4" s="182"/>
      <c r="S4" s="179"/>
      <c r="T4" s="179"/>
      <c r="U4" s="183"/>
      <c r="V4" s="183"/>
      <c r="W4" s="184"/>
      <c r="X4" s="183"/>
      <c r="Y4" s="182"/>
      <c r="Z4" s="182"/>
      <c r="AA4" s="182"/>
      <c r="AB4" s="182"/>
      <c r="AC4" s="182"/>
      <c r="AD4" s="182"/>
      <c r="AE4" s="182"/>
      <c r="AF4" s="182"/>
      <c r="AG4" s="185"/>
      <c r="AH4" s="182"/>
    </row>
    <row r="5" spans="1:34" x14ac:dyDescent="0.25">
      <c r="A5" s="175">
        <v>0.41666666666666669</v>
      </c>
      <c r="B5" s="176"/>
      <c r="C5" s="177">
        <v>16</v>
      </c>
      <c r="D5" s="183"/>
      <c r="E5" s="179">
        <v>54</v>
      </c>
      <c r="F5" s="179">
        <v>13</v>
      </c>
      <c r="G5" s="179">
        <v>47</v>
      </c>
      <c r="H5" s="179">
        <v>30</v>
      </c>
      <c r="I5" s="179">
        <v>27</v>
      </c>
      <c r="J5" s="179">
        <v>17</v>
      </c>
      <c r="K5" s="182"/>
      <c r="L5" s="179">
        <v>42</v>
      </c>
      <c r="M5" s="179"/>
      <c r="N5" s="179"/>
      <c r="O5" s="179"/>
      <c r="P5" s="179"/>
      <c r="Q5" s="179"/>
      <c r="R5" s="182"/>
      <c r="S5" s="179"/>
      <c r="T5" s="179"/>
      <c r="U5" s="183"/>
      <c r="V5" s="183"/>
      <c r="W5" s="184"/>
      <c r="X5" s="183"/>
      <c r="Y5" s="182"/>
      <c r="Z5" s="182"/>
      <c r="AA5" s="182"/>
      <c r="AB5" s="182"/>
      <c r="AC5" s="182"/>
      <c r="AD5" s="182"/>
      <c r="AE5" s="182"/>
      <c r="AF5" s="182"/>
      <c r="AG5" s="185"/>
      <c r="AH5" s="182"/>
    </row>
    <row r="6" spans="1:34" x14ac:dyDescent="0.25">
      <c r="A6" s="175">
        <v>0.4375</v>
      </c>
      <c r="B6" s="176"/>
      <c r="C6" s="177">
        <v>24</v>
      </c>
      <c r="D6" s="179"/>
      <c r="E6" s="179">
        <v>51</v>
      </c>
      <c r="F6" s="179">
        <v>14</v>
      </c>
      <c r="G6" s="179">
        <v>40</v>
      </c>
      <c r="H6" s="179">
        <v>27</v>
      </c>
      <c r="I6" s="179">
        <v>26</v>
      </c>
      <c r="J6" s="179">
        <v>22</v>
      </c>
      <c r="K6" s="182"/>
      <c r="L6" s="179">
        <v>35</v>
      </c>
      <c r="M6" s="179"/>
      <c r="N6" s="179"/>
      <c r="O6" s="179"/>
      <c r="P6" s="179"/>
      <c r="Q6" s="179"/>
      <c r="R6" s="182"/>
      <c r="S6" s="179"/>
      <c r="T6" s="179"/>
      <c r="U6" s="183"/>
      <c r="V6" s="183"/>
      <c r="W6" s="184"/>
      <c r="X6" s="183"/>
      <c r="Y6" s="182"/>
      <c r="Z6" s="182"/>
      <c r="AA6" s="182"/>
      <c r="AB6" s="182"/>
      <c r="AC6" s="182"/>
      <c r="AD6" s="182"/>
      <c r="AE6" s="182"/>
      <c r="AF6" s="182"/>
      <c r="AG6" s="185"/>
      <c r="AH6" s="182"/>
    </row>
    <row r="7" spans="1:34" x14ac:dyDescent="0.25">
      <c r="A7" s="175">
        <v>0.45833333333333331</v>
      </c>
      <c r="B7" s="176"/>
      <c r="C7" s="177">
        <v>10</v>
      </c>
      <c r="D7" s="179">
        <v>11</v>
      </c>
      <c r="E7" s="179">
        <v>45</v>
      </c>
      <c r="F7" s="179">
        <v>25</v>
      </c>
      <c r="G7" s="179">
        <v>35</v>
      </c>
      <c r="H7" s="179">
        <v>27</v>
      </c>
      <c r="I7" s="179">
        <v>26</v>
      </c>
      <c r="J7" s="179">
        <v>24</v>
      </c>
      <c r="K7" s="186">
        <v>11</v>
      </c>
      <c r="L7" s="179">
        <v>33</v>
      </c>
      <c r="M7" s="179"/>
      <c r="N7" s="179"/>
      <c r="O7" s="179"/>
      <c r="P7" s="179"/>
      <c r="Q7" s="179"/>
      <c r="R7" s="179"/>
      <c r="S7" s="179"/>
      <c r="T7" s="179"/>
      <c r="U7" s="183"/>
      <c r="V7" s="183"/>
      <c r="W7" s="184"/>
      <c r="X7" s="183"/>
      <c r="Y7" s="179"/>
      <c r="Z7" s="182"/>
      <c r="AA7" s="182"/>
      <c r="AB7" s="182"/>
      <c r="AC7" s="182"/>
      <c r="AD7" s="182"/>
      <c r="AE7" s="182"/>
      <c r="AF7" s="182"/>
      <c r="AG7" s="185"/>
      <c r="AH7" s="182"/>
    </row>
    <row r="8" spans="1:34" x14ac:dyDescent="0.25">
      <c r="A8" s="175">
        <v>0.47916666666666669</v>
      </c>
      <c r="B8" s="176"/>
      <c r="C8" s="177">
        <v>25</v>
      </c>
      <c r="D8" s="179">
        <v>14</v>
      </c>
      <c r="E8" s="179">
        <v>31</v>
      </c>
      <c r="F8" s="179">
        <v>15</v>
      </c>
      <c r="G8" s="179">
        <v>28</v>
      </c>
      <c r="H8" s="179">
        <v>31</v>
      </c>
      <c r="I8" s="179">
        <v>25</v>
      </c>
      <c r="J8" s="179">
        <v>20</v>
      </c>
      <c r="K8" s="186">
        <v>14</v>
      </c>
      <c r="L8" s="179">
        <v>30</v>
      </c>
      <c r="M8" s="179"/>
      <c r="N8" s="179"/>
      <c r="O8" s="179"/>
      <c r="P8" s="179"/>
      <c r="Q8" s="179"/>
      <c r="R8" s="179"/>
      <c r="S8" s="179"/>
      <c r="T8" s="179"/>
      <c r="U8" s="183"/>
      <c r="V8" s="183"/>
      <c r="W8" s="184"/>
      <c r="X8" s="183"/>
      <c r="Y8" s="183"/>
      <c r="Z8" s="182"/>
      <c r="AA8" s="182"/>
      <c r="AB8" s="182"/>
      <c r="AC8" s="182"/>
      <c r="AD8" s="182"/>
      <c r="AE8" s="182"/>
      <c r="AF8" s="182"/>
      <c r="AG8" s="185"/>
      <c r="AH8" s="182"/>
    </row>
    <row r="9" spans="1:34" x14ac:dyDescent="0.25">
      <c r="A9" s="175">
        <v>0.5</v>
      </c>
      <c r="B9" s="176"/>
      <c r="C9" s="177">
        <v>27</v>
      </c>
      <c r="D9" s="179">
        <v>13</v>
      </c>
      <c r="E9" s="179">
        <v>34</v>
      </c>
      <c r="F9" s="179">
        <v>9</v>
      </c>
      <c r="G9" s="179">
        <v>26</v>
      </c>
      <c r="H9" s="179">
        <v>28</v>
      </c>
      <c r="I9" s="179">
        <v>36</v>
      </c>
      <c r="J9" s="179">
        <v>16</v>
      </c>
      <c r="K9" s="186">
        <v>8</v>
      </c>
      <c r="L9" s="179">
        <v>35</v>
      </c>
      <c r="M9" s="179"/>
      <c r="N9" s="179"/>
      <c r="O9" s="179"/>
      <c r="P9" s="179"/>
      <c r="Q9" s="179"/>
      <c r="R9" s="179"/>
      <c r="S9" s="179"/>
      <c r="T9" s="179"/>
      <c r="U9" s="183"/>
      <c r="V9" s="183"/>
      <c r="W9" s="184"/>
      <c r="X9" s="183"/>
      <c r="Y9" s="183"/>
      <c r="Z9" s="182"/>
      <c r="AA9" s="182"/>
      <c r="AB9" s="182"/>
      <c r="AC9" s="182"/>
      <c r="AD9" s="182"/>
      <c r="AE9" s="182"/>
      <c r="AF9" s="182"/>
      <c r="AG9" s="185"/>
      <c r="AH9" s="182"/>
    </row>
    <row r="10" spans="1:34" x14ac:dyDescent="0.25">
      <c r="A10" s="175">
        <v>0.52083333333333337</v>
      </c>
      <c r="B10" s="176"/>
      <c r="C10" s="177">
        <v>18</v>
      </c>
      <c r="D10" s="179">
        <v>10</v>
      </c>
      <c r="E10" s="179">
        <v>32</v>
      </c>
      <c r="F10" s="179">
        <v>11</v>
      </c>
      <c r="G10" s="179">
        <v>40</v>
      </c>
      <c r="H10" s="179">
        <v>37</v>
      </c>
      <c r="I10" s="179">
        <v>31</v>
      </c>
      <c r="J10" s="179">
        <v>17</v>
      </c>
      <c r="K10" s="186">
        <v>12</v>
      </c>
      <c r="L10" s="179">
        <v>43</v>
      </c>
      <c r="M10" s="179"/>
      <c r="N10" s="179"/>
      <c r="O10" s="179"/>
      <c r="P10" s="179"/>
      <c r="Q10" s="179"/>
      <c r="R10" s="179"/>
      <c r="S10" s="179"/>
      <c r="T10" s="179"/>
      <c r="U10" s="183"/>
      <c r="V10" s="183"/>
      <c r="W10" s="184"/>
      <c r="X10" s="183"/>
      <c r="Y10" s="183"/>
      <c r="Z10" s="182"/>
      <c r="AA10" s="182"/>
      <c r="AB10" s="182"/>
      <c r="AC10" s="182"/>
      <c r="AD10" s="182"/>
      <c r="AE10" s="182"/>
      <c r="AF10" s="182"/>
      <c r="AG10" s="185"/>
      <c r="AH10" s="182"/>
    </row>
    <row r="11" spans="1:34" x14ac:dyDescent="0.25">
      <c r="A11" s="175">
        <v>0.54166666666666663</v>
      </c>
      <c r="B11" s="176"/>
      <c r="C11" s="177">
        <v>13</v>
      </c>
      <c r="D11" s="179">
        <v>21</v>
      </c>
      <c r="E11" s="179">
        <v>36</v>
      </c>
      <c r="F11" s="179">
        <v>15</v>
      </c>
      <c r="G11" s="179">
        <v>48</v>
      </c>
      <c r="H11" s="179">
        <v>34</v>
      </c>
      <c r="I11" s="179">
        <v>28</v>
      </c>
      <c r="J11" s="179">
        <v>15</v>
      </c>
      <c r="K11" s="186">
        <v>4</v>
      </c>
      <c r="L11" s="179">
        <v>39</v>
      </c>
      <c r="M11" s="179"/>
      <c r="N11" s="179"/>
      <c r="O11" s="179"/>
      <c r="P11" s="179"/>
      <c r="Q11" s="179"/>
      <c r="R11" s="179"/>
      <c r="S11" s="179"/>
      <c r="T11" s="179"/>
      <c r="U11" s="183"/>
      <c r="V11" s="183"/>
      <c r="W11" s="184"/>
      <c r="X11" s="183"/>
      <c r="Y11" s="183"/>
      <c r="Z11" s="182"/>
      <c r="AA11" s="182"/>
      <c r="AB11" s="182"/>
      <c r="AC11" s="182"/>
      <c r="AD11" s="182"/>
      <c r="AE11" s="182"/>
      <c r="AF11" s="182"/>
      <c r="AG11" s="185"/>
      <c r="AH11" s="182"/>
    </row>
    <row r="12" spans="1:34" x14ac:dyDescent="0.25">
      <c r="A12" s="175">
        <v>0.5625</v>
      </c>
      <c r="B12" s="176"/>
      <c r="C12" s="177">
        <v>16</v>
      </c>
      <c r="D12" s="179">
        <v>8</v>
      </c>
      <c r="E12" s="179">
        <v>29</v>
      </c>
      <c r="F12" s="179">
        <v>15</v>
      </c>
      <c r="G12" s="179">
        <v>37</v>
      </c>
      <c r="H12" s="179">
        <v>29</v>
      </c>
      <c r="I12" s="179">
        <v>22</v>
      </c>
      <c r="J12" s="179">
        <v>14</v>
      </c>
      <c r="K12" s="186">
        <v>4</v>
      </c>
      <c r="L12" s="179">
        <v>32</v>
      </c>
      <c r="M12" s="179"/>
      <c r="N12" s="179"/>
      <c r="O12" s="179"/>
      <c r="P12" s="179"/>
      <c r="Q12" s="179"/>
      <c r="R12" s="179"/>
      <c r="S12" s="179"/>
      <c r="T12" s="179"/>
      <c r="U12" s="183"/>
      <c r="V12" s="183"/>
      <c r="W12" s="184"/>
      <c r="X12" s="183"/>
      <c r="Y12" s="183"/>
      <c r="Z12" s="182"/>
      <c r="AA12" s="182"/>
      <c r="AB12" s="182"/>
      <c r="AC12" s="182"/>
      <c r="AD12" s="182"/>
      <c r="AE12" s="182"/>
      <c r="AF12" s="182"/>
      <c r="AG12" s="185"/>
      <c r="AH12" s="182"/>
    </row>
    <row r="13" spans="1:34" x14ac:dyDescent="0.25">
      <c r="A13" s="175">
        <v>0.58333333333333337</v>
      </c>
      <c r="B13" s="176"/>
      <c r="C13" s="177">
        <v>18</v>
      </c>
      <c r="D13" s="179">
        <v>13</v>
      </c>
      <c r="E13" s="179">
        <v>32</v>
      </c>
      <c r="F13" s="179">
        <v>12</v>
      </c>
      <c r="G13" s="179">
        <v>26</v>
      </c>
      <c r="H13" s="179">
        <v>23</v>
      </c>
      <c r="I13" s="179">
        <v>24</v>
      </c>
      <c r="J13" s="179">
        <v>11</v>
      </c>
      <c r="K13" s="186">
        <v>8</v>
      </c>
      <c r="L13" s="179">
        <v>35</v>
      </c>
      <c r="M13" s="179"/>
      <c r="N13" s="179"/>
      <c r="O13" s="179"/>
      <c r="P13" s="179"/>
      <c r="Q13" s="179"/>
      <c r="R13" s="179"/>
      <c r="S13" s="179"/>
      <c r="T13" s="179"/>
      <c r="U13" s="183"/>
      <c r="V13" s="183"/>
      <c r="W13" s="184"/>
      <c r="X13" s="183"/>
      <c r="Y13" s="183"/>
      <c r="Z13" s="182"/>
      <c r="AA13" s="182"/>
      <c r="AB13" s="182"/>
      <c r="AC13" s="182"/>
      <c r="AD13" s="182"/>
      <c r="AE13" s="182"/>
      <c r="AF13" s="182"/>
      <c r="AG13" s="185"/>
      <c r="AH13" s="182"/>
    </row>
    <row r="14" spans="1:34" x14ac:dyDescent="0.25">
      <c r="A14" s="175">
        <v>0.60416666666666663</v>
      </c>
      <c r="B14" s="176"/>
      <c r="C14" s="177">
        <v>16</v>
      </c>
      <c r="D14" s="179">
        <v>10</v>
      </c>
      <c r="E14" s="179">
        <v>33</v>
      </c>
      <c r="F14" s="179">
        <v>17</v>
      </c>
      <c r="G14" s="179">
        <v>41</v>
      </c>
      <c r="H14" s="179">
        <v>21</v>
      </c>
      <c r="I14" s="179">
        <v>26</v>
      </c>
      <c r="J14" s="179">
        <v>13</v>
      </c>
      <c r="K14" s="186">
        <v>11</v>
      </c>
      <c r="L14" s="179">
        <v>27</v>
      </c>
      <c r="M14" s="179"/>
      <c r="N14" s="179"/>
      <c r="O14" s="179"/>
      <c r="P14" s="179"/>
      <c r="Q14" s="179"/>
      <c r="R14" s="179"/>
      <c r="S14" s="179"/>
      <c r="T14" s="179"/>
      <c r="U14" s="183"/>
      <c r="V14" s="183"/>
      <c r="W14" s="184"/>
      <c r="X14" s="183"/>
      <c r="Y14" s="183"/>
      <c r="Z14" s="182"/>
      <c r="AA14" s="182"/>
      <c r="AB14" s="182"/>
      <c r="AC14" s="182"/>
      <c r="AD14" s="182"/>
      <c r="AE14" s="182"/>
      <c r="AF14" s="182"/>
      <c r="AG14" s="185"/>
      <c r="AH14" s="182"/>
    </row>
    <row r="15" spans="1:34" x14ac:dyDescent="0.25">
      <c r="A15" s="175">
        <v>0.625</v>
      </c>
      <c r="B15" s="176"/>
      <c r="C15" s="177">
        <v>20</v>
      </c>
      <c r="D15" s="179">
        <v>10</v>
      </c>
      <c r="E15" s="179">
        <v>21</v>
      </c>
      <c r="F15" s="179">
        <v>10</v>
      </c>
      <c r="G15" s="179">
        <v>29</v>
      </c>
      <c r="H15" s="179">
        <v>24</v>
      </c>
      <c r="I15" s="179">
        <v>25</v>
      </c>
      <c r="J15" s="179">
        <v>17</v>
      </c>
      <c r="K15" s="186">
        <v>9</v>
      </c>
      <c r="L15" s="179">
        <v>27</v>
      </c>
      <c r="M15" s="179"/>
      <c r="N15" s="179"/>
      <c r="O15" s="179"/>
      <c r="P15" s="179"/>
      <c r="Q15" s="179"/>
      <c r="R15" s="179"/>
      <c r="S15" s="179"/>
      <c r="T15" s="179"/>
      <c r="U15" s="183"/>
      <c r="V15" s="183"/>
      <c r="W15" s="184"/>
      <c r="X15" s="183"/>
      <c r="Y15" s="183"/>
      <c r="Z15" s="182"/>
      <c r="AA15" s="182"/>
      <c r="AB15" s="182"/>
      <c r="AC15" s="182"/>
      <c r="AD15" s="182"/>
      <c r="AE15" s="182"/>
      <c r="AF15" s="182"/>
      <c r="AG15" s="185"/>
      <c r="AH15" s="182"/>
    </row>
    <row r="16" spans="1:34" x14ac:dyDescent="0.25">
      <c r="A16" s="175">
        <v>0.64583333333333337</v>
      </c>
      <c r="B16" s="176"/>
      <c r="C16" s="177">
        <v>26</v>
      </c>
      <c r="D16" s="179">
        <v>14</v>
      </c>
      <c r="E16" s="179">
        <v>20</v>
      </c>
      <c r="F16" s="179">
        <v>11</v>
      </c>
      <c r="G16" s="179">
        <v>30</v>
      </c>
      <c r="H16" s="179">
        <v>19</v>
      </c>
      <c r="I16" s="179">
        <v>19</v>
      </c>
      <c r="J16" s="179">
        <v>21</v>
      </c>
      <c r="K16" s="186">
        <v>16</v>
      </c>
      <c r="L16" s="179">
        <v>28</v>
      </c>
      <c r="M16" s="179"/>
      <c r="N16" s="179"/>
      <c r="O16" s="179"/>
      <c r="P16" s="179"/>
      <c r="Q16" s="179"/>
      <c r="R16" s="179"/>
      <c r="S16" s="179"/>
      <c r="T16" s="179"/>
      <c r="U16" s="183"/>
      <c r="V16" s="183"/>
      <c r="W16" s="184"/>
      <c r="X16" s="183"/>
      <c r="Y16" s="183"/>
      <c r="Z16" s="182"/>
      <c r="AA16" s="182"/>
      <c r="AB16" s="182"/>
      <c r="AC16" s="182"/>
      <c r="AD16" s="182"/>
      <c r="AE16" s="182"/>
      <c r="AF16" s="182"/>
      <c r="AG16" s="185"/>
      <c r="AH16" s="182"/>
    </row>
    <row r="17" spans="1:34" x14ac:dyDescent="0.25">
      <c r="A17" s="175">
        <v>0.66666666666666663</v>
      </c>
      <c r="B17" s="176"/>
      <c r="C17" s="177">
        <v>21</v>
      </c>
      <c r="D17" s="179">
        <v>15</v>
      </c>
      <c r="E17" s="179">
        <v>24</v>
      </c>
      <c r="F17" s="179">
        <v>15</v>
      </c>
      <c r="G17" s="179">
        <v>33</v>
      </c>
      <c r="H17" s="179">
        <v>29</v>
      </c>
      <c r="I17" s="179">
        <v>17</v>
      </c>
      <c r="J17" s="179">
        <v>15</v>
      </c>
      <c r="K17" s="186">
        <v>15</v>
      </c>
      <c r="L17" s="179">
        <v>27</v>
      </c>
      <c r="M17" s="179"/>
      <c r="N17" s="179"/>
      <c r="O17" s="179"/>
      <c r="P17" s="179"/>
      <c r="Q17" s="179"/>
      <c r="R17" s="179"/>
      <c r="S17" s="179"/>
      <c r="T17" s="179"/>
      <c r="U17" s="183"/>
      <c r="V17" s="183"/>
      <c r="W17" s="184"/>
      <c r="X17" s="183"/>
      <c r="Y17" s="183"/>
      <c r="Z17" s="182"/>
      <c r="AA17" s="182"/>
      <c r="AB17" s="182"/>
      <c r="AC17" s="182"/>
      <c r="AD17" s="182"/>
      <c r="AE17" s="182"/>
      <c r="AF17" s="182"/>
      <c r="AG17" s="185"/>
      <c r="AH17" s="182"/>
    </row>
    <row r="18" spans="1:34" x14ac:dyDescent="0.25">
      <c r="A18" s="175">
        <v>0.6875</v>
      </c>
      <c r="B18" s="176"/>
      <c r="C18" s="177">
        <v>15</v>
      </c>
      <c r="D18" s="179">
        <v>11</v>
      </c>
      <c r="E18" s="179">
        <v>31</v>
      </c>
      <c r="F18" s="179">
        <v>5</v>
      </c>
      <c r="G18" s="179">
        <v>24</v>
      </c>
      <c r="H18" s="179">
        <v>28</v>
      </c>
      <c r="I18" s="179">
        <v>18</v>
      </c>
      <c r="J18" s="179">
        <v>11</v>
      </c>
      <c r="K18" s="186">
        <v>9</v>
      </c>
      <c r="L18" s="179">
        <v>21</v>
      </c>
      <c r="M18" s="179"/>
      <c r="N18" s="179"/>
      <c r="O18" s="179"/>
      <c r="P18" s="179"/>
      <c r="Q18" s="179"/>
      <c r="R18" s="179"/>
      <c r="S18" s="179"/>
      <c r="T18" s="179"/>
      <c r="U18" s="183"/>
      <c r="V18" s="183"/>
      <c r="W18" s="184"/>
      <c r="X18" s="183"/>
      <c r="Y18" s="183"/>
      <c r="Z18" s="182"/>
      <c r="AA18" s="182"/>
      <c r="AB18" s="182"/>
      <c r="AC18" s="182"/>
      <c r="AD18" s="182"/>
      <c r="AE18" s="182"/>
      <c r="AF18" s="182"/>
      <c r="AG18" s="185"/>
      <c r="AH18" s="182"/>
    </row>
    <row r="19" spans="1:34" x14ac:dyDescent="0.25">
      <c r="A19" s="175">
        <v>0.70833333333333337</v>
      </c>
      <c r="B19" s="176"/>
      <c r="C19" s="177">
        <v>14</v>
      </c>
      <c r="D19" s="179">
        <v>8</v>
      </c>
      <c r="E19" s="179">
        <v>25</v>
      </c>
      <c r="F19" s="179">
        <v>7</v>
      </c>
      <c r="G19" s="179">
        <v>21</v>
      </c>
      <c r="H19" s="179">
        <v>16</v>
      </c>
      <c r="I19" s="179">
        <v>24</v>
      </c>
      <c r="J19" s="179">
        <v>24</v>
      </c>
      <c r="K19" s="186">
        <v>13</v>
      </c>
      <c r="L19" s="179">
        <v>27</v>
      </c>
      <c r="M19" s="179"/>
      <c r="N19" s="179"/>
      <c r="O19" s="179"/>
      <c r="P19" s="179"/>
      <c r="Q19" s="179"/>
      <c r="R19" s="179"/>
      <c r="S19" s="179"/>
      <c r="T19" s="179"/>
      <c r="U19" s="183"/>
      <c r="V19" s="183"/>
      <c r="W19" s="184"/>
      <c r="X19" s="183"/>
      <c r="Y19" s="183"/>
      <c r="Z19" s="182"/>
      <c r="AA19" s="182"/>
      <c r="AB19" s="182"/>
      <c r="AC19" s="182"/>
      <c r="AD19" s="182"/>
      <c r="AE19" s="182"/>
      <c r="AF19" s="182"/>
      <c r="AG19" s="185"/>
      <c r="AH19" s="182"/>
    </row>
    <row r="20" spans="1:34" x14ac:dyDescent="0.25">
      <c r="A20" s="175">
        <v>0.72916666666666663</v>
      </c>
      <c r="B20" s="176"/>
      <c r="C20" s="177">
        <v>7</v>
      </c>
      <c r="D20" s="179">
        <v>10</v>
      </c>
      <c r="E20" s="179">
        <v>19</v>
      </c>
      <c r="F20" s="179">
        <v>15</v>
      </c>
      <c r="G20" s="179">
        <v>19</v>
      </c>
      <c r="H20" s="179">
        <v>18</v>
      </c>
      <c r="I20" s="179">
        <v>19</v>
      </c>
      <c r="J20" s="179">
        <v>11</v>
      </c>
      <c r="K20" s="186">
        <v>6</v>
      </c>
      <c r="L20" s="179">
        <v>24</v>
      </c>
      <c r="M20" s="179"/>
      <c r="N20" s="179"/>
      <c r="O20" s="179"/>
      <c r="P20" s="179"/>
      <c r="Q20" s="179"/>
      <c r="R20" s="179"/>
      <c r="S20" s="179"/>
      <c r="T20" s="179"/>
      <c r="U20" s="183"/>
      <c r="V20" s="183"/>
      <c r="W20" s="184"/>
      <c r="X20" s="183"/>
      <c r="Y20" s="183"/>
      <c r="Z20" s="182"/>
      <c r="AA20" s="182"/>
      <c r="AB20" s="182"/>
      <c r="AC20" s="182"/>
      <c r="AD20" s="182"/>
      <c r="AE20" s="182"/>
      <c r="AF20" s="182"/>
      <c r="AG20" s="185"/>
      <c r="AH20" s="182"/>
    </row>
    <row r="21" spans="1:34" x14ac:dyDescent="0.25">
      <c r="A21" s="175">
        <v>0.75</v>
      </c>
      <c r="B21" s="176"/>
      <c r="C21" s="177">
        <v>8</v>
      </c>
      <c r="D21" s="182">
        <v>2</v>
      </c>
      <c r="E21" s="179">
        <v>22</v>
      </c>
      <c r="F21" s="179">
        <v>12</v>
      </c>
      <c r="G21" s="179">
        <v>21</v>
      </c>
      <c r="H21" s="179">
        <v>14</v>
      </c>
      <c r="I21" s="179">
        <v>21</v>
      </c>
      <c r="J21" s="179">
        <v>12</v>
      </c>
      <c r="K21" s="186">
        <v>3</v>
      </c>
      <c r="L21" s="179">
        <v>16</v>
      </c>
      <c r="M21" s="179"/>
      <c r="N21" s="179"/>
      <c r="O21" s="179"/>
      <c r="P21" s="179"/>
      <c r="Q21" s="179"/>
      <c r="R21" s="179"/>
      <c r="S21" s="179"/>
      <c r="T21" s="179"/>
      <c r="U21" s="183"/>
      <c r="V21" s="183"/>
      <c r="W21" s="184"/>
      <c r="X21" s="183"/>
      <c r="Y21" s="183"/>
      <c r="Z21" s="182"/>
      <c r="AA21" s="182"/>
      <c r="AB21" s="182"/>
      <c r="AC21" s="182"/>
      <c r="AD21" s="182"/>
      <c r="AE21" s="182"/>
      <c r="AF21" s="182"/>
      <c r="AG21" s="185"/>
      <c r="AH21" s="182"/>
    </row>
    <row r="22" spans="1:34" x14ac:dyDescent="0.25">
      <c r="A22" s="175">
        <v>0.77083333333333337</v>
      </c>
      <c r="B22" s="176"/>
      <c r="C22" s="177">
        <v>7</v>
      </c>
      <c r="D22" s="182">
        <v>2</v>
      </c>
      <c r="E22" s="179">
        <v>13</v>
      </c>
      <c r="F22" s="179">
        <v>15</v>
      </c>
      <c r="G22" s="179">
        <v>23</v>
      </c>
      <c r="H22" s="179">
        <v>11</v>
      </c>
      <c r="I22" s="179">
        <v>14</v>
      </c>
      <c r="J22" s="179">
        <v>7</v>
      </c>
      <c r="K22" s="186">
        <v>10</v>
      </c>
      <c r="L22" s="179">
        <v>22</v>
      </c>
      <c r="M22" s="179"/>
      <c r="N22" s="179"/>
      <c r="O22" s="179"/>
      <c r="P22" s="179"/>
      <c r="Q22" s="179"/>
      <c r="R22" s="179"/>
      <c r="S22" s="179"/>
      <c r="T22" s="179"/>
      <c r="U22" s="183"/>
      <c r="V22" s="183"/>
      <c r="W22" s="184"/>
      <c r="X22" s="183"/>
      <c r="Y22" s="183"/>
      <c r="Z22" s="182"/>
      <c r="AA22" s="182"/>
      <c r="AB22" s="182"/>
      <c r="AC22" s="182"/>
      <c r="AD22" s="182"/>
      <c r="AE22" s="182"/>
      <c r="AF22" s="182"/>
      <c r="AG22" s="185"/>
      <c r="AH22" s="182"/>
    </row>
    <row r="23" spans="1:34" x14ac:dyDescent="0.25">
      <c r="A23" s="175">
        <v>0.79166666666666663</v>
      </c>
      <c r="B23" s="176"/>
      <c r="C23" s="177">
        <v>3</v>
      </c>
      <c r="D23" s="182"/>
      <c r="E23" s="179">
        <v>15</v>
      </c>
      <c r="F23" s="179">
        <v>15</v>
      </c>
      <c r="G23" s="179">
        <v>18</v>
      </c>
      <c r="H23" s="179">
        <v>16</v>
      </c>
      <c r="I23" s="179">
        <v>10</v>
      </c>
      <c r="J23" s="179">
        <v>7</v>
      </c>
      <c r="K23" s="182"/>
      <c r="L23" s="179">
        <v>16</v>
      </c>
      <c r="M23" s="179"/>
      <c r="N23" s="179"/>
      <c r="O23" s="179"/>
      <c r="P23" s="179"/>
      <c r="Q23" s="179"/>
      <c r="R23" s="182"/>
      <c r="S23" s="179"/>
      <c r="T23" s="179"/>
      <c r="U23" s="183"/>
      <c r="V23" s="183"/>
      <c r="W23" s="184"/>
      <c r="X23" s="183"/>
      <c r="Y23" s="182"/>
      <c r="Z23" s="182"/>
      <c r="AA23" s="182"/>
      <c r="AB23" s="182"/>
      <c r="AC23" s="182"/>
      <c r="AD23" s="182"/>
      <c r="AE23" s="182"/>
      <c r="AF23" s="182"/>
      <c r="AG23" s="185"/>
      <c r="AH23" s="182"/>
    </row>
    <row r="24" spans="1:34" x14ac:dyDescent="0.25">
      <c r="A24" s="175">
        <v>0.8125</v>
      </c>
      <c r="B24" s="176"/>
      <c r="C24" s="177">
        <v>6</v>
      </c>
      <c r="D24" s="182"/>
      <c r="E24" s="179">
        <v>17</v>
      </c>
      <c r="F24" s="179">
        <v>5</v>
      </c>
      <c r="G24" s="179">
        <v>9</v>
      </c>
      <c r="H24" s="179">
        <v>11</v>
      </c>
      <c r="I24" s="179">
        <v>14</v>
      </c>
      <c r="J24" s="179">
        <v>7</v>
      </c>
      <c r="K24" s="182"/>
      <c r="L24" s="179">
        <v>18</v>
      </c>
      <c r="M24" s="179"/>
      <c r="N24" s="179"/>
      <c r="O24" s="179"/>
      <c r="P24" s="179"/>
      <c r="Q24" s="179"/>
      <c r="R24" s="182"/>
      <c r="S24" s="179"/>
      <c r="T24" s="179"/>
      <c r="U24" s="183"/>
      <c r="V24" s="183"/>
      <c r="W24" s="184"/>
      <c r="X24" s="183"/>
      <c r="Y24" s="182"/>
      <c r="Z24" s="182"/>
      <c r="AA24" s="182"/>
      <c r="AB24" s="182"/>
      <c r="AC24" s="182"/>
      <c r="AD24" s="182"/>
      <c r="AE24" s="182"/>
      <c r="AF24" s="182"/>
      <c r="AG24" s="185"/>
      <c r="AH24" s="182"/>
    </row>
    <row r="25" spans="1:34" x14ac:dyDescent="0.25">
      <c r="A25" s="175">
        <v>0.83333333333333337</v>
      </c>
      <c r="B25" s="176"/>
      <c r="C25" s="177">
        <v>6</v>
      </c>
      <c r="D25" s="182"/>
      <c r="E25" s="179">
        <v>7</v>
      </c>
      <c r="F25" s="179">
        <v>7</v>
      </c>
      <c r="G25" s="179">
        <v>11</v>
      </c>
      <c r="H25" s="179">
        <v>11</v>
      </c>
      <c r="I25" s="179">
        <v>8</v>
      </c>
      <c r="J25" s="179">
        <v>7</v>
      </c>
      <c r="K25" s="182"/>
      <c r="L25" s="179">
        <v>14</v>
      </c>
      <c r="M25" s="179"/>
      <c r="N25" s="179"/>
      <c r="O25" s="179"/>
      <c r="P25" s="179"/>
      <c r="Q25" s="179"/>
      <c r="R25" s="182"/>
      <c r="S25" s="179"/>
      <c r="T25" s="179"/>
      <c r="U25" s="183"/>
      <c r="V25" s="183"/>
      <c r="W25" s="184"/>
      <c r="X25" s="183"/>
      <c r="Y25" s="182"/>
      <c r="Z25" s="182"/>
      <c r="AA25" s="182"/>
      <c r="AB25" s="182"/>
      <c r="AC25" s="182"/>
      <c r="AD25" s="182"/>
      <c r="AE25" s="182"/>
      <c r="AF25" s="182"/>
      <c r="AG25" s="185"/>
      <c r="AH25" s="182"/>
    </row>
    <row r="26" spans="1:34" x14ac:dyDescent="0.25">
      <c r="A26" s="175">
        <v>0.85416666666666663</v>
      </c>
      <c r="B26" s="176"/>
      <c r="C26" s="177">
        <v>4</v>
      </c>
      <c r="D26" s="182"/>
      <c r="E26" s="179">
        <v>9</v>
      </c>
      <c r="F26" s="179">
        <v>15</v>
      </c>
      <c r="G26" s="179">
        <v>13</v>
      </c>
      <c r="H26" s="179">
        <v>2</v>
      </c>
      <c r="I26" s="179">
        <v>4</v>
      </c>
      <c r="J26" s="179">
        <v>9</v>
      </c>
      <c r="K26" s="182"/>
      <c r="L26" s="179">
        <v>5</v>
      </c>
      <c r="M26" s="179"/>
      <c r="N26" s="179"/>
      <c r="O26" s="179"/>
      <c r="P26" s="179"/>
      <c r="Q26" s="179"/>
      <c r="R26" s="182"/>
      <c r="S26" s="179"/>
      <c r="T26" s="179"/>
      <c r="U26" s="183"/>
      <c r="V26" s="183"/>
      <c r="W26" s="184"/>
      <c r="X26" s="183"/>
      <c r="Y26" s="182"/>
      <c r="Z26" s="182"/>
      <c r="AA26" s="182"/>
      <c r="AB26" s="182"/>
      <c r="AC26" s="182"/>
      <c r="AD26" s="182"/>
      <c r="AE26" s="182"/>
      <c r="AF26" s="182"/>
      <c r="AG26" s="185"/>
      <c r="AH26" s="182"/>
    </row>
    <row r="27" spans="1:34" x14ac:dyDescent="0.25">
      <c r="A27" s="175">
        <v>0.875</v>
      </c>
      <c r="B27" s="176"/>
      <c r="C27" s="177"/>
      <c r="D27" s="182"/>
      <c r="E27" s="179"/>
      <c r="F27" s="179"/>
      <c r="G27" s="179"/>
      <c r="H27" s="179"/>
      <c r="I27" s="179"/>
      <c r="J27" s="179"/>
      <c r="K27" s="182"/>
      <c r="L27" s="179"/>
      <c r="M27" s="179"/>
      <c r="N27" s="179"/>
      <c r="O27" s="179"/>
      <c r="P27" s="179"/>
      <c r="Q27" s="179"/>
      <c r="R27" s="182"/>
      <c r="S27" s="179"/>
      <c r="T27" s="179"/>
      <c r="U27" s="183"/>
      <c r="V27" s="183"/>
      <c r="W27" s="184"/>
      <c r="X27" s="183"/>
      <c r="Y27" s="182"/>
      <c r="Z27" s="182"/>
      <c r="AA27" s="182"/>
      <c r="AB27" s="182"/>
      <c r="AC27" s="182"/>
      <c r="AD27" s="182"/>
      <c r="AE27" s="182"/>
      <c r="AF27" s="182"/>
      <c r="AG27" s="185"/>
      <c r="AH27" s="182"/>
    </row>
    <row r="28" spans="1:34" x14ac:dyDescent="0.25">
      <c r="A28" s="187">
        <v>0.89583333333333337</v>
      </c>
      <c r="B28" s="176"/>
      <c r="C28" s="177"/>
      <c r="D28" s="188"/>
      <c r="E28" s="179"/>
      <c r="F28" s="179"/>
      <c r="G28" s="179"/>
      <c r="H28" s="179"/>
      <c r="I28" s="179"/>
      <c r="J28" s="179"/>
      <c r="K28" s="188"/>
      <c r="L28" s="179"/>
      <c r="M28" s="179"/>
      <c r="N28" s="179"/>
      <c r="O28" s="179"/>
      <c r="P28" s="179"/>
      <c r="Q28" s="179"/>
      <c r="R28" s="188"/>
      <c r="S28" s="179"/>
      <c r="T28" s="179"/>
      <c r="U28" s="183"/>
      <c r="V28" s="183"/>
      <c r="W28" s="184"/>
      <c r="X28" s="183"/>
      <c r="Y28" s="188"/>
      <c r="Z28" s="188"/>
      <c r="AA28" s="188"/>
      <c r="AB28" s="188"/>
      <c r="AC28" s="188"/>
      <c r="AD28" s="188"/>
      <c r="AE28" s="188"/>
      <c r="AF28" s="188"/>
      <c r="AG28" s="189"/>
      <c r="AH28" s="182"/>
    </row>
    <row r="29" spans="1:34" x14ac:dyDescent="0.25">
      <c r="A29" s="182" t="s">
        <v>373</v>
      </c>
      <c r="B29" s="73"/>
      <c r="C29" s="190">
        <v>365</v>
      </c>
      <c r="D29" s="190">
        <v>172</v>
      </c>
      <c r="E29" s="190">
        <v>674</v>
      </c>
      <c r="F29" s="190">
        <v>300</v>
      </c>
      <c r="G29" s="190">
        <v>697</v>
      </c>
      <c r="H29" s="190">
        <v>535</v>
      </c>
      <c r="I29" s="190">
        <v>509</v>
      </c>
      <c r="J29" s="190">
        <v>360</v>
      </c>
      <c r="K29" s="190">
        <v>153</v>
      </c>
      <c r="L29" s="190">
        <v>666</v>
      </c>
      <c r="M29" s="190">
        <v>0</v>
      </c>
      <c r="N29" s="190">
        <v>0</v>
      </c>
      <c r="O29" s="190">
        <v>0</v>
      </c>
      <c r="P29" s="190">
        <v>0</v>
      </c>
      <c r="Q29" s="190">
        <v>0</v>
      </c>
      <c r="R29" s="190">
        <v>0</v>
      </c>
      <c r="S29" s="190">
        <v>0</v>
      </c>
      <c r="T29" s="190">
        <v>0</v>
      </c>
      <c r="U29" s="190">
        <v>0</v>
      </c>
      <c r="V29" s="190">
        <v>0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0">
        <v>0</v>
      </c>
      <c r="AD29" s="190">
        <v>0</v>
      </c>
      <c r="AE29" s="190">
        <v>0</v>
      </c>
      <c r="AF29" s="190">
        <v>0</v>
      </c>
      <c r="AG29" s="191">
        <v>0</v>
      </c>
      <c r="AH29" s="182">
        <v>4431</v>
      </c>
    </row>
    <row r="30" spans="1:34" x14ac:dyDescent="0.25">
      <c r="A30" s="68"/>
      <c r="B30" s="64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182"/>
    </row>
    <row r="31" spans="1:34" ht="15.75" x14ac:dyDescent="0.25">
      <c r="A31" s="192" t="s">
        <v>374</v>
      </c>
      <c r="B31" s="7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4"/>
      <c r="AH31" s="182"/>
    </row>
    <row r="32" spans="1:34" x14ac:dyDescent="0.25">
      <c r="A32" s="195">
        <v>0.375</v>
      </c>
      <c r="B32" s="196"/>
      <c r="C32" s="179">
        <v>2</v>
      </c>
      <c r="D32" s="178"/>
      <c r="E32" s="179">
        <v>0</v>
      </c>
      <c r="F32" s="197">
        <v>0</v>
      </c>
      <c r="G32" s="197">
        <v>0</v>
      </c>
      <c r="H32" s="197">
        <v>1</v>
      </c>
      <c r="I32" s="197">
        <v>2</v>
      </c>
      <c r="J32" s="197">
        <v>0</v>
      </c>
      <c r="K32" s="178"/>
      <c r="L32" s="179">
        <v>0</v>
      </c>
      <c r="M32" s="179"/>
      <c r="N32" s="179"/>
      <c r="O32" s="179"/>
      <c r="P32" s="179"/>
      <c r="Q32" s="179"/>
      <c r="R32" s="178"/>
      <c r="S32" s="197"/>
      <c r="T32" s="197"/>
      <c r="U32" s="197"/>
      <c r="V32" s="197"/>
      <c r="W32" s="180"/>
      <c r="X32" s="197"/>
      <c r="Y32" s="178"/>
      <c r="Z32" s="178"/>
      <c r="AA32" s="178"/>
      <c r="AB32" s="178"/>
      <c r="AC32" s="178"/>
      <c r="AD32" s="178"/>
      <c r="AE32" s="178"/>
      <c r="AF32" s="178"/>
      <c r="AG32" s="181"/>
      <c r="AH32" s="182"/>
    </row>
    <row r="33" spans="1:34" x14ac:dyDescent="0.25">
      <c r="A33" s="195">
        <v>0.39583333333333331</v>
      </c>
      <c r="B33" s="196"/>
      <c r="C33" s="179">
        <v>1</v>
      </c>
      <c r="D33" s="182"/>
      <c r="E33" s="179">
        <v>1</v>
      </c>
      <c r="F33" s="197">
        <v>0</v>
      </c>
      <c r="G33" s="197">
        <v>0</v>
      </c>
      <c r="H33" s="197">
        <v>0</v>
      </c>
      <c r="I33" s="197">
        <v>0</v>
      </c>
      <c r="J33" s="197">
        <v>1</v>
      </c>
      <c r="K33" s="182"/>
      <c r="L33" s="179">
        <v>1</v>
      </c>
      <c r="M33" s="179"/>
      <c r="N33" s="179"/>
      <c r="O33" s="179"/>
      <c r="P33" s="179"/>
      <c r="Q33" s="179"/>
      <c r="R33" s="182"/>
      <c r="S33" s="197"/>
      <c r="T33" s="197"/>
      <c r="U33" s="198"/>
      <c r="V33" s="198"/>
      <c r="W33" s="184"/>
      <c r="X33" s="198"/>
      <c r="Y33" s="182"/>
      <c r="Z33" s="182"/>
      <c r="AA33" s="182"/>
      <c r="AB33" s="182"/>
      <c r="AC33" s="182"/>
      <c r="AD33" s="182"/>
      <c r="AE33" s="182"/>
      <c r="AF33" s="182"/>
      <c r="AG33" s="185"/>
      <c r="AH33" s="182"/>
    </row>
    <row r="34" spans="1:34" x14ac:dyDescent="0.25">
      <c r="A34" s="195">
        <v>0.41666666666666669</v>
      </c>
      <c r="B34" s="196"/>
      <c r="C34" s="179">
        <v>0</v>
      </c>
      <c r="D34" s="182"/>
      <c r="E34" s="179">
        <v>3</v>
      </c>
      <c r="F34" s="197">
        <v>0</v>
      </c>
      <c r="G34" s="197">
        <v>0</v>
      </c>
      <c r="H34" s="197">
        <v>1</v>
      </c>
      <c r="I34" s="197">
        <v>1</v>
      </c>
      <c r="J34" s="197">
        <v>0</v>
      </c>
      <c r="K34" s="182"/>
      <c r="L34" s="179">
        <v>0</v>
      </c>
      <c r="M34" s="179"/>
      <c r="N34" s="179"/>
      <c r="O34" s="179"/>
      <c r="P34" s="179"/>
      <c r="Q34" s="179"/>
      <c r="R34" s="182"/>
      <c r="S34" s="197"/>
      <c r="T34" s="197"/>
      <c r="U34" s="198"/>
      <c r="V34" s="198"/>
      <c r="W34" s="184"/>
      <c r="X34" s="198"/>
      <c r="Y34" s="182"/>
      <c r="Z34" s="182"/>
      <c r="AA34" s="182"/>
      <c r="AB34" s="182"/>
      <c r="AC34" s="182"/>
      <c r="AD34" s="182"/>
      <c r="AE34" s="182"/>
      <c r="AF34" s="182"/>
      <c r="AG34" s="185"/>
      <c r="AH34" s="182"/>
    </row>
    <row r="35" spans="1:34" x14ac:dyDescent="0.25">
      <c r="A35" s="195">
        <v>0.4375</v>
      </c>
      <c r="B35" s="196"/>
      <c r="C35" s="179">
        <v>2</v>
      </c>
      <c r="D35" s="184"/>
      <c r="E35" s="179">
        <v>3</v>
      </c>
      <c r="F35" s="197">
        <v>0</v>
      </c>
      <c r="G35" s="197">
        <v>4</v>
      </c>
      <c r="H35" s="197">
        <v>0</v>
      </c>
      <c r="I35" s="197">
        <v>0</v>
      </c>
      <c r="J35" s="197">
        <v>1</v>
      </c>
      <c r="K35" s="182"/>
      <c r="L35" s="179">
        <v>0</v>
      </c>
      <c r="M35" s="179"/>
      <c r="N35" s="179"/>
      <c r="O35" s="179"/>
      <c r="P35" s="179"/>
      <c r="Q35" s="179"/>
      <c r="R35" s="182"/>
      <c r="S35" s="197"/>
      <c r="T35" s="197"/>
      <c r="U35" s="198"/>
      <c r="V35" s="198"/>
      <c r="W35" s="184"/>
      <c r="X35" s="198"/>
      <c r="Y35" s="182"/>
      <c r="Z35" s="182"/>
      <c r="AA35" s="182"/>
      <c r="AB35" s="182"/>
      <c r="AC35" s="182"/>
      <c r="AD35" s="182"/>
      <c r="AE35" s="182"/>
      <c r="AF35" s="182"/>
      <c r="AG35" s="185"/>
      <c r="AH35" s="182"/>
    </row>
    <row r="36" spans="1:34" x14ac:dyDescent="0.25">
      <c r="A36" s="195">
        <v>0.45833333333333331</v>
      </c>
      <c r="B36" s="196"/>
      <c r="C36" s="197">
        <v>0</v>
      </c>
      <c r="D36" s="180">
        <v>0</v>
      </c>
      <c r="E36" s="179">
        <v>0</v>
      </c>
      <c r="F36" s="197">
        <v>0</v>
      </c>
      <c r="G36" s="197">
        <v>1</v>
      </c>
      <c r="H36" s="197">
        <v>0</v>
      </c>
      <c r="I36" s="197">
        <v>0</v>
      </c>
      <c r="J36" s="197">
        <v>0</v>
      </c>
      <c r="K36" s="179">
        <v>0</v>
      </c>
      <c r="L36" s="179">
        <v>2</v>
      </c>
      <c r="M36" s="179"/>
      <c r="N36" s="179"/>
      <c r="O36" s="179"/>
      <c r="P36" s="179"/>
      <c r="Q36" s="179"/>
      <c r="R36" s="197"/>
      <c r="S36" s="197"/>
      <c r="T36" s="197"/>
      <c r="U36" s="198"/>
      <c r="V36" s="198"/>
      <c r="W36" s="184"/>
      <c r="X36" s="198"/>
      <c r="Y36" s="197"/>
      <c r="Z36" s="182"/>
      <c r="AA36" s="182"/>
      <c r="AB36" s="182"/>
      <c r="AC36" s="182"/>
      <c r="AD36" s="182"/>
      <c r="AE36" s="182"/>
      <c r="AF36" s="182"/>
      <c r="AG36" s="185"/>
      <c r="AH36" s="182"/>
    </row>
    <row r="37" spans="1:34" x14ac:dyDescent="0.25">
      <c r="A37" s="195">
        <v>0.47916666666666669</v>
      </c>
      <c r="B37" s="196"/>
      <c r="C37" s="197">
        <v>3</v>
      </c>
      <c r="D37" s="180">
        <v>0</v>
      </c>
      <c r="E37" s="179">
        <v>0</v>
      </c>
      <c r="F37" s="197">
        <v>1</v>
      </c>
      <c r="G37" s="197">
        <v>1</v>
      </c>
      <c r="H37" s="197">
        <v>3</v>
      </c>
      <c r="I37" s="197">
        <v>1</v>
      </c>
      <c r="J37" s="197">
        <v>0</v>
      </c>
      <c r="K37" s="179">
        <v>0</v>
      </c>
      <c r="L37" s="179">
        <v>1</v>
      </c>
      <c r="M37" s="179"/>
      <c r="N37" s="179"/>
      <c r="O37" s="179"/>
      <c r="P37" s="179"/>
      <c r="Q37" s="179"/>
      <c r="R37" s="197"/>
      <c r="S37" s="197"/>
      <c r="T37" s="197"/>
      <c r="U37" s="198"/>
      <c r="V37" s="198"/>
      <c r="W37" s="184"/>
      <c r="X37" s="198"/>
      <c r="Y37" s="198"/>
      <c r="Z37" s="182"/>
      <c r="AA37" s="182"/>
      <c r="AB37" s="182"/>
      <c r="AC37" s="182"/>
      <c r="AD37" s="182"/>
      <c r="AE37" s="182"/>
      <c r="AF37" s="182"/>
      <c r="AG37" s="185"/>
      <c r="AH37" s="182"/>
    </row>
    <row r="38" spans="1:34" x14ac:dyDescent="0.25">
      <c r="A38" s="195">
        <v>0.5</v>
      </c>
      <c r="B38" s="196"/>
      <c r="C38" s="197">
        <v>0</v>
      </c>
      <c r="D38" s="180">
        <v>0</v>
      </c>
      <c r="E38" s="179">
        <v>0</v>
      </c>
      <c r="F38" s="197">
        <v>0</v>
      </c>
      <c r="G38" s="197">
        <v>0</v>
      </c>
      <c r="H38" s="197">
        <v>0</v>
      </c>
      <c r="I38" s="197">
        <v>2</v>
      </c>
      <c r="J38" s="197">
        <v>1</v>
      </c>
      <c r="K38" s="179">
        <v>0</v>
      </c>
      <c r="L38" s="179">
        <v>1</v>
      </c>
      <c r="M38" s="179"/>
      <c r="N38" s="179"/>
      <c r="O38" s="179"/>
      <c r="P38" s="179"/>
      <c r="Q38" s="179"/>
      <c r="R38" s="197"/>
      <c r="S38" s="197"/>
      <c r="T38" s="197"/>
      <c r="U38" s="198"/>
      <c r="V38" s="198"/>
      <c r="W38" s="184"/>
      <c r="X38" s="198"/>
      <c r="Y38" s="198"/>
      <c r="Z38" s="182"/>
      <c r="AA38" s="182"/>
      <c r="AB38" s="182"/>
      <c r="AC38" s="182"/>
      <c r="AD38" s="182"/>
      <c r="AE38" s="182"/>
      <c r="AF38" s="182"/>
      <c r="AG38" s="185"/>
      <c r="AH38" s="182"/>
    </row>
    <row r="39" spans="1:34" x14ac:dyDescent="0.25">
      <c r="A39" s="195">
        <v>0.52083333333333337</v>
      </c>
      <c r="B39" s="196"/>
      <c r="C39" s="197">
        <v>0</v>
      </c>
      <c r="D39" s="180">
        <v>1</v>
      </c>
      <c r="E39" s="179">
        <v>1</v>
      </c>
      <c r="F39" s="197">
        <v>0</v>
      </c>
      <c r="G39" s="197">
        <v>0</v>
      </c>
      <c r="H39" s="197">
        <v>5</v>
      </c>
      <c r="I39" s="197">
        <v>0</v>
      </c>
      <c r="J39" s="197">
        <v>0</v>
      </c>
      <c r="K39" s="179">
        <v>0</v>
      </c>
      <c r="L39" s="179">
        <v>1</v>
      </c>
      <c r="M39" s="179"/>
      <c r="N39" s="179"/>
      <c r="O39" s="179"/>
      <c r="P39" s="179"/>
      <c r="Q39" s="179"/>
      <c r="R39" s="197"/>
      <c r="S39" s="197"/>
      <c r="T39" s="197"/>
      <c r="U39" s="198"/>
      <c r="V39" s="198"/>
      <c r="W39" s="184"/>
      <c r="X39" s="198"/>
      <c r="Y39" s="198"/>
      <c r="Z39" s="182"/>
      <c r="AA39" s="182"/>
      <c r="AB39" s="182"/>
      <c r="AC39" s="182"/>
      <c r="AD39" s="182"/>
      <c r="AE39" s="182"/>
      <c r="AF39" s="182"/>
      <c r="AG39" s="185"/>
      <c r="AH39" s="182"/>
    </row>
    <row r="40" spans="1:34" x14ac:dyDescent="0.25">
      <c r="A40" s="195">
        <v>0.54166666666666663</v>
      </c>
      <c r="B40" s="196"/>
      <c r="C40" s="197">
        <v>0</v>
      </c>
      <c r="D40" s="180">
        <v>2</v>
      </c>
      <c r="E40" s="179">
        <v>0</v>
      </c>
      <c r="F40" s="197">
        <v>0</v>
      </c>
      <c r="G40" s="197">
        <v>1</v>
      </c>
      <c r="H40" s="197">
        <v>0</v>
      </c>
      <c r="I40" s="197">
        <v>0</v>
      </c>
      <c r="J40" s="197">
        <v>0</v>
      </c>
      <c r="K40" s="179">
        <v>0</v>
      </c>
      <c r="L40" s="179">
        <v>1</v>
      </c>
      <c r="M40" s="179"/>
      <c r="N40" s="179"/>
      <c r="O40" s="179"/>
      <c r="P40" s="179"/>
      <c r="Q40" s="179"/>
      <c r="R40" s="197"/>
      <c r="S40" s="197"/>
      <c r="T40" s="197"/>
      <c r="U40" s="198"/>
      <c r="V40" s="198"/>
      <c r="W40" s="184"/>
      <c r="X40" s="198"/>
      <c r="Y40" s="198"/>
      <c r="Z40" s="182"/>
      <c r="AA40" s="182"/>
      <c r="AB40" s="182"/>
      <c r="AC40" s="182"/>
      <c r="AD40" s="182"/>
      <c r="AE40" s="182"/>
      <c r="AF40" s="182"/>
      <c r="AG40" s="185"/>
      <c r="AH40" s="182"/>
    </row>
    <row r="41" spans="1:34" x14ac:dyDescent="0.25">
      <c r="A41" s="195">
        <v>0.5625</v>
      </c>
      <c r="B41" s="196"/>
      <c r="C41" s="197">
        <v>1</v>
      </c>
      <c r="D41" s="180">
        <v>0</v>
      </c>
      <c r="E41" s="179">
        <v>1</v>
      </c>
      <c r="F41" s="197">
        <v>0</v>
      </c>
      <c r="G41" s="197">
        <v>1</v>
      </c>
      <c r="H41" s="197">
        <v>1</v>
      </c>
      <c r="I41" s="197">
        <v>0</v>
      </c>
      <c r="J41" s="197">
        <v>0</v>
      </c>
      <c r="K41" s="179">
        <v>0</v>
      </c>
      <c r="L41" s="179">
        <v>0</v>
      </c>
      <c r="M41" s="179"/>
      <c r="N41" s="179"/>
      <c r="O41" s="179"/>
      <c r="P41" s="179"/>
      <c r="Q41" s="179"/>
      <c r="R41" s="197"/>
      <c r="S41" s="197"/>
      <c r="T41" s="197"/>
      <c r="U41" s="198"/>
      <c r="V41" s="198"/>
      <c r="W41" s="184"/>
      <c r="X41" s="198"/>
      <c r="Y41" s="198"/>
      <c r="Z41" s="182"/>
      <c r="AA41" s="182"/>
      <c r="AB41" s="182"/>
      <c r="AC41" s="182"/>
      <c r="AD41" s="182"/>
      <c r="AE41" s="182"/>
      <c r="AF41" s="182"/>
      <c r="AG41" s="185"/>
      <c r="AH41" s="182"/>
    </row>
    <row r="42" spans="1:34" x14ac:dyDescent="0.25">
      <c r="A42" s="195">
        <v>0.58333333333333337</v>
      </c>
      <c r="B42" s="196"/>
      <c r="C42" s="197">
        <v>1</v>
      </c>
      <c r="D42" s="180">
        <v>1</v>
      </c>
      <c r="E42" s="179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79">
        <v>0</v>
      </c>
      <c r="L42" s="179">
        <v>0</v>
      </c>
      <c r="M42" s="179"/>
      <c r="N42" s="179"/>
      <c r="O42" s="179"/>
      <c r="P42" s="179"/>
      <c r="Q42" s="179"/>
      <c r="R42" s="197"/>
      <c r="S42" s="197"/>
      <c r="T42" s="197"/>
      <c r="U42" s="198"/>
      <c r="V42" s="198"/>
      <c r="W42" s="184"/>
      <c r="X42" s="198"/>
      <c r="Y42" s="198"/>
      <c r="Z42" s="182"/>
      <c r="AA42" s="182"/>
      <c r="AB42" s="182"/>
      <c r="AC42" s="182"/>
      <c r="AD42" s="182"/>
      <c r="AE42" s="182"/>
      <c r="AF42" s="182"/>
      <c r="AG42" s="185"/>
      <c r="AH42" s="182"/>
    </row>
    <row r="43" spans="1:34" x14ac:dyDescent="0.25">
      <c r="A43" s="195">
        <v>0.60416666666666663</v>
      </c>
      <c r="B43" s="196"/>
      <c r="C43" s="197">
        <v>1</v>
      </c>
      <c r="D43" s="180">
        <v>0</v>
      </c>
      <c r="E43" s="179">
        <v>0</v>
      </c>
      <c r="F43" s="197">
        <v>0</v>
      </c>
      <c r="G43" s="197">
        <v>0</v>
      </c>
      <c r="H43" s="197">
        <v>0</v>
      </c>
      <c r="I43" s="197">
        <v>2</v>
      </c>
      <c r="J43" s="197">
        <v>1</v>
      </c>
      <c r="K43" s="179">
        <v>0</v>
      </c>
      <c r="L43" s="179">
        <v>0</v>
      </c>
      <c r="M43" s="179"/>
      <c r="N43" s="179"/>
      <c r="O43" s="179"/>
      <c r="P43" s="179"/>
      <c r="Q43" s="179"/>
      <c r="R43" s="197"/>
      <c r="S43" s="197"/>
      <c r="T43" s="197"/>
      <c r="U43" s="198"/>
      <c r="V43" s="198"/>
      <c r="W43" s="184"/>
      <c r="X43" s="198"/>
      <c r="Y43" s="198"/>
      <c r="Z43" s="182"/>
      <c r="AA43" s="182"/>
      <c r="AB43" s="182"/>
      <c r="AC43" s="182"/>
      <c r="AD43" s="182"/>
      <c r="AE43" s="182"/>
      <c r="AF43" s="182"/>
      <c r="AG43" s="185"/>
      <c r="AH43" s="182"/>
    </row>
    <row r="44" spans="1:34" x14ac:dyDescent="0.25">
      <c r="A44" s="195">
        <v>0.625</v>
      </c>
      <c r="B44" s="196"/>
      <c r="C44" s="197">
        <v>2</v>
      </c>
      <c r="D44" s="180">
        <v>0</v>
      </c>
      <c r="E44" s="179">
        <v>0</v>
      </c>
      <c r="F44" s="197">
        <v>0</v>
      </c>
      <c r="G44" s="197">
        <v>0</v>
      </c>
      <c r="H44" s="197">
        <v>0</v>
      </c>
      <c r="I44" s="197">
        <v>0</v>
      </c>
      <c r="J44" s="197">
        <v>0</v>
      </c>
      <c r="K44" s="179">
        <v>0</v>
      </c>
      <c r="L44" s="179">
        <v>0</v>
      </c>
      <c r="M44" s="179"/>
      <c r="N44" s="179"/>
      <c r="O44" s="179"/>
      <c r="P44" s="179"/>
      <c r="Q44" s="179"/>
      <c r="R44" s="197"/>
      <c r="S44" s="197"/>
      <c r="T44" s="197"/>
      <c r="U44" s="198"/>
      <c r="V44" s="198"/>
      <c r="W44" s="184"/>
      <c r="X44" s="198"/>
      <c r="Y44" s="198"/>
      <c r="Z44" s="182"/>
      <c r="AA44" s="182"/>
      <c r="AB44" s="182"/>
      <c r="AC44" s="182"/>
      <c r="AD44" s="182"/>
      <c r="AE44" s="182"/>
      <c r="AF44" s="182"/>
      <c r="AG44" s="185"/>
      <c r="AH44" s="182"/>
    </row>
    <row r="45" spans="1:34" x14ac:dyDescent="0.25">
      <c r="A45" s="195">
        <v>0.64583333333333337</v>
      </c>
      <c r="B45" s="196"/>
      <c r="C45" s="179">
        <v>1</v>
      </c>
      <c r="D45" s="180">
        <v>1</v>
      </c>
      <c r="E45" s="179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1</v>
      </c>
      <c r="K45" s="179">
        <v>1</v>
      </c>
      <c r="L45" s="179">
        <v>0</v>
      </c>
      <c r="M45" s="179"/>
      <c r="N45" s="179"/>
      <c r="O45" s="179"/>
      <c r="P45" s="179"/>
      <c r="Q45" s="179"/>
      <c r="R45" s="197"/>
      <c r="S45" s="197"/>
      <c r="T45" s="197"/>
      <c r="U45" s="198"/>
      <c r="V45" s="198"/>
      <c r="W45" s="184"/>
      <c r="X45" s="198"/>
      <c r="Y45" s="198"/>
      <c r="Z45" s="182"/>
      <c r="AA45" s="182"/>
      <c r="AB45" s="182"/>
      <c r="AC45" s="182"/>
      <c r="AD45" s="182"/>
      <c r="AE45" s="182"/>
      <c r="AF45" s="182"/>
      <c r="AG45" s="185"/>
      <c r="AH45" s="182"/>
    </row>
    <row r="46" spans="1:34" x14ac:dyDescent="0.25">
      <c r="A46" s="195">
        <v>0.66666666666666663</v>
      </c>
      <c r="B46" s="196"/>
      <c r="C46" s="179">
        <v>0</v>
      </c>
      <c r="D46" s="180">
        <v>0</v>
      </c>
      <c r="E46" s="179">
        <v>0</v>
      </c>
      <c r="F46" s="197">
        <v>0</v>
      </c>
      <c r="G46" s="197">
        <v>0</v>
      </c>
      <c r="H46" s="197">
        <v>0</v>
      </c>
      <c r="I46" s="197">
        <v>0</v>
      </c>
      <c r="J46" s="197">
        <v>0</v>
      </c>
      <c r="K46" s="179">
        <v>1</v>
      </c>
      <c r="L46" s="179">
        <v>1</v>
      </c>
      <c r="M46" s="179"/>
      <c r="N46" s="179"/>
      <c r="O46" s="179"/>
      <c r="P46" s="179"/>
      <c r="Q46" s="179"/>
      <c r="R46" s="197"/>
      <c r="S46" s="197"/>
      <c r="T46" s="197"/>
      <c r="U46" s="198"/>
      <c r="V46" s="198"/>
      <c r="W46" s="184"/>
      <c r="X46" s="198"/>
      <c r="Y46" s="198"/>
      <c r="Z46" s="182"/>
      <c r="AA46" s="182"/>
      <c r="AB46" s="182"/>
      <c r="AC46" s="182"/>
      <c r="AD46" s="182"/>
      <c r="AE46" s="182"/>
      <c r="AF46" s="182"/>
      <c r="AG46" s="185"/>
      <c r="AH46" s="182"/>
    </row>
    <row r="47" spans="1:34" x14ac:dyDescent="0.25">
      <c r="A47" s="195">
        <v>0.6875</v>
      </c>
      <c r="B47" s="196"/>
      <c r="C47" s="179">
        <v>0</v>
      </c>
      <c r="D47" s="180">
        <v>0</v>
      </c>
      <c r="E47" s="179">
        <v>0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79">
        <v>0</v>
      </c>
      <c r="L47" s="179">
        <v>0</v>
      </c>
      <c r="M47" s="179"/>
      <c r="N47" s="179"/>
      <c r="O47" s="179"/>
      <c r="P47" s="179"/>
      <c r="Q47" s="179"/>
      <c r="R47" s="197"/>
      <c r="S47" s="197"/>
      <c r="T47" s="197"/>
      <c r="U47" s="198"/>
      <c r="V47" s="198"/>
      <c r="W47" s="184"/>
      <c r="X47" s="198"/>
      <c r="Y47" s="198"/>
      <c r="Z47" s="182"/>
      <c r="AA47" s="182"/>
      <c r="AB47" s="182"/>
      <c r="AC47" s="182"/>
      <c r="AD47" s="182"/>
      <c r="AE47" s="182"/>
      <c r="AF47" s="182"/>
      <c r="AG47" s="185"/>
      <c r="AH47" s="182"/>
    </row>
    <row r="48" spans="1:34" x14ac:dyDescent="0.25">
      <c r="A48" s="195">
        <v>0.70833333333333337</v>
      </c>
      <c r="B48" s="196"/>
      <c r="C48" s="179">
        <v>0</v>
      </c>
      <c r="D48" s="180">
        <v>0</v>
      </c>
      <c r="E48" s="179">
        <v>0</v>
      </c>
      <c r="F48" s="197">
        <v>0</v>
      </c>
      <c r="G48" s="197">
        <v>0</v>
      </c>
      <c r="H48" s="197">
        <v>0</v>
      </c>
      <c r="I48" s="197">
        <v>0</v>
      </c>
      <c r="J48" s="197">
        <v>1</v>
      </c>
      <c r="K48" s="179">
        <v>0</v>
      </c>
      <c r="L48" s="179">
        <v>1</v>
      </c>
      <c r="M48" s="179"/>
      <c r="N48" s="179"/>
      <c r="O48" s="179"/>
      <c r="P48" s="179"/>
      <c r="Q48" s="179"/>
      <c r="R48" s="197"/>
      <c r="S48" s="197"/>
      <c r="T48" s="197"/>
      <c r="U48" s="198"/>
      <c r="V48" s="198"/>
      <c r="W48" s="184"/>
      <c r="X48" s="198"/>
      <c r="Y48" s="198"/>
      <c r="Z48" s="182"/>
      <c r="AA48" s="182"/>
      <c r="AB48" s="182"/>
      <c r="AC48" s="182"/>
      <c r="AD48" s="182"/>
      <c r="AE48" s="182"/>
      <c r="AF48" s="182"/>
      <c r="AG48" s="185"/>
      <c r="AH48" s="182"/>
    </row>
    <row r="49" spans="1:34" x14ac:dyDescent="0.25">
      <c r="A49" s="195">
        <v>0.72916666666666663</v>
      </c>
      <c r="B49" s="196"/>
      <c r="C49" s="179">
        <v>0</v>
      </c>
      <c r="D49" s="180">
        <v>1</v>
      </c>
      <c r="E49" s="179">
        <v>1</v>
      </c>
      <c r="F49" s="197">
        <v>0</v>
      </c>
      <c r="G49" s="197">
        <v>0</v>
      </c>
      <c r="H49" s="197">
        <v>0</v>
      </c>
      <c r="I49" s="197">
        <v>0</v>
      </c>
      <c r="J49" s="197">
        <v>2</v>
      </c>
      <c r="K49" s="179">
        <v>0</v>
      </c>
      <c r="L49" s="179">
        <v>0</v>
      </c>
      <c r="M49" s="179"/>
      <c r="N49" s="179"/>
      <c r="O49" s="179"/>
      <c r="P49" s="179"/>
      <c r="Q49" s="179"/>
      <c r="R49" s="197"/>
      <c r="S49" s="197"/>
      <c r="T49" s="197"/>
      <c r="U49" s="198"/>
      <c r="V49" s="198"/>
      <c r="W49" s="184"/>
      <c r="X49" s="198"/>
      <c r="Y49" s="198"/>
      <c r="Z49" s="182"/>
      <c r="AA49" s="182"/>
      <c r="AB49" s="182"/>
      <c r="AC49" s="182"/>
      <c r="AD49" s="182"/>
      <c r="AE49" s="182"/>
      <c r="AF49" s="182"/>
      <c r="AG49" s="185"/>
      <c r="AH49" s="182"/>
    </row>
    <row r="50" spans="1:34" x14ac:dyDescent="0.25">
      <c r="A50" s="195">
        <v>0.75</v>
      </c>
      <c r="B50" s="196"/>
      <c r="C50" s="179">
        <v>0</v>
      </c>
      <c r="D50" s="180">
        <v>0</v>
      </c>
      <c r="E50" s="179">
        <v>0</v>
      </c>
      <c r="F50" s="197">
        <v>0</v>
      </c>
      <c r="G50" s="197">
        <v>0</v>
      </c>
      <c r="H50" s="197">
        <v>0</v>
      </c>
      <c r="I50" s="197">
        <v>0</v>
      </c>
      <c r="J50" s="197">
        <v>0</v>
      </c>
      <c r="K50" s="179">
        <v>0</v>
      </c>
      <c r="L50" s="179">
        <v>1</v>
      </c>
      <c r="M50" s="179"/>
      <c r="N50" s="179"/>
      <c r="O50" s="179"/>
      <c r="P50" s="179"/>
      <c r="Q50" s="179"/>
      <c r="R50" s="197"/>
      <c r="S50" s="197"/>
      <c r="T50" s="197"/>
      <c r="U50" s="198"/>
      <c r="V50" s="198"/>
      <c r="W50" s="184"/>
      <c r="X50" s="198"/>
      <c r="Y50" s="198"/>
      <c r="Z50" s="182"/>
      <c r="AA50" s="182"/>
      <c r="AB50" s="182"/>
      <c r="AC50" s="182"/>
      <c r="AD50" s="182"/>
      <c r="AE50" s="182"/>
      <c r="AF50" s="182"/>
      <c r="AG50" s="185"/>
      <c r="AH50" s="182"/>
    </row>
    <row r="51" spans="1:34" x14ac:dyDescent="0.25">
      <c r="A51" s="195">
        <v>0.77083333333333337</v>
      </c>
      <c r="B51" s="196"/>
      <c r="C51" s="179">
        <v>0</v>
      </c>
      <c r="D51" s="182">
        <v>0</v>
      </c>
      <c r="E51" s="179">
        <v>0</v>
      </c>
      <c r="F51" s="197">
        <v>3</v>
      </c>
      <c r="G51" s="197">
        <v>1</v>
      </c>
      <c r="H51" s="197">
        <v>1</v>
      </c>
      <c r="I51" s="197">
        <v>2</v>
      </c>
      <c r="J51" s="197">
        <v>0</v>
      </c>
      <c r="K51" s="179">
        <v>0</v>
      </c>
      <c r="L51" s="179">
        <v>0</v>
      </c>
      <c r="M51" s="179"/>
      <c r="N51" s="179"/>
      <c r="O51" s="179"/>
      <c r="P51" s="179"/>
      <c r="Q51" s="179"/>
      <c r="R51" s="197"/>
      <c r="S51" s="197"/>
      <c r="T51" s="197"/>
      <c r="U51" s="198"/>
      <c r="V51" s="198"/>
      <c r="W51" s="184"/>
      <c r="X51" s="198"/>
      <c r="Y51" s="198"/>
      <c r="Z51" s="182"/>
      <c r="AA51" s="182"/>
      <c r="AB51" s="182"/>
      <c r="AC51" s="182"/>
      <c r="AD51" s="182"/>
      <c r="AE51" s="182"/>
      <c r="AF51" s="182"/>
      <c r="AG51" s="185"/>
      <c r="AH51" s="182"/>
    </row>
    <row r="52" spans="1:34" x14ac:dyDescent="0.25">
      <c r="A52" s="195">
        <v>0.79166666666666663</v>
      </c>
      <c r="B52" s="196"/>
      <c r="C52" s="179">
        <v>1</v>
      </c>
      <c r="D52" s="182"/>
      <c r="E52" s="179">
        <v>0</v>
      </c>
      <c r="F52" s="197">
        <v>1</v>
      </c>
      <c r="G52" s="197">
        <v>0</v>
      </c>
      <c r="H52" s="197">
        <v>1</v>
      </c>
      <c r="I52" s="197">
        <v>0</v>
      </c>
      <c r="J52" s="197">
        <v>0</v>
      </c>
      <c r="K52" s="182"/>
      <c r="L52" s="179">
        <v>1</v>
      </c>
      <c r="M52" s="179"/>
      <c r="N52" s="179"/>
      <c r="O52" s="179"/>
      <c r="P52" s="179"/>
      <c r="Q52" s="179"/>
      <c r="R52" s="182"/>
      <c r="S52" s="197"/>
      <c r="T52" s="197"/>
      <c r="U52" s="198"/>
      <c r="V52" s="198"/>
      <c r="W52" s="184"/>
      <c r="X52" s="198"/>
      <c r="Y52" s="182"/>
      <c r="Z52" s="182"/>
      <c r="AA52" s="182"/>
      <c r="AB52" s="182"/>
      <c r="AC52" s="182"/>
      <c r="AD52" s="182"/>
      <c r="AE52" s="182"/>
      <c r="AF52" s="182"/>
      <c r="AG52" s="185"/>
      <c r="AH52" s="182"/>
    </row>
    <row r="53" spans="1:34" x14ac:dyDescent="0.25">
      <c r="A53" s="195">
        <v>0.8125</v>
      </c>
      <c r="B53" s="196"/>
      <c r="C53" s="179">
        <v>0</v>
      </c>
      <c r="D53" s="182"/>
      <c r="E53" s="179">
        <v>0</v>
      </c>
      <c r="F53" s="197">
        <v>1</v>
      </c>
      <c r="G53" s="197">
        <v>0</v>
      </c>
      <c r="H53" s="197">
        <v>0</v>
      </c>
      <c r="I53" s="197">
        <v>1</v>
      </c>
      <c r="J53" s="197">
        <v>0</v>
      </c>
      <c r="K53" s="182"/>
      <c r="L53" s="179">
        <v>1</v>
      </c>
      <c r="M53" s="179"/>
      <c r="N53" s="179"/>
      <c r="O53" s="179"/>
      <c r="P53" s="179"/>
      <c r="Q53" s="179"/>
      <c r="R53" s="182"/>
      <c r="S53" s="197"/>
      <c r="T53" s="197"/>
      <c r="U53" s="198"/>
      <c r="V53" s="198"/>
      <c r="W53" s="184"/>
      <c r="X53" s="198"/>
      <c r="Y53" s="182"/>
      <c r="Z53" s="182"/>
      <c r="AA53" s="182"/>
      <c r="AB53" s="182"/>
      <c r="AC53" s="182"/>
      <c r="AD53" s="182"/>
      <c r="AE53" s="182"/>
      <c r="AF53" s="182"/>
      <c r="AG53" s="185"/>
      <c r="AH53" s="182"/>
    </row>
    <row r="54" spans="1:34" x14ac:dyDescent="0.25">
      <c r="A54" s="195">
        <v>0.83333333333333337</v>
      </c>
      <c r="B54" s="196"/>
      <c r="C54" s="179">
        <v>0</v>
      </c>
      <c r="D54" s="182"/>
      <c r="E54" s="179">
        <v>0</v>
      </c>
      <c r="F54" s="197">
        <v>0</v>
      </c>
      <c r="G54" s="197">
        <v>0</v>
      </c>
      <c r="H54" s="197">
        <v>0</v>
      </c>
      <c r="I54" s="197">
        <v>0</v>
      </c>
      <c r="J54" s="197">
        <v>2</v>
      </c>
      <c r="K54" s="182"/>
      <c r="L54" s="179">
        <v>1</v>
      </c>
      <c r="M54" s="179"/>
      <c r="N54" s="179"/>
      <c r="O54" s="179"/>
      <c r="P54" s="179"/>
      <c r="Q54" s="179"/>
      <c r="R54" s="182"/>
      <c r="S54" s="197"/>
      <c r="T54" s="197"/>
      <c r="U54" s="198"/>
      <c r="V54" s="198"/>
      <c r="W54" s="184"/>
      <c r="X54" s="198"/>
      <c r="Y54" s="182"/>
      <c r="Z54" s="182"/>
      <c r="AA54" s="182"/>
      <c r="AB54" s="182"/>
      <c r="AC54" s="182"/>
      <c r="AD54" s="182"/>
      <c r="AE54" s="182"/>
      <c r="AF54" s="182"/>
      <c r="AG54" s="185"/>
      <c r="AH54" s="182"/>
    </row>
    <row r="55" spans="1:34" x14ac:dyDescent="0.25">
      <c r="A55" s="195">
        <v>0.85416666666666663</v>
      </c>
      <c r="B55" s="196"/>
      <c r="C55" s="179">
        <v>0</v>
      </c>
      <c r="D55" s="182"/>
      <c r="E55" s="179">
        <v>0</v>
      </c>
      <c r="F55" s="197">
        <v>3</v>
      </c>
      <c r="G55" s="197">
        <v>1</v>
      </c>
      <c r="H55" s="197">
        <v>0</v>
      </c>
      <c r="I55" s="197">
        <v>0</v>
      </c>
      <c r="J55" s="197">
        <v>0</v>
      </c>
      <c r="K55" s="182"/>
      <c r="L55" s="179">
        <v>0</v>
      </c>
      <c r="M55" s="179"/>
      <c r="N55" s="179"/>
      <c r="O55" s="179"/>
      <c r="P55" s="179"/>
      <c r="Q55" s="179"/>
      <c r="R55" s="182"/>
      <c r="S55" s="197"/>
      <c r="T55" s="197"/>
      <c r="U55" s="198"/>
      <c r="V55" s="198"/>
      <c r="W55" s="184"/>
      <c r="X55" s="198"/>
      <c r="Y55" s="182"/>
      <c r="Z55" s="182"/>
      <c r="AA55" s="182"/>
      <c r="AB55" s="182"/>
      <c r="AC55" s="182"/>
      <c r="AD55" s="182"/>
      <c r="AE55" s="182"/>
      <c r="AF55" s="182"/>
      <c r="AG55" s="185"/>
      <c r="AH55" s="182"/>
    </row>
    <row r="56" spans="1:34" x14ac:dyDescent="0.25">
      <c r="A56" s="195">
        <v>0.875</v>
      </c>
      <c r="B56" s="196"/>
      <c r="C56" s="179"/>
      <c r="D56" s="182"/>
      <c r="E56" s="179"/>
      <c r="F56" s="197"/>
      <c r="G56" s="197"/>
      <c r="H56" s="197"/>
      <c r="I56" s="197"/>
      <c r="J56" s="197"/>
      <c r="K56" s="182"/>
      <c r="L56" s="179"/>
      <c r="M56" s="179"/>
      <c r="N56" s="179"/>
      <c r="O56" s="179"/>
      <c r="P56" s="179"/>
      <c r="Q56" s="179"/>
      <c r="R56" s="182"/>
      <c r="S56" s="197"/>
      <c r="T56" s="197"/>
      <c r="U56" s="198"/>
      <c r="V56" s="198"/>
      <c r="W56" s="184"/>
      <c r="X56" s="198"/>
      <c r="Y56" s="182"/>
      <c r="Z56" s="182"/>
      <c r="AA56" s="182"/>
      <c r="AB56" s="182"/>
      <c r="AC56" s="182"/>
      <c r="AD56" s="182"/>
      <c r="AE56" s="182"/>
      <c r="AF56" s="182"/>
      <c r="AG56" s="185"/>
      <c r="AH56" s="182"/>
    </row>
    <row r="57" spans="1:34" x14ac:dyDescent="0.25">
      <c r="A57" s="199">
        <v>0.89583333333333337</v>
      </c>
      <c r="B57" s="200"/>
      <c r="C57" s="179"/>
      <c r="D57" s="182"/>
      <c r="E57" s="179"/>
      <c r="F57" s="197"/>
      <c r="G57" s="197"/>
      <c r="H57" s="197"/>
      <c r="I57" s="197"/>
      <c r="J57" s="197"/>
      <c r="K57" s="182"/>
      <c r="L57" s="179"/>
      <c r="M57" s="179"/>
      <c r="N57" s="179"/>
      <c r="O57" s="179"/>
      <c r="P57" s="179"/>
      <c r="Q57" s="179"/>
      <c r="R57" s="182"/>
      <c r="S57" s="197"/>
      <c r="T57" s="197"/>
      <c r="U57" s="198"/>
      <c r="V57" s="198"/>
      <c r="W57" s="184"/>
      <c r="X57" s="198"/>
      <c r="Y57" s="182"/>
      <c r="Z57" s="182"/>
      <c r="AA57" s="182"/>
      <c r="AB57" s="182"/>
      <c r="AC57" s="182"/>
      <c r="AD57" s="182"/>
      <c r="AE57" s="182"/>
      <c r="AF57" s="182"/>
      <c r="AG57" s="185"/>
      <c r="AH57" s="182"/>
    </row>
    <row r="58" spans="1:34" x14ac:dyDescent="0.25">
      <c r="A58" s="182" t="s">
        <v>373</v>
      </c>
      <c r="B58" s="201"/>
      <c r="C58" s="190">
        <v>15</v>
      </c>
      <c r="D58" s="190">
        <v>6</v>
      </c>
      <c r="E58" s="190">
        <v>10</v>
      </c>
      <c r="F58" s="190">
        <v>9</v>
      </c>
      <c r="G58" s="190">
        <v>10</v>
      </c>
      <c r="H58" s="190">
        <v>13</v>
      </c>
      <c r="I58" s="190">
        <v>11</v>
      </c>
      <c r="J58" s="190">
        <v>10</v>
      </c>
      <c r="K58" s="190">
        <v>2</v>
      </c>
      <c r="L58" s="190">
        <v>13</v>
      </c>
      <c r="M58" s="190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0</v>
      </c>
      <c r="Y58" s="190">
        <v>0</v>
      </c>
      <c r="Z58" s="190">
        <v>0</v>
      </c>
      <c r="AA58" s="190">
        <v>0</v>
      </c>
      <c r="AB58" s="190">
        <v>0</v>
      </c>
      <c r="AC58" s="190">
        <v>0</v>
      </c>
      <c r="AD58" s="190">
        <v>0</v>
      </c>
      <c r="AE58" s="190">
        <v>0</v>
      </c>
      <c r="AF58" s="190">
        <v>0</v>
      </c>
      <c r="AG58" s="191">
        <v>0</v>
      </c>
      <c r="AH58" s="182">
        <v>99</v>
      </c>
    </row>
    <row r="59" spans="1:34" x14ac:dyDescent="0.25">
      <c r="A59" s="68"/>
      <c r="B59" s="64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182"/>
    </row>
    <row r="60" spans="1:34" x14ac:dyDescent="0.25">
      <c r="A60" s="202" t="s">
        <v>375</v>
      </c>
      <c r="B60" s="7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4"/>
      <c r="AH60" s="182"/>
    </row>
    <row r="61" spans="1:34" x14ac:dyDescent="0.25">
      <c r="A61" s="195">
        <v>0.375</v>
      </c>
      <c r="B61" s="196"/>
      <c r="C61" s="203">
        <v>0.08</v>
      </c>
      <c r="D61" s="178"/>
      <c r="E61" s="203">
        <v>0</v>
      </c>
      <c r="F61" s="203">
        <v>0</v>
      </c>
      <c r="G61" s="203">
        <v>0</v>
      </c>
      <c r="H61" s="203">
        <v>0.04</v>
      </c>
      <c r="I61" s="203">
        <v>0.06</v>
      </c>
      <c r="J61" s="203">
        <v>0</v>
      </c>
      <c r="K61" s="178"/>
      <c r="L61" s="203">
        <v>0</v>
      </c>
      <c r="M61" s="178" t="e">
        <v>#DIV/0!</v>
      </c>
      <c r="N61" s="178" t="e">
        <v>#DIV/0!</v>
      </c>
      <c r="O61" s="178" t="e">
        <v>#DIV/0!</v>
      </c>
      <c r="P61" s="178" t="e">
        <v>#DIV/0!</v>
      </c>
      <c r="Q61" s="178" t="e">
        <v>#DIV/0!</v>
      </c>
      <c r="R61" s="178"/>
      <c r="S61" s="178" t="e">
        <v>#DIV/0!</v>
      </c>
      <c r="T61" s="178" t="e">
        <v>#DIV/0!</v>
      </c>
      <c r="U61" s="178" t="e">
        <v>#DIV/0!</v>
      </c>
      <c r="V61" s="178" t="e">
        <v>#DIV/0!</v>
      </c>
      <c r="W61" s="178" t="e">
        <v>#DIV/0!</v>
      </c>
      <c r="X61" s="178" t="e">
        <v>#DIV/0!</v>
      </c>
      <c r="Y61" s="178" t="e">
        <v>#DIV/0!</v>
      </c>
      <c r="Z61" s="178" t="e">
        <v>#DIV/0!</v>
      </c>
      <c r="AA61" s="178" t="e">
        <v>#DIV/0!</v>
      </c>
      <c r="AB61" s="178" t="e">
        <v>#DIV/0!</v>
      </c>
      <c r="AC61" s="178" t="e">
        <v>#DIV/0!</v>
      </c>
      <c r="AD61" s="178" t="e">
        <v>#DIV/0!</v>
      </c>
      <c r="AE61" s="178" t="e">
        <v>#DIV/0!</v>
      </c>
      <c r="AF61" s="178" t="e">
        <v>#DIV/0!</v>
      </c>
      <c r="AG61" s="181" t="e">
        <v>#DIV/0!</v>
      </c>
      <c r="AH61" s="182" t="e">
        <v>#DIV/0!</v>
      </c>
    </row>
    <row r="62" spans="1:34" x14ac:dyDescent="0.25">
      <c r="A62" s="195">
        <v>0.39583333333333331</v>
      </c>
      <c r="B62" s="196"/>
      <c r="C62" s="203">
        <v>0.05</v>
      </c>
      <c r="D62" s="178"/>
      <c r="E62" s="203">
        <v>0.03</v>
      </c>
      <c r="F62" s="203">
        <v>0</v>
      </c>
      <c r="G62" s="203">
        <v>0</v>
      </c>
      <c r="H62" s="203">
        <v>0</v>
      </c>
      <c r="I62" s="203">
        <v>0</v>
      </c>
      <c r="J62" s="203">
        <v>0.04</v>
      </c>
      <c r="K62" s="178"/>
      <c r="L62" s="203">
        <v>0.03</v>
      </c>
      <c r="M62" s="178" t="e">
        <v>#DIV/0!</v>
      </c>
      <c r="N62" s="178" t="e">
        <v>#DIV/0!</v>
      </c>
      <c r="O62" s="178" t="e">
        <v>#DIV/0!</v>
      </c>
      <c r="P62" s="178" t="e">
        <v>#DIV/0!</v>
      </c>
      <c r="Q62" s="178" t="e">
        <v>#DIV/0!</v>
      </c>
      <c r="R62" s="178"/>
      <c r="S62" s="178" t="e">
        <v>#DIV/0!</v>
      </c>
      <c r="T62" s="178" t="e">
        <v>#DIV/0!</v>
      </c>
      <c r="U62" s="178" t="e">
        <v>#DIV/0!</v>
      </c>
      <c r="V62" s="178" t="e">
        <v>#DIV/0!</v>
      </c>
      <c r="W62" s="178" t="e">
        <v>#DIV/0!</v>
      </c>
      <c r="X62" s="178" t="e">
        <v>#DIV/0!</v>
      </c>
      <c r="Y62" s="178" t="e">
        <v>#DIV/0!</v>
      </c>
      <c r="Z62" s="178" t="e">
        <v>#DIV/0!</v>
      </c>
      <c r="AA62" s="178" t="e">
        <v>#DIV/0!</v>
      </c>
      <c r="AB62" s="178" t="e">
        <v>#DIV/0!</v>
      </c>
      <c r="AC62" s="178" t="e">
        <v>#DIV/0!</v>
      </c>
      <c r="AD62" s="178" t="e">
        <v>#DIV/0!</v>
      </c>
      <c r="AE62" s="178" t="e">
        <v>#DIV/0!</v>
      </c>
      <c r="AF62" s="178" t="e">
        <v>#DIV/0!</v>
      </c>
      <c r="AG62" s="181" t="e">
        <v>#DIV/0!</v>
      </c>
      <c r="AH62" s="182" t="e">
        <v>#DIV/0!</v>
      </c>
    </row>
    <row r="63" spans="1:34" x14ac:dyDescent="0.25">
      <c r="A63" s="195">
        <v>0.41666666666666669</v>
      </c>
      <c r="B63" s="196"/>
      <c r="C63" s="203">
        <v>0</v>
      </c>
      <c r="D63" s="178" t="e">
        <v>#DIV/0!</v>
      </c>
      <c r="E63" s="203">
        <v>0.06</v>
      </c>
      <c r="F63" s="203">
        <v>0</v>
      </c>
      <c r="G63" s="203">
        <v>0</v>
      </c>
      <c r="H63" s="203">
        <v>0.03</v>
      </c>
      <c r="I63" s="203">
        <v>0.04</v>
      </c>
      <c r="J63" s="203">
        <v>0</v>
      </c>
      <c r="K63" s="178"/>
      <c r="L63" s="203">
        <v>0</v>
      </c>
      <c r="M63" s="178" t="e">
        <v>#DIV/0!</v>
      </c>
      <c r="N63" s="178" t="e">
        <v>#DIV/0!</v>
      </c>
      <c r="O63" s="178" t="e">
        <v>#DIV/0!</v>
      </c>
      <c r="P63" s="178" t="e">
        <v>#DIV/0!</v>
      </c>
      <c r="Q63" s="178" t="e">
        <v>#DIV/0!</v>
      </c>
      <c r="R63" s="178"/>
      <c r="S63" s="178" t="e">
        <v>#DIV/0!</v>
      </c>
      <c r="T63" s="178" t="e">
        <v>#DIV/0!</v>
      </c>
      <c r="U63" s="178" t="e">
        <v>#DIV/0!</v>
      </c>
      <c r="V63" s="178" t="e">
        <v>#DIV/0!</v>
      </c>
      <c r="W63" s="178" t="e">
        <v>#DIV/0!</v>
      </c>
      <c r="X63" s="178" t="e">
        <v>#DIV/0!</v>
      </c>
      <c r="Y63" s="178" t="e">
        <v>#DIV/0!</v>
      </c>
      <c r="Z63" s="178" t="e">
        <v>#DIV/0!</v>
      </c>
      <c r="AA63" s="178" t="e">
        <v>#DIV/0!</v>
      </c>
      <c r="AB63" s="178" t="e">
        <v>#DIV/0!</v>
      </c>
      <c r="AC63" s="178" t="e">
        <v>#DIV/0!</v>
      </c>
      <c r="AD63" s="178" t="e">
        <v>#DIV/0!</v>
      </c>
      <c r="AE63" s="178" t="e">
        <v>#DIV/0!</v>
      </c>
      <c r="AF63" s="178" t="e">
        <v>#DIV/0!</v>
      </c>
      <c r="AG63" s="181" t="e">
        <v>#DIV/0!</v>
      </c>
      <c r="AH63" s="182" t="e">
        <v>#DIV/0!</v>
      </c>
    </row>
    <row r="64" spans="1:34" x14ac:dyDescent="0.25">
      <c r="A64" s="195">
        <v>0.4375</v>
      </c>
      <c r="B64" s="196"/>
      <c r="C64" s="203">
        <v>0.08</v>
      </c>
      <c r="D64" s="178" t="e">
        <v>#DIV/0!</v>
      </c>
      <c r="E64" s="203">
        <v>0.06</v>
      </c>
      <c r="F64" s="203">
        <v>0</v>
      </c>
      <c r="G64" s="203">
        <v>0.1</v>
      </c>
      <c r="H64" s="203">
        <v>0</v>
      </c>
      <c r="I64" s="203">
        <v>0</v>
      </c>
      <c r="J64" s="203">
        <v>0.05</v>
      </c>
      <c r="K64" s="178"/>
      <c r="L64" s="203">
        <v>0</v>
      </c>
      <c r="M64" s="178" t="e">
        <v>#DIV/0!</v>
      </c>
      <c r="N64" s="178" t="e">
        <v>#DIV/0!</v>
      </c>
      <c r="O64" s="178" t="e">
        <v>#DIV/0!</v>
      </c>
      <c r="P64" s="178" t="e">
        <v>#DIV/0!</v>
      </c>
      <c r="Q64" s="178" t="e">
        <v>#DIV/0!</v>
      </c>
      <c r="R64" s="178"/>
      <c r="S64" s="178" t="e">
        <v>#DIV/0!</v>
      </c>
      <c r="T64" s="178" t="e">
        <v>#DIV/0!</v>
      </c>
      <c r="U64" s="178" t="e">
        <v>#DIV/0!</v>
      </c>
      <c r="V64" s="178" t="e">
        <v>#DIV/0!</v>
      </c>
      <c r="W64" s="178" t="e">
        <v>#DIV/0!</v>
      </c>
      <c r="X64" s="178" t="e">
        <v>#DIV/0!</v>
      </c>
      <c r="Y64" s="178" t="e">
        <v>#DIV/0!</v>
      </c>
      <c r="Z64" s="178" t="e">
        <v>#DIV/0!</v>
      </c>
      <c r="AA64" s="178" t="e">
        <v>#DIV/0!</v>
      </c>
      <c r="AB64" s="178" t="e">
        <v>#DIV/0!</v>
      </c>
      <c r="AC64" s="178" t="e">
        <v>#DIV/0!</v>
      </c>
      <c r="AD64" s="178" t="e">
        <v>#DIV/0!</v>
      </c>
      <c r="AE64" s="178" t="e">
        <v>#DIV/0!</v>
      </c>
      <c r="AF64" s="178" t="e">
        <v>#DIV/0!</v>
      </c>
      <c r="AG64" s="181" t="e">
        <v>#DIV/0!</v>
      </c>
      <c r="AH64" s="182" t="e">
        <v>#DIV/0!</v>
      </c>
    </row>
    <row r="65" spans="1:34" x14ac:dyDescent="0.25">
      <c r="A65" s="195">
        <v>0.45833333333333331</v>
      </c>
      <c r="B65" s="196"/>
      <c r="C65" s="203">
        <v>0</v>
      </c>
      <c r="D65" s="203">
        <v>0</v>
      </c>
      <c r="E65" s="203">
        <v>0</v>
      </c>
      <c r="F65" s="203">
        <v>0</v>
      </c>
      <c r="G65" s="203">
        <v>0.03</v>
      </c>
      <c r="H65" s="203">
        <v>0</v>
      </c>
      <c r="I65" s="203">
        <v>0</v>
      </c>
      <c r="J65" s="203">
        <v>0</v>
      </c>
      <c r="K65" s="203">
        <v>0</v>
      </c>
      <c r="L65" s="178" t="e">
        <v>#DIV/0!</v>
      </c>
      <c r="M65" s="178" t="e">
        <v>#DIV/0!</v>
      </c>
      <c r="N65" s="178" t="e">
        <v>#DIV/0!</v>
      </c>
      <c r="O65" s="178" t="e">
        <v>#DIV/0!</v>
      </c>
      <c r="P65" s="178" t="e">
        <v>#DIV/0!</v>
      </c>
      <c r="Q65" s="178" t="e">
        <v>#DIV/0!</v>
      </c>
      <c r="R65" s="178" t="e">
        <v>#DIV/0!</v>
      </c>
      <c r="S65" s="178" t="e">
        <v>#DIV/0!</v>
      </c>
      <c r="T65" s="178" t="e">
        <v>#DIV/0!</v>
      </c>
      <c r="U65" s="178" t="e">
        <v>#DIV/0!</v>
      </c>
      <c r="V65" s="178" t="e">
        <v>#DIV/0!</v>
      </c>
      <c r="W65" s="178" t="e">
        <v>#DIV/0!</v>
      </c>
      <c r="X65" s="178" t="e">
        <v>#DIV/0!</v>
      </c>
      <c r="Y65" s="178" t="e">
        <v>#DIV/0!</v>
      </c>
      <c r="Z65" s="178" t="e">
        <v>#DIV/0!</v>
      </c>
      <c r="AA65" s="178" t="e">
        <v>#DIV/0!</v>
      </c>
      <c r="AB65" s="178" t="e">
        <v>#DIV/0!</v>
      </c>
      <c r="AC65" s="178" t="e">
        <v>#DIV/0!</v>
      </c>
      <c r="AD65" s="178" t="e">
        <v>#DIV/0!</v>
      </c>
      <c r="AE65" s="178" t="e">
        <v>#DIV/0!</v>
      </c>
      <c r="AF65" s="178" t="e">
        <v>#DIV/0!</v>
      </c>
      <c r="AG65" s="181" t="e">
        <v>#DIV/0!</v>
      </c>
      <c r="AH65" s="182" t="e">
        <v>#DIV/0!</v>
      </c>
    </row>
    <row r="66" spans="1:34" x14ac:dyDescent="0.25">
      <c r="A66" s="195">
        <v>0.47916666666666669</v>
      </c>
      <c r="B66" s="196"/>
      <c r="C66" s="203">
        <v>0.12</v>
      </c>
      <c r="D66" s="203">
        <v>0</v>
      </c>
      <c r="E66" s="203">
        <v>0</v>
      </c>
      <c r="F66" s="203">
        <v>7.0000000000000007E-2</v>
      </c>
      <c r="G66" s="203">
        <v>0.04</v>
      </c>
      <c r="H66" s="203">
        <v>0.1</v>
      </c>
      <c r="I66" s="203">
        <v>0.04</v>
      </c>
      <c r="J66" s="203">
        <v>0</v>
      </c>
      <c r="K66" s="203">
        <v>0</v>
      </c>
      <c r="L66" s="178" t="e">
        <v>#DIV/0!</v>
      </c>
      <c r="M66" s="178" t="e">
        <v>#DIV/0!</v>
      </c>
      <c r="N66" s="178" t="e">
        <v>#DIV/0!</v>
      </c>
      <c r="O66" s="178" t="e">
        <v>#DIV/0!</v>
      </c>
      <c r="P66" s="178" t="e">
        <v>#DIV/0!</v>
      </c>
      <c r="Q66" s="178" t="e">
        <v>#DIV/0!</v>
      </c>
      <c r="R66" s="178" t="e">
        <v>#DIV/0!</v>
      </c>
      <c r="S66" s="178" t="e">
        <v>#DIV/0!</v>
      </c>
      <c r="T66" s="178" t="e">
        <v>#DIV/0!</v>
      </c>
      <c r="U66" s="178" t="e">
        <v>#DIV/0!</v>
      </c>
      <c r="V66" s="178" t="e">
        <v>#DIV/0!</v>
      </c>
      <c r="W66" s="178" t="e">
        <v>#DIV/0!</v>
      </c>
      <c r="X66" s="178" t="e">
        <v>#DIV/0!</v>
      </c>
      <c r="Y66" s="178" t="e">
        <v>#DIV/0!</v>
      </c>
      <c r="Z66" s="178" t="e">
        <v>#DIV/0!</v>
      </c>
      <c r="AA66" s="178" t="e">
        <v>#DIV/0!</v>
      </c>
      <c r="AB66" s="178" t="e">
        <v>#DIV/0!</v>
      </c>
      <c r="AC66" s="178" t="e">
        <v>#DIV/0!</v>
      </c>
      <c r="AD66" s="178" t="e">
        <v>#DIV/0!</v>
      </c>
      <c r="AE66" s="178" t="e">
        <v>#DIV/0!</v>
      </c>
      <c r="AF66" s="178" t="e">
        <v>#DIV/0!</v>
      </c>
      <c r="AG66" s="181" t="e">
        <v>#DIV/0!</v>
      </c>
      <c r="AH66" s="182" t="e">
        <v>#DIV/0!</v>
      </c>
    </row>
    <row r="67" spans="1:34" x14ac:dyDescent="0.25">
      <c r="A67" s="195">
        <v>0.5</v>
      </c>
      <c r="B67" s="196"/>
      <c r="C67" s="203">
        <v>0</v>
      </c>
      <c r="D67" s="203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0.06</v>
      </c>
      <c r="J67" s="203">
        <v>0.06</v>
      </c>
      <c r="K67" s="203">
        <v>0</v>
      </c>
      <c r="L67" s="178" t="e">
        <v>#DIV/0!</v>
      </c>
      <c r="M67" s="178" t="e">
        <v>#DIV/0!</v>
      </c>
      <c r="N67" s="178" t="e">
        <v>#DIV/0!</v>
      </c>
      <c r="O67" s="178" t="e">
        <v>#DIV/0!</v>
      </c>
      <c r="P67" s="178" t="e">
        <v>#DIV/0!</v>
      </c>
      <c r="Q67" s="178" t="e">
        <v>#DIV/0!</v>
      </c>
      <c r="R67" s="178" t="e">
        <v>#DIV/0!</v>
      </c>
      <c r="S67" s="178" t="e">
        <v>#DIV/0!</v>
      </c>
      <c r="T67" s="178" t="e">
        <v>#DIV/0!</v>
      </c>
      <c r="U67" s="178" t="e">
        <v>#DIV/0!</v>
      </c>
      <c r="V67" s="178" t="e">
        <v>#DIV/0!</v>
      </c>
      <c r="W67" s="178" t="e">
        <v>#DIV/0!</v>
      </c>
      <c r="X67" s="178" t="e">
        <v>#DIV/0!</v>
      </c>
      <c r="Y67" s="178" t="e">
        <v>#DIV/0!</v>
      </c>
      <c r="Z67" s="178" t="e">
        <v>#DIV/0!</v>
      </c>
      <c r="AA67" s="178" t="e">
        <v>#DIV/0!</v>
      </c>
      <c r="AB67" s="178" t="e">
        <v>#DIV/0!</v>
      </c>
      <c r="AC67" s="178" t="e">
        <v>#DIV/0!</v>
      </c>
      <c r="AD67" s="178" t="e">
        <v>#DIV/0!</v>
      </c>
      <c r="AE67" s="178" t="e">
        <v>#DIV/0!</v>
      </c>
      <c r="AF67" s="178" t="e">
        <v>#DIV/0!</v>
      </c>
      <c r="AG67" s="181" t="e">
        <v>#DIV/0!</v>
      </c>
      <c r="AH67" s="182" t="e">
        <v>#DIV/0!</v>
      </c>
    </row>
    <row r="68" spans="1:34" x14ac:dyDescent="0.25">
      <c r="A68" s="195">
        <v>0.52083333333333337</v>
      </c>
      <c r="B68" s="196"/>
      <c r="C68" s="203">
        <v>0</v>
      </c>
      <c r="D68" s="203">
        <v>0.1</v>
      </c>
      <c r="E68" s="203">
        <v>0.03</v>
      </c>
      <c r="F68" s="203">
        <v>0</v>
      </c>
      <c r="G68" s="203">
        <v>0</v>
      </c>
      <c r="H68" s="203">
        <v>0.14000000000000001</v>
      </c>
      <c r="I68" s="203">
        <v>0</v>
      </c>
      <c r="J68" s="203">
        <v>0</v>
      </c>
      <c r="K68" s="203">
        <v>0</v>
      </c>
      <c r="L68" s="178" t="e">
        <v>#DIV/0!</v>
      </c>
      <c r="M68" s="178" t="e">
        <v>#DIV/0!</v>
      </c>
      <c r="N68" s="178" t="e">
        <v>#DIV/0!</v>
      </c>
      <c r="O68" s="178" t="e">
        <v>#DIV/0!</v>
      </c>
      <c r="P68" s="178" t="e">
        <v>#DIV/0!</v>
      </c>
      <c r="Q68" s="178" t="e">
        <v>#DIV/0!</v>
      </c>
      <c r="R68" s="178" t="e">
        <v>#DIV/0!</v>
      </c>
      <c r="S68" s="178" t="e">
        <v>#DIV/0!</v>
      </c>
      <c r="T68" s="178" t="e">
        <v>#DIV/0!</v>
      </c>
      <c r="U68" s="178" t="e">
        <v>#DIV/0!</v>
      </c>
      <c r="V68" s="178" t="e">
        <v>#DIV/0!</v>
      </c>
      <c r="W68" s="178" t="e">
        <v>#DIV/0!</v>
      </c>
      <c r="X68" s="178" t="e">
        <v>#DIV/0!</v>
      </c>
      <c r="Y68" s="178" t="e">
        <v>#DIV/0!</v>
      </c>
      <c r="Z68" s="178" t="e">
        <v>#DIV/0!</v>
      </c>
      <c r="AA68" s="178" t="e">
        <v>#DIV/0!</v>
      </c>
      <c r="AB68" s="178" t="e">
        <v>#DIV/0!</v>
      </c>
      <c r="AC68" s="178" t="e">
        <v>#DIV/0!</v>
      </c>
      <c r="AD68" s="178" t="e">
        <v>#DIV/0!</v>
      </c>
      <c r="AE68" s="178" t="e">
        <v>#DIV/0!</v>
      </c>
      <c r="AF68" s="178" t="e">
        <v>#DIV/0!</v>
      </c>
      <c r="AG68" s="181" t="e">
        <v>#DIV/0!</v>
      </c>
      <c r="AH68" s="182" t="e">
        <v>#DIV/0!</v>
      </c>
    </row>
    <row r="69" spans="1:34" x14ac:dyDescent="0.25">
      <c r="A69" s="195">
        <v>0.54166666666666663</v>
      </c>
      <c r="B69" s="196"/>
      <c r="C69" s="203">
        <v>0</v>
      </c>
      <c r="D69" s="203">
        <v>0.1</v>
      </c>
      <c r="E69" s="203">
        <v>0</v>
      </c>
      <c r="F69" s="203">
        <v>0</v>
      </c>
      <c r="G69" s="203">
        <v>0.02</v>
      </c>
      <c r="H69" s="203">
        <v>0</v>
      </c>
      <c r="I69" s="203">
        <v>0</v>
      </c>
      <c r="J69" s="203">
        <v>0</v>
      </c>
      <c r="K69" s="203">
        <v>0</v>
      </c>
      <c r="L69" s="178" t="e">
        <v>#DIV/0!</v>
      </c>
      <c r="M69" s="178" t="e">
        <v>#DIV/0!</v>
      </c>
      <c r="N69" s="178" t="e">
        <v>#DIV/0!</v>
      </c>
      <c r="O69" s="178" t="e">
        <v>#DIV/0!</v>
      </c>
      <c r="P69" s="178" t="e">
        <v>#DIV/0!</v>
      </c>
      <c r="Q69" s="178" t="e">
        <v>#DIV/0!</v>
      </c>
      <c r="R69" s="178" t="e">
        <v>#DIV/0!</v>
      </c>
      <c r="S69" s="178" t="e">
        <v>#DIV/0!</v>
      </c>
      <c r="T69" s="178" t="e">
        <v>#DIV/0!</v>
      </c>
      <c r="U69" s="178" t="e">
        <v>#DIV/0!</v>
      </c>
      <c r="V69" s="178" t="e">
        <v>#DIV/0!</v>
      </c>
      <c r="W69" s="178" t="e">
        <v>#DIV/0!</v>
      </c>
      <c r="X69" s="178" t="e">
        <v>#DIV/0!</v>
      </c>
      <c r="Y69" s="178" t="e">
        <v>#DIV/0!</v>
      </c>
      <c r="Z69" s="178" t="e">
        <v>#DIV/0!</v>
      </c>
      <c r="AA69" s="178" t="e">
        <v>#DIV/0!</v>
      </c>
      <c r="AB69" s="178" t="e">
        <v>#DIV/0!</v>
      </c>
      <c r="AC69" s="178" t="e">
        <v>#DIV/0!</v>
      </c>
      <c r="AD69" s="178" t="e">
        <v>#DIV/0!</v>
      </c>
      <c r="AE69" s="178" t="e">
        <v>#DIV/0!</v>
      </c>
      <c r="AF69" s="178" t="e">
        <v>#DIV/0!</v>
      </c>
      <c r="AG69" s="181" t="e">
        <v>#DIV/0!</v>
      </c>
      <c r="AH69" s="182" t="e">
        <v>#DIV/0!</v>
      </c>
    </row>
    <row r="70" spans="1:34" x14ac:dyDescent="0.25">
      <c r="A70" s="195">
        <v>0.5625</v>
      </c>
      <c r="B70" s="196"/>
      <c r="C70" s="203">
        <v>0.06</v>
      </c>
      <c r="D70" s="203">
        <v>0</v>
      </c>
      <c r="E70" s="203">
        <v>0.03</v>
      </c>
      <c r="F70" s="203">
        <v>0</v>
      </c>
      <c r="G70" s="203">
        <v>0.03</v>
      </c>
      <c r="H70" s="203">
        <v>0.03</v>
      </c>
      <c r="I70" s="203">
        <v>0</v>
      </c>
      <c r="J70" s="203">
        <v>0</v>
      </c>
      <c r="K70" s="203">
        <v>0</v>
      </c>
      <c r="L70" s="178" t="e">
        <v>#DIV/0!</v>
      </c>
      <c r="M70" s="178" t="e">
        <v>#DIV/0!</v>
      </c>
      <c r="N70" s="178" t="e">
        <v>#DIV/0!</v>
      </c>
      <c r="O70" s="178" t="e">
        <v>#DIV/0!</v>
      </c>
      <c r="P70" s="178" t="e">
        <v>#DIV/0!</v>
      </c>
      <c r="Q70" s="178" t="e">
        <v>#DIV/0!</v>
      </c>
      <c r="R70" s="178" t="e">
        <v>#DIV/0!</v>
      </c>
      <c r="S70" s="178" t="e">
        <v>#DIV/0!</v>
      </c>
      <c r="T70" s="178" t="e">
        <v>#DIV/0!</v>
      </c>
      <c r="U70" s="178" t="e">
        <v>#DIV/0!</v>
      </c>
      <c r="V70" s="178" t="e">
        <v>#DIV/0!</v>
      </c>
      <c r="W70" s="178" t="e">
        <v>#DIV/0!</v>
      </c>
      <c r="X70" s="178" t="e">
        <v>#DIV/0!</v>
      </c>
      <c r="Y70" s="178" t="e">
        <v>#DIV/0!</v>
      </c>
      <c r="Z70" s="178" t="e">
        <v>#DIV/0!</v>
      </c>
      <c r="AA70" s="178" t="e">
        <v>#DIV/0!</v>
      </c>
      <c r="AB70" s="178" t="e">
        <v>#DIV/0!</v>
      </c>
      <c r="AC70" s="178" t="e">
        <v>#DIV/0!</v>
      </c>
      <c r="AD70" s="178" t="e">
        <v>#DIV/0!</v>
      </c>
      <c r="AE70" s="178" t="e">
        <v>#DIV/0!</v>
      </c>
      <c r="AF70" s="178" t="e">
        <v>#DIV/0!</v>
      </c>
      <c r="AG70" s="181" t="e">
        <v>#DIV/0!</v>
      </c>
      <c r="AH70" s="182" t="e">
        <v>#DIV/0!</v>
      </c>
    </row>
    <row r="71" spans="1:34" x14ac:dyDescent="0.25">
      <c r="A71" s="195">
        <v>0.58333333333333337</v>
      </c>
      <c r="B71" s="196"/>
      <c r="C71" s="203">
        <v>0.06</v>
      </c>
      <c r="D71" s="203">
        <v>0.08</v>
      </c>
      <c r="E71" s="203">
        <v>0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178" t="e">
        <v>#DIV/0!</v>
      </c>
      <c r="M71" s="178" t="e">
        <v>#DIV/0!</v>
      </c>
      <c r="N71" s="178" t="e">
        <v>#DIV/0!</v>
      </c>
      <c r="O71" s="178" t="e">
        <v>#DIV/0!</v>
      </c>
      <c r="P71" s="178" t="e">
        <v>#DIV/0!</v>
      </c>
      <c r="Q71" s="178" t="e">
        <v>#DIV/0!</v>
      </c>
      <c r="R71" s="178" t="e">
        <v>#DIV/0!</v>
      </c>
      <c r="S71" s="178" t="e">
        <v>#DIV/0!</v>
      </c>
      <c r="T71" s="178" t="e">
        <v>#DIV/0!</v>
      </c>
      <c r="U71" s="178" t="e">
        <v>#DIV/0!</v>
      </c>
      <c r="V71" s="178" t="e">
        <v>#DIV/0!</v>
      </c>
      <c r="W71" s="178" t="e">
        <v>#DIV/0!</v>
      </c>
      <c r="X71" s="178" t="e">
        <v>#DIV/0!</v>
      </c>
      <c r="Y71" s="178" t="e">
        <v>#DIV/0!</v>
      </c>
      <c r="Z71" s="178" t="e">
        <v>#DIV/0!</v>
      </c>
      <c r="AA71" s="178" t="e">
        <v>#DIV/0!</v>
      </c>
      <c r="AB71" s="178" t="e">
        <v>#DIV/0!</v>
      </c>
      <c r="AC71" s="178" t="e">
        <v>#DIV/0!</v>
      </c>
      <c r="AD71" s="178" t="e">
        <v>#DIV/0!</v>
      </c>
      <c r="AE71" s="178" t="e">
        <v>#DIV/0!</v>
      </c>
      <c r="AF71" s="178" t="e">
        <v>#DIV/0!</v>
      </c>
      <c r="AG71" s="181" t="e">
        <v>#DIV/0!</v>
      </c>
      <c r="AH71" s="182" t="e">
        <v>#DIV/0!</v>
      </c>
    </row>
    <row r="72" spans="1:34" x14ac:dyDescent="0.25">
      <c r="A72" s="195">
        <v>0.60416666666666663</v>
      </c>
      <c r="B72" s="196"/>
      <c r="C72" s="203">
        <v>0.06</v>
      </c>
      <c r="D72" s="203">
        <v>0</v>
      </c>
      <c r="E72" s="203">
        <v>0</v>
      </c>
      <c r="F72" s="203">
        <v>0</v>
      </c>
      <c r="G72" s="203">
        <v>0</v>
      </c>
      <c r="H72" s="203">
        <v>0</v>
      </c>
      <c r="I72" s="203">
        <v>0.08</v>
      </c>
      <c r="J72" s="203">
        <v>0.08</v>
      </c>
      <c r="K72" s="203">
        <v>0</v>
      </c>
      <c r="L72" s="178" t="e">
        <v>#DIV/0!</v>
      </c>
      <c r="M72" s="178" t="e">
        <v>#DIV/0!</v>
      </c>
      <c r="N72" s="178" t="e">
        <v>#DIV/0!</v>
      </c>
      <c r="O72" s="178" t="e">
        <v>#DIV/0!</v>
      </c>
      <c r="P72" s="178" t="e">
        <v>#DIV/0!</v>
      </c>
      <c r="Q72" s="178" t="e">
        <v>#DIV/0!</v>
      </c>
      <c r="R72" s="178" t="e">
        <v>#DIV/0!</v>
      </c>
      <c r="S72" s="178" t="e">
        <v>#DIV/0!</v>
      </c>
      <c r="T72" s="178" t="e">
        <v>#DIV/0!</v>
      </c>
      <c r="U72" s="178" t="e">
        <v>#DIV/0!</v>
      </c>
      <c r="V72" s="178" t="e">
        <v>#DIV/0!</v>
      </c>
      <c r="W72" s="178" t="e">
        <v>#DIV/0!</v>
      </c>
      <c r="X72" s="178" t="e">
        <v>#DIV/0!</v>
      </c>
      <c r="Y72" s="178" t="e">
        <v>#DIV/0!</v>
      </c>
      <c r="Z72" s="178" t="e">
        <v>#DIV/0!</v>
      </c>
      <c r="AA72" s="178" t="e">
        <v>#DIV/0!</v>
      </c>
      <c r="AB72" s="178" t="e">
        <v>#DIV/0!</v>
      </c>
      <c r="AC72" s="178" t="e">
        <v>#DIV/0!</v>
      </c>
      <c r="AD72" s="178" t="e">
        <v>#DIV/0!</v>
      </c>
      <c r="AE72" s="178" t="e">
        <v>#DIV/0!</v>
      </c>
      <c r="AF72" s="178" t="e">
        <v>#DIV/0!</v>
      </c>
      <c r="AG72" s="181" t="e">
        <v>#DIV/0!</v>
      </c>
      <c r="AH72" s="182" t="e">
        <v>#DIV/0!</v>
      </c>
    </row>
    <row r="73" spans="1:34" x14ac:dyDescent="0.25">
      <c r="A73" s="195">
        <v>0.625</v>
      </c>
      <c r="B73" s="196"/>
      <c r="C73" s="203">
        <v>0.1</v>
      </c>
      <c r="D73" s="203">
        <v>0</v>
      </c>
      <c r="E73" s="203">
        <v>0</v>
      </c>
      <c r="F73" s="203">
        <v>0</v>
      </c>
      <c r="G73" s="203">
        <v>0</v>
      </c>
      <c r="H73" s="203">
        <v>0</v>
      </c>
      <c r="I73" s="203">
        <v>0</v>
      </c>
      <c r="J73" s="203">
        <v>0</v>
      </c>
      <c r="K73" s="203">
        <v>0</v>
      </c>
      <c r="L73" s="178" t="e">
        <v>#DIV/0!</v>
      </c>
      <c r="M73" s="178" t="e">
        <v>#DIV/0!</v>
      </c>
      <c r="N73" s="178" t="e">
        <v>#DIV/0!</v>
      </c>
      <c r="O73" s="178" t="e">
        <v>#DIV/0!</v>
      </c>
      <c r="P73" s="178" t="e">
        <v>#DIV/0!</v>
      </c>
      <c r="Q73" s="178" t="e">
        <v>#DIV/0!</v>
      </c>
      <c r="R73" s="178" t="e">
        <v>#DIV/0!</v>
      </c>
      <c r="S73" s="178" t="e">
        <v>#DIV/0!</v>
      </c>
      <c r="T73" s="178" t="e">
        <v>#DIV/0!</v>
      </c>
      <c r="U73" s="178" t="e">
        <v>#DIV/0!</v>
      </c>
      <c r="V73" s="178" t="e">
        <v>#DIV/0!</v>
      </c>
      <c r="W73" s="178" t="e">
        <v>#DIV/0!</v>
      </c>
      <c r="X73" s="178" t="e">
        <v>#DIV/0!</v>
      </c>
      <c r="Y73" s="178" t="e">
        <v>#DIV/0!</v>
      </c>
      <c r="Z73" s="178" t="e">
        <v>#DIV/0!</v>
      </c>
      <c r="AA73" s="178" t="e">
        <v>#DIV/0!</v>
      </c>
      <c r="AB73" s="178" t="e">
        <v>#DIV/0!</v>
      </c>
      <c r="AC73" s="178" t="e">
        <v>#DIV/0!</v>
      </c>
      <c r="AD73" s="178" t="e">
        <v>#DIV/0!</v>
      </c>
      <c r="AE73" s="178" t="e">
        <v>#DIV/0!</v>
      </c>
      <c r="AF73" s="178" t="e">
        <v>#DIV/0!</v>
      </c>
      <c r="AG73" s="181" t="e">
        <v>#DIV/0!</v>
      </c>
      <c r="AH73" s="182" t="e">
        <v>#DIV/0!</v>
      </c>
    </row>
    <row r="74" spans="1:34" x14ac:dyDescent="0.25">
      <c r="A74" s="195">
        <v>0.64583333333333337</v>
      </c>
      <c r="B74" s="196"/>
      <c r="C74" s="203">
        <v>0.04</v>
      </c>
      <c r="D74" s="203">
        <v>7.0000000000000007E-2</v>
      </c>
      <c r="E74" s="203">
        <v>0</v>
      </c>
      <c r="F74" s="203">
        <v>0</v>
      </c>
      <c r="G74" s="203">
        <v>0</v>
      </c>
      <c r="H74" s="203">
        <v>0</v>
      </c>
      <c r="I74" s="203">
        <v>0</v>
      </c>
      <c r="J74" s="203">
        <v>0.05</v>
      </c>
      <c r="K74" s="203">
        <v>0.06</v>
      </c>
      <c r="L74" s="203">
        <v>0</v>
      </c>
      <c r="M74" s="178" t="e">
        <v>#DIV/0!</v>
      </c>
      <c r="N74" s="178" t="e">
        <v>#DIV/0!</v>
      </c>
      <c r="O74" s="178" t="e">
        <v>#DIV/0!</v>
      </c>
      <c r="P74" s="178" t="e">
        <v>#DIV/0!</v>
      </c>
      <c r="Q74" s="178" t="e">
        <v>#DIV/0!</v>
      </c>
      <c r="R74" s="178" t="e">
        <v>#DIV/0!</v>
      </c>
      <c r="S74" s="178" t="e">
        <v>#DIV/0!</v>
      </c>
      <c r="T74" s="178" t="e">
        <v>#DIV/0!</v>
      </c>
      <c r="U74" s="178" t="e">
        <v>#DIV/0!</v>
      </c>
      <c r="V74" s="178" t="e">
        <v>#DIV/0!</v>
      </c>
      <c r="W74" s="178" t="e">
        <v>#DIV/0!</v>
      </c>
      <c r="X74" s="178" t="e">
        <v>#DIV/0!</v>
      </c>
      <c r="Y74" s="178" t="e">
        <v>#DIV/0!</v>
      </c>
      <c r="Z74" s="178" t="e">
        <v>#DIV/0!</v>
      </c>
      <c r="AA74" s="178" t="e">
        <v>#DIV/0!</v>
      </c>
      <c r="AB74" s="178" t="e">
        <v>#DIV/0!</v>
      </c>
      <c r="AC74" s="178" t="e">
        <v>#DIV/0!</v>
      </c>
      <c r="AD74" s="178" t="e">
        <v>#DIV/0!</v>
      </c>
      <c r="AE74" s="178" t="e">
        <v>#DIV/0!</v>
      </c>
      <c r="AF74" s="178" t="e">
        <v>#DIV/0!</v>
      </c>
      <c r="AG74" s="181" t="e">
        <v>#DIV/0!</v>
      </c>
      <c r="AH74" s="182" t="e">
        <v>#DIV/0!</v>
      </c>
    </row>
    <row r="75" spans="1:34" x14ac:dyDescent="0.25">
      <c r="A75" s="195">
        <v>0.66666666666666663</v>
      </c>
      <c r="B75" s="196"/>
      <c r="C75" s="203">
        <v>0</v>
      </c>
      <c r="D75" s="203">
        <v>0</v>
      </c>
      <c r="E75" s="203">
        <v>0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7.0000000000000007E-2</v>
      </c>
      <c r="L75" s="203">
        <v>1</v>
      </c>
      <c r="M75" s="178" t="e">
        <v>#DIV/0!</v>
      </c>
      <c r="N75" s="178" t="e">
        <v>#DIV/0!</v>
      </c>
      <c r="O75" s="178" t="e">
        <v>#DIV/0!</v>
      </c>
      <c r="P75" s="178" t="e">
        <v>#DIV/0!</v>
      </c>
      <c r="Q75" s="178" t="e">
        <v>#DIV/0!</v>
      </c>
      <c r="R75" s="178" t="e">
        <v>#DIV/0!</v>
      </c>
      <c r="S75" s="178" t="e">
        <v>#DIV/0!</v>
      </c>
      <c r="T75" s="178" t="e">
        <v>#DIV/0!</v>
      </c>
      <c r="U75" s="178" t="e">
        <v>#DIV/0!</v>
      </c>
      <c r="V75" s="178" t="e">
        <v>#DIV/0!</v>
      </c>
      <c r="W75" s="178" t="e">
        <v>#DIV/0!</v>
      </c>
      <c r="X75" s="178" t="e">
        <v>#DIV/0!</v>
      </c>
      <c r="Y75" s="178" t="e">
        <v>#DIV/0!</v>
      </c>
      <c r="Z75" s="178" t="e">
        <v>#DIV/0!</v>
      </c>
      <c r="AA75" s="178" t="e">
        <v>#DIV/0!</v>
      </c>
      <c r="AB75" s="178" t="e">
        <v>#DIV/0!</v>
      </c>
      <c r="AC75" s="178" t="e">
        <v>#DIV/0!</v>
      </c>
      <c r="AD75" s="178" t="e">
        <v>#DIV/0!</v>
      </c>
      <c r="AE75" s="178" t="e">
        <v>#DIV/0!</v>
      </c>
      <c r="AF75" s="178" t="e">
        <v>#DIV/0!</v>
      </c>
      <c r="AG75" s="181" t="e">
        <v>#DIV/0!</v>
      </c>
      <c r="AH75" s="182" t="e">
        <v>#DIV/0!</v>
      </c>
    </row>
    <row r="76" spans="1:34" x14ac:dyDescent="0.25">
      <c r="A76" s="195">
        <v>0.6875</v>
      </c>
      <c r="B76" s="196"/>
      <c r="C76" s="203">
        <v>0</v>
      </c>
      <c r="D76" s="203">
        <v>0</v>
      </c>
      <c r="E76" s="203">
        <v>0</v>
      </c>
      <c r="F76" s="203">
        <v>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178" t="e">
        <v>#DIV/0!</v>
      </c>
      <c r="M76" s="178" t="e">
        <v>#DIV/0!</v>
      </c>
      <c r="N76" s="178" t="e">
        <v>#DIV/0!</v>
      </c>
      <c r="O76" s="178" t="e">
        <v>#DIV/0!</v>
      </c>
      <c r="P76" s="178" t="e">
        <v>#DIV/0!</v>
      </c>
      <c r="Q76" s="178" t="e">
        <v>#DIV/0!</v>
      </c>
      <c r="R76" s="178" t="e">
        <v>#DIV/0!</v>
      </c>
      <c r="S76" s="178" t="e">
        <v>#DIV/0!</v>
      </c>
      <c r="T76" s="178" t="e">
        <v>#DIV/0!</v>
      </c>
      <c r="U76" s="178" t="e">
        <v>#DIV/0!</v>
      </c>
      <c r="V76" s="178" t="e">
        <v>#DIV/0!</v>
      </c>
      <c r="W76" s="178" t="e">
        <v>#DIV/0!</v>
      </c>
      <c r="X76" s="178" t="e">
        <v>#DIV/0!</v>
      </c>
      <c r="Y76" s="178" t="e">
        <v>#DIV/0!</v>
      </c>
      <c r="Z76" s="178" t="e">
        <v>#DIV/0!</v>
      </c>
      <c r="AA76" s="178" t="e">
        <v>#DIV/0!</v>
      </c>
      <c r="AB76" s="178" t="e">
        <v>#DIV/0!</v>
      </c>
      <c r="AC76" s="178" t="e">
        <v>#DIV/0!</v>
      </c>
      <c r="AD76" s="178" t="e">
        <v>#DIV/0!</v>
      </c>
      <c r="AE76" s="178" t="e">
        <v>#DIV/0!</v>
      </c>
      <c r="AF76" s="178" t="e">
        <v>#DIV/0!</v>
      </c>
      <c r="AG76" s="181" t="e">
        <v>#DIV/0!</v>
      </c>
      <c r="AH76" s="182" t="e">
        <v>#DIV/0!</v>
      </c>
    </row>
    <row r="77" spans="1:34" x14ac:dyDescent="0.25">
      <c r="A77" s="195">
        <v>0.70833333333333337</v>
      </c>
      <c r="B77" s="196"/>
      <c r="C77" s="203">
        <v>0</v>
      </c>
      <c r="D77" s="203">
        <v>0</v>
      </c>
      <c r="E77" s="203">
        <v>0</v>
      </c>
      <c r="F77" s="203">
        <v>0</v>
      </c>
      <c r="G77" s="203">
        <v>0</v>
      </c>
      <c r="H77" s="203">
        <v>0</v>
      </c>
      <c r="I77" s="203">
        <v>0</v>
      </c>
      <c r="J77" s="203">
        <v>0.04</v>
      </c>
      <c r="K77" s="203">
        <v>0</v>
      </c>
      <c r="L77" s="178" t="e">
        <v>#DIV/0!</v>
      </c>
      <c r="M77" s="178" t="e">
        <v>#DIV/0!</v>
      </c>
      <c r="N77" s="178" t="e">
        <v>#DIV/0!</v>
      </c>
      <c r="O77" s="178" t="e">
        <v>#DIV/0!</v>
      </c>
      <c r="P77" s="178" t="e">
        <v>#DIV/0!</v>
      </c>
      <c r="Q77" s="178" t="e">
        <v>#DIV/0!</v>
      </c>
      <c r="R77" s="178" t="e">
        <v>#DIV/0!</v>
      </c>
      <c r="S77" s="178" t="e">
        <v>#DIV/0!</v>
      </c>
      <c r="T77" s="178" t="e">
        <v>#DIV/0!</v>
      </c>
      <c r="U77" s="178" t="e">
        <v>#DIV/0!</v>
      </c>
      <c r="V77" s="178" t="e">
        <v>#DIV/0!</v>
      </c>
      <c r="W77" s="178" t="e">
        <v>#DIV/0!</v>
      </c>
      <c r="X77" s="178" t="e">
        <v>#DIV/0!</v>
      </c>
      <c r="Y77" s="178" t="e">
        <v>#DIV/0!</v>
      </c>
      <c r="Z77" s="178" t="e">
        <v>#DIV/0!</v>
      </c>
      <c r="AA77" s="178" t="e">
        <v>#DIV/0!</v>
      </c>
      <c r="AB77" s="178" t="e">
        <v>#DIV/0!</v>
      </c>
      <c r="AC77" s="178" t="e">
        <v>#DIV/0!</v>
      </c>
      <c r="AD77" s="178" t="e">
        <v>#DIV/0!</v>
      </c>
      <c r="AE77" s="178" t="e">
        <v>#DIV/0!</v>
      </c>
      <c r="AF77" s="178" t="e">
        <v>#DIV/0!</v>
      </c>
      <c r="AG77" s="181" t="e">
        <v>#DIV/0!</v>
      </c>
      <c r="AH77" s="182" t="e">
        <v>#DIV/0!</v>
      </c>
    </row>
    <row r="78" spans="1:34" x14ac:dyDescent="0.25">
      <c r="A78" s="195">
        <v>0.72916666666666663</v>
      </c>
      <c r="B78" s="196"/>
      <c r="C78" s="203">
        <v>0</v>
      </c>
      <c r="D78" s="203">
        <v>0.1</v>
      </c>
      <c r="E78" s="203">
        <v>0.05</v>
      </c>
      <c r="F78" s="203">
        <v>0</v>
      </c>
      <c r="G78" s="203">
        <v>0</v>
      </c>
      <c r="H78" s="203">
        <v>0</v>
      </c>
      <c r="I78" s="203">
        <v>0</v>
      </c>
      <c r="J78" s="203">
        <v>0.18</v>
      </c>
      <c r="K78" s="203">
        <v>0</v>
      </c>
      <c r="L78" s="178" t="e">
        <v>#DIV/0!</v>
      </c>
      <c r="M78" s="178" t="e">
        <v>#DIV/0!</v>
      </c>
      <c r="N78" s="178" t="e">
        <v>#DIV/0!</v>
      </c>
      <c r="O78" s="178" t="e">
        <v>#DIV/0!</v>
      </c>
      <c r="P78" s="178" t="e">
        <v>#DIV/0!</v>
      </c>
      <c r="Q78" s="178" t="e">
        <v>#DIV/0!</v>
      </c>
      <c r="R78" s="178" t="e">
        <v>#DIV/0!</v>
      </c>
      <c r="S78" s="178" t="e">
        <v>#DIV/0!</v>
      </c>
      <c r="T78" s="178" t="e">
        <v>#DIV/0!</v>
      </c>
      <c r="U78" s="178" t="e">
        <v>#DIV/0!</v>
      </c>
      <c r="V78" s="178" t="e">
        <v>#DIV/0!</v>
      </c>
      <c r="W78" s="178" t="e">
        <v>#DIV/0!</v>
      </c>
      <c r="X78" s="178" t="e">
        <v>#DIV/0!</v>
      </c>
      <c r="Y78" s="178" t="e">
        <v>#DIV/0!</v>
      </c>
      <c r="Z78" s="178" t="e">
        <v>#DIV/0!</v>
      </c>
      <c r="AA78" s="178" t="e">
        <v>#DIV/0!</v>
      </c>
      <c r="AB78" s="178" t="e">
        <v>#DIV/0!</v>
      </c>
      <c r="AC78" s="178" t="e">
        <v>#DIV/0!</v>
      </c>
      <c r="AD78" s="178" t="e">
        <v>#DIV/0!</v>
      </c>
      <c r="AE78" s="178" t="e">
        <v>#DIV/0!</v>
      </c>
      <c r="AF78" s="178" t="e">
        <v>#DIV/0!</v>
      </c>
      <c r="AG78" s="181" t="e">
        <v>#DIV/0!</v>
      </c>
      <c r="AH78" s="182" t="e">
        <v>#DIV/0!</v>
      </c>
    </row>
    <row r="79" spans="1:34" x14ac:dyDescent="0.25">
      <c r="A79" s="195">
        <v>0.75</v>
      </c>
      <c r="B79" s="196"/>
      <c r="C79" s="203">
        <v>0</v>
      </c>
      <c r="D79" s="178"/>
      <c r="E79" s="203">
        <v>0</v>
      </c>
      <c r="F79" s="203">
        <v>0</v>
      </c>
      <c r="G79" s="203">
        <v>0</v>
      </c>
      <c r="H79" s="203">
        <v>0</v>
      </c>
      <c r="I79" s="203">
        <v>0</v>
      </c>
      <c r="J79" s="203">
        <v>0</v>
      </c>
      <c r="K79" s="203">
        <v>0</v>
      </c>
      <c r="L79" s="178" t="e">
        <v>#DIV/0!</v>
      </c>
      <c r="M79" s="178" t="e">
        <v>#DIV/0!</v>
      </c>
      <c r="N79" s="178" t="e">
        <v>#DIV/0!</v>
      </c>
      <c r="O79" s="178" t="e">
        <v>#DIV/0!</v>
      </c>
      <c r="P79" s="178" t="e">
        <v>#DIV/0!</v>
      </c>
      <c r="Q79" s="178" t="e">
        <v>#DIV/0!</v>
      </c>
      <c r="R79" s="178" t="e">
        <v>#DIV/0!</v>
      </c>
      <c r="S79" s="178" t="e">
        <v>#DIV/0!</v>
      </c>
      <c r="T79" s="178" t="e">
        <v>#DIV/0!</v>
      </c>
      <c r="U79" s="178" t="e">
        <v>#DIV/0!</v>
      </c>
      <c r="V79" s="178" t="e">
        <v>#DIV/0!</v>
      </c>
      <c r="W79" s="178" t="e">
        <v>#DIV/0!</v>
      </c>
      <c r="X79" s="178" t="e">
        <v>#DIV/0!</v>
      </c>
      <c r="Y79" s="178" t="e">
        <v>#DIV/0!</v>
      </c>
      <c r="Z79" s="178" t="e">
        <v>#DIV/0!</v>
      </c>
      <c r="AA79" s="178" t="e">
        <v>#DIV/0!</v>
      </c>
      <c r="AB79" s="178" t="e">
        <v>#DIV/0!</v>
      </c>
      <c r="AC79" s="178" t="e">
        <v>#DIV/0!</v>
      </c>
      <c r="AD79" s="178" t="e">
        <v>#DIV/0!</v>
      </c>
      <c r="AE79" s="178" t="e">
        <v>#DIV/0!</v>
      </c>
      <c r="AF79" s="178" t="e">
        <v>#DIV/0!</v>
      </c>
      <c r="AG79" s="181" t="e">
        <v>#DIV/0!</v>
      </c>
      <c r="AH79" s="182" t="e">
        <v>#DIV/0!</v>
      </c>
    </row>
    <row r="80" spans="1:34" x14ac:dyDescent="0.25">
      <c r="A80" s="195">
        <v>0.77083333333333337</v>
      </c>
      <c r="B80" s="196"/>
      <c r="C80" s="203">
        <v>0</v>
      </c>
      <c r="D80" s="178"/>
      <c r="E80" s="203">
        <v>0</v>
      </c>
      <c r="F80" s="203">
        <v>0.2</v>
      </c>
      <c r="G80" s="203">
        <v>0.04</v>
      </c>
      <c r="H80" s="203">
        <v>0.09</v>
      </c>
      <c r="I80" s="203">
        <v>0.14000000000000001</v>
      </c>
      <c r="J80" s="203">
        <v>0</v>
      </c>
      <c r="K80" s="203">
        <v>0</v>
      </c>
      <c r="L80" s="178" t="e">
        <v>#DIV/0!</v>
      </c>
      <c r="M80" s="178" t="e">
        <v>#DIV/0!</v>
      </c>
      <c r="N80" s="178" t="e">
        <v>#DIV/0!</v>
      </c>
      <c r="O80" s="178" t="e">
        <v>#DIV/0!</v>
      </c>
      <c r="P80" s="178" t="e">
        <v>#DIV/0!</v>
      </c>
      <c r="Q80" s="178" t="e">
        <v>#DIV/0!</v>
      </c>
      <c r="R80" s="178" t="e">
        <v>#DIV/0!</v>
      </c>
      <c r="S80" s="178" t="e">
        <v>#DIV/0!</v>
      </c>
      <c r="T80" s="178" t="e">
        <v>#DIV/0!</v>
      </c>
      <c r="U80" s="178" t="e">
        <v>#DIV/0!</v>
      </c>
      <c r="V80" s="178" t="e">
        <v>#DIV/0!</v>
      </c>
      <c r="W80" s="178" t="e">
        <v>#DIV/0!</v>
      </c>
      <c r="X80" s="178" t="e">
        <v>#DIV/0!</v>
      </c>
      <c r="Y80" s="178" t="e">
        <v>#DIV/0!</v>
      </c>
      <c r="Z80" s="178" t="e">
        <v>#DIV/0!</v>
      </c>
      <c r="AA80" s="178" t="e">
        <v>#DIV/0!</v>
      </c>
      <c r="AB80" s="178" t="e">
        <v>#DIV/0!</v>
      </c>
      <c r="AC80" s="178" t="e">
        <v>#DIV/0!</v>
      </c>
      <c r="AD80" s="178" t="e">
        <v>#DIV/0!</v>
      </c>
      <c r="AE80" s="178" t="e">
        <v>#DIV/0!</v>
      </c>
      <c r="AF80" s="178" t="e">
        <v>#DIV/0!</v>
      </c>
      <c r="AG80" s="181" t="e">
        <v>#DIV/0!</v>
      </c>
      <c r="AH80" s="182" t="e">
        <v>#DIV/0!</v>
      </c>
    </row>
    <row r="81" spans="1:34" x14ac:dyDescent="0.25">
      <c r="A81" s="195">
        <v>0.79166666666666663</v>
      </c>
      <c r="B81" s="196"/>
      <c r="C81" s="203">
        <v>0.33</v>
      </c>
      <c r="D81" s="178"/>
      <c r="E81" s="203">
        <v>0</v>
      </c>
      <c r="F81" s="203">
        <v>7.0000000000000007E-2</v>
      </c>
      <c r="G81" s="203">
        <v>0</v>
      </c>
      <c r="H81" s="203">
        <v>0.06</v>
      </c>
      <c r="I81" s="203">
        <v>0</v>
      </c>
      <c r="J81" s="203">
        <v>0</v>
      </c>
      <c r="K81" s="178"/>
      <c r="L81" s="203">
        <v>0.06</v>
      </c>
      <c r="M81" s="178" t="e">
        <v>#DIV/0!</v>
      </c>
      <c r="N81" s="178" t="e">
        <v>#DIV/0!</v>
      </c>
      <c r="O81" s="178" t="e">
        <v>#DIV/0!</v>
      </c>
      <c r="P81" s="178" t="e">
        <v>#DIV/0!</v>
      </c>
      <c r="Q81" s="178" t="e">
        <v>#DIV/0!</v>
      </c>
      <c r="R81" s="178"/>
      <c r="S81" s="178" t="e">
        <v>#DIV/0!</v>
      </c>
      <c r="T81" s="178" t="e">
        <v>#DIV/0!</v>
      </c>
      <c r="U81" s="178" t="e">
        <v>#DIV/0!</v>
      </c>
      <c r="V81" s="178" t="e">
        <v>#DIV/0!</v>
      </c>
      <c r="W81" s="178" t="e">
        <v>#DIV/0!</v>
      </c>
      <c r="X81" s="178" t="e">
        <v>#DIV/0!</v>
      </c>
      <c r="Y81" s="178" t="e">
        <v>#DIV/0!</v>
      </c>
      <c r="Z81" s="178" t="e">
        <v>#DIV/0!</v>
      </c>
      <c r="AA81" s="178" t="e">
        <v>#DIV/0!</v>
      </c>
      <c r="AB81" s="178" t="e">
        <v>#DIV/0!</v>
      </c>
      <c r="AC81" s="178" t="e">
        <v>#DIV/0!</v>
      </c>
      <c r="AD81" s="178" t="e">
        <v>#DIV/0!</v>
      </c>
      <c r="AE81" s="178" t="e">
        <v>#DIV/0!</v>
      </c>
      <c r="AF81" s="178" t="e">
        <v>#DIV/0!</v>
      </c>
      <c r="AG81" s="181" t="e">
        <v>#DIV/0!</v>
      </c>
      <c r="AH81" s="182" t="e">
        <v>#DIV/0!</v>
      </c>
    </row>
    <row r="82" spans="1:34" x14ac:dyDescent="0.25">
      <c r="A82" s="195">
        <v>0.8125</v>
      </c>
      <c r="B82" s="196"/>
      <c r="C82" s="203">
        <v>0</v>
      </c>
      <c r="D82" s="178"/>
      <c r="E82" s="203">
        <v>0</v>
      </c>
      <c r="F82" s="203">
        <v>0.2</v>
      </c>
      <c r="G82" s="203">
        <v>0</v>
      </c>
      <c r="H82" s="203">
        <v>0</v>
      </c>
      <c r="I82" s="203">
        <v>7.0000000000000007E-2</v>
      </c>
      <c r="J82" s="203">
        <v>0</v>
      </c>
      <c r="K82" s="178"/>
      <c r="L82" s="203">
        <v>0.06</v>
      </c>
      <c r="M82" s="178" t="e">
        <v>#DIV/0!</v>
      </c>
      <c r="N82" s="178" t="e">
        <v>#DIV/0!</v>
      </c>
      <c r="O82" s="178" t="e">
        <v>#DIV/0!</v>
      </c>
      <c r="P82" s="178" t="e">
        <v>#DIV/0!</v>
      </c>
      <c r="Q82" s="178" t="e">
        <v>#DIV/0!</v>
      </c>
      <c r="R82" s="178"/>
      <c r="S82" s="178" t="e">
        <v>#DIV/0!</v>
      </c>
      <c r="T82" s="178" t="e">
        <v>#DIV/0!</v>
      </c>
      <c r="U82" s="178" t="e">
        <v>#DIV/0!</v>
      </c>
      <c r="V82" s="178" t="e">
        <v>#DIV/0!</v>
      </c>
      <c r="W82" s="178" t="e">
        <v>#DIV/0!</v>
      </c>
      <c r="X82" s="178" t="e">
        <v>#DIV/0!</v>
      </c>
      <c r="Y82" s="178" t="e">
        <v>#DIV/0!</v>
      </c>
      <c r="Z82" s="178" t="e">
        <v>#DIV/0!</v>
      </c>
      <c r="AA82" s="178" t="e">
        <v>#DIV/0!</v>
      </c>
      <c r="AB82" s="178" t="e">
        <v>#DIV/0!</v>
      </c>
      <c r="AC82" s="178" t="e">
        <v>#DIV/0!</v>
      </c>
      <c r="AD82" s="178" t="e">
        <v>#DIV/0!</v>
      </c>
      <c r="AE82" s="178" t="e">
        <v>#DIV/0!</v>
      </c>
      <c r="AF82" s="178" t="e">
        <v>#DIV/0!</v>
      </c>
      <c r="AG82" s="181" t="e">
        <v>#DIV/0!</v>
      </c>
      <c r="AH82" s="182" t="e">
        <v>#DIV/0!</v>
      </c>
    </row>
    <row r="83" spans="1:34" x14ac:dyDescent="0.25">
      <c r="A83" s="195">
        <v>0.83333333333333337</v>
      </c>
      <c r="B83" s="196"/>
      <c r="C83" s="203">
        <v>0</v>
      </c>
      <c r="D83" s="178"/>
      <c r="E83" s="203">
        <v>0</v>
      </c>
      <c r="F83" s="203">
        <v>0</v>
      </c>
      <c r="G83" s="203">
        <v>0</v>
      </c>
      <c r="H83" s="203">
        <v>0</v>
      </c>
      <c r="I83" s="203">
        <v>0</v>
      </c>
      <c r="J83" s="203">
        <v>0.28999999999999998</v>
      </c>
      <c r="K83" s="178"/>
      <c r="L83" s="203">
        <v>7.0000000000000007E-2</v>
      </c>
      <c r="M83" s="178" t="e">
        <v>#DIV/0!</v>
      </c>
      <c r="N83" s="178" t="e">
        <v>#DIV/0!</v>
      </c>
      <c r="O83" s="178" t="e">
        <v>#DIV/0!</v>
      </c>
      <c r="P83" s="178" t="e">
        <v>#DIV/0!</v>
      </c>
      <c r="Q83" s="178" t="e">
        <v>#DIV/0!</v>
      </c>
      <c r="R83" s="178"/>
      <c r="S83" s="178" t="e">
        <v>#DIV/0!</v>
      </c>
      <c r="T83" s="178" t="e">
        <v>#DIV/0!</v>
      </c>
      <c r="U83" s="178" t="e">
        <v>#DIV/0!</v>
      </c>
      <c r="V83" s="178" t="e">
        <v>#DIV/0!</v>
      </c>
      <c r="W83" s="178" t="e">
        <v>#DIV/0!</v>
      </c>
      <c r="X83" s="178" t="e">
        <v>#DIV/0!</v>
      </c>
      <c r="Y83" s="178" t="e">
        <v>#DIV/0!</v>
      </c>
      <c r="Z83" s="178" t="e">
        <v>#DIV/0!</v>
      </c>
      <c r="AA83" s="178" t="e">
        <v>#DIV/0!</v>
      </c>
      <c r="AB83" s="178" t="e">
        <v>#DIV/0!</v>
      </c>
      <c r="AC83" s="178" t="e">
        <v>#DIV/0!</v>
      </c>
      <c r="AD83" s="178" t="e">
        <v>#DIV/0!</v>
      </c>
      <c r="AE83" s="178" t="e">
        <v>#DIV/0!</v>
      </c>
      <c r="AF83" s="178" t="e">
        <v>#DIV/0!</v>
      </c>
      <c r="AG83" s="181" t="e">
        <v>#DIV/0!</v>
      </c>
      <c r="AH83" s="182" t="e">
        <v>#DIV/0!</v>
      </c>
    </row>
    <row r="84" spans="1:34" x14ac:dyDescent="0.25">
      <c r="A84" s="195">
        <v>0.85416666666666663</v>
      </c>
      <c r="B84" s="196"/>
      <c r="C84" s="203">
        <v>0</v>
      </c>
      <c r="D84" s="178"/>
      <c r="E84" s="203">
        <v>0</v>
      </c>
      <c r="F84" s="203">
        <v>0.2</v>
      </c>
      <c r="G84" s="203">
        <v>0.08</v>
      </c>
      <c r="H84" s="203">
        <v>0</v>
      </c>
      <c r="I84" s="203">
        <v>0</v>
      </c>
      <c r="J84" s="203">
        <v>0</v>
      </c>
      <c r="K84" s="178"/>
      <c r="L84" s="203">
        <v>0</v>
      </c>
      <c r="M84" s="178" t="e">
        <v>#DIV/0!</v>
      </c>
      <c r="N84" s="178" t="e">
        <v>#DIV/0!</v>
      </c>
      <c r="O84" s="178" t="e">
        <v>#DIV/0!</v>
      </c>
      <c r="P84" s="178" t="e">
        <v>#DIV/0!</v>
      </c>
      <c r="Q84" s="178" t="e">
        <v>#DIV/0!</v>
      </c>
      <c r="R84" s="178"/>
      <c r="S84" s="178" t="e">
        <v>#DIV/0!</v>
      </c>
      <c r="T84" s="178" t="e">
        <v>#DIV/0!</v>
      </c>
      <c r="U84" s="178" t="e">
        <v>#DIV/0!</v>
      </c>
      <c r="V84" s="178" t="e">
        <v>#DIV/0!</v>
      </c>
      <c r="W84" s="178" t="e">
        <v>#DIV/0!</v>
      </c>
      <c r="X84" s="178" t="e">
        <v>#DIV/0!</v>
      </c>
      <c r="Y84" s="178" t="e">
        <v>#DIV/0!</v>
      </c>
      <c r="Z84" s="178" t="e">
        <v>#DIV/0!</v>
      </c>
      <c r="AA84" s="178" t="e">
        <v>#DIV/0!</v>
      </c>
      <c r="AB84" s="178" t="e">
        <v>#DIV/0!</v>
      </c>
      <c r="AC84" s="178" t="e">
        <v>#DIV/0!</v>
      </c>
      <c r="AD84" s="178" t="e">
        <v>#DIV/0!</v>
      </c>
      <c r="AE84" s="178" t="e">
        <v>#DIV/0!</v>
      </c>
      <c r="AF84" s="178" t="e">
        <v>#DIV/0!</v>
      </c>
      <c r="AG84" s="181" t="e">
        <v>#DIV/0!</v>
      </c>
      <c r="AH84" s="182" t="e">
        <v>#DIV/0!</v>
      </c>
    </row>
    <row r="85" spans="1:34" x14ac:dyDescent="0.25">
      <c r="A85" s="195">
        <v>0.875</v>
      </c>
      <c r="B85" s="196"/>
      <c r="C85" s="178" t="e">
        <v>#DIV/0!</v>
      </c>
      <c r="D85" s="178"/>
      <c r="E85" s="178" t="e">
        <v>#DIV/0!</v>
      </c>
      <c r="F85" s="178" t="e">
        <v>#DIV/0!</v>
      </c>
      <c r="G85" s="178" t="e">
        <v>#DIV/0!</v>
      </c>
      <c r="H85" s="178" t="e">
        <v>#DIV/0!</v>
      </c>
      <c r="I85" s="178" t="e">
        <v>#DIV/0!</v>
      </c>
      <c r="J85" s="178" t="e">
        <v>#DIV/0!</v>
      </c>
      <c r="K85" s="178"/>
      <c r="L85" s="178" t="e">
        <v>#DIV/0!</v>
      </c>
      <c r="M85" s="178" t="e">
        <v>#DIV/0!</v>
      </c>
      <c r="N85" s="178" t="e">
        <v>#DIV/0!</v>
      </c>
      <c r="O85" s="178" t="e">
        <v>#DIV/0!</v>
      </c>
      <c r="P85" s="178" t="e">
        <v>#DIV/0!</v>
      </c>
      <c r="Q85" s="178" t="e">
        <v>#DIV/0!</v>
      </c>
      <c r="R85" s="178"/>
      <c r="S85" s="178" t="e">
        <v>#DIV/0!</v>
      </c>
      <c r="T85" s="178" t="e">
        <v>#DIV/0!</v>
      </c>
      <c r="U85" s="178" t="e">
        <v>#DIV/0!</v>
      </c>
      <c r="V85" s="178" t="e">
        <v>#DIV/0!</v>
      </c>
      <c r="W85" s="178" t="e">
        <v>#DIV/0!</v>
      </c>
      <c r="X85" s="178" t="e">
        <v>#DIV/0!</v>
      </c>
      <c r="Y85" s="178" t="e">
        <v>#DIV/0!</v>
      </c>
      <c r="Z85" s="178" t="e">
        <v>#DIV/0!</v>
      </c>
      <c r="AA85" s="178" t="e">
        <v>#DIV/0!</v>
      </c>
      <c r="AB85" s="178" t="e">
        <v>#DIV/0!</v>
      </c>
      <c r="AC85" s="178" t="e">
        <v>#DIV/0!</v>
      </c>
      <c r="AD85" s="178" t="e">
        <v>#DIV/0!</v>
      </c>
      <c r="AE85" s="178" t="e">
        <v>#DIV/0!</v>
      </c>
      <c r="AF85" s="178" t="e">
        <v>#DIV/0!</v>
      </c>
      <c r="AG85" s="181" t="e">
        <v>#DIV/0!</v>
      </c>
      <c r="AH85" s="182" t="e">
        <v>#DIV/0!</v>
      </c>
    </row>
    <row r="86" spans="1:34" x14ac:dyDescent="0.25">
      <c r="A86" s="199">
        <v>0.89583333333333337</v>
      </c>
      <c r="B86" s="200"/>
      <c r="C86" s="178" t="e">
        <v>#DIV/0!</v>
      </c>
      <c r="D86" s="178"/>
      <c r="E86" s="178" t="e">
        <v>#DIV/0!</v>
      </c>
      <c r="F86" s="178" t="e">
        <v>#DIV/0!</v>
      </c>
      <c r="G86" s="178" t="e">
        <v>#DIV/0!</v>
      </c>
      <c r="H86" s="178" t="e">
        <v>#DIV/0!</v>
      </c>
      <c r="I86" s="178" t="e">
        <v>#DIV/0!</v>
      </c>
      <c r="J86" s="178" t="e">
        <v>#DIV/0!</v>
      </c>
      <c r="K86" s="178"/>
      <c r="L86" s="178" t="e">
        <v>#DIV/0!</v>
      </c>
      <c r="M86" s="178" t="e">
        <v>#DIV/0!</v>
      </c>
      <c r="N86" s="178" t="e">
        <v>#DIV/0!</v>
      </c>
      <c r="O86" s="178" t="e">
        <v>#DIV/0!</v>
      </c>
      <c r="P86" s="178" t="e">
        <v>#DIV/0!</v>
      </c>
      <c r="Q86" s="178" t="e">
        <v>#DIV/0!</v>
      </c>
      <c r="R86" s="178"/>
      <c r="S86" s="178" t="e">
        <v>#DIV/0!</v>
      </c>
      <c r="T86" s="178" t="e">
        <v>#DIV/0!</v>
      </c>
      <c r="U86" s="178" t="e">
        <v>#DIV/0!</v>
      </c>
      <c r="V86" s="178" t="e">
        <v>#DIV/0!</v>
      </c>
      <c r="W86" s="178" t="e">
        <v>#DIV/0!</v>
      </c>
      <c r="X86" s="178" t="e">
        <v>#DIV/0!</v>
      </c>
      <c r="Y86" s="178" t="e">
        <v>#DIV/0!</v>
      </c>
      <c r="Z86" s="178" t="e">
        <v>#DIV/0!</v>
      </c>
      <c r="AA86" s="178" t="e">
        <v>#DIV/0!</v>
      </c>
      <c r="AB86" s="178" t="e">
        <v>#DIV/0!</v>
      </c>
      <c r="AC86" s="178" t="e">
        <v>#DIV/0!</v>
      </c>
      <c r="AD86" s="178" t="e">
        <v>#DIV/0!</v>
      </c>
      <c r="AE86" s="178" t="e">
        <v>#DIV/0!</v>
      </c>
      <c r="AF86" s="178" t="e">
        <v>#DIV/0!</v>
      </c>
      <c r="AG86" s="181" t="e">
        <v>#DIV/0!</v>
      </c>
      <c r="AH86" s="182" t="e">
        <v>#DIV/0!</v>
      </c>
    </row>
    <row r="87" spans="1:34" x14ac:dyDescent="0.25">
      <c r="A87" s="182" t="s">
        <v>373</v>
      </c>
      <c r="B87" s="191"/>
      <c r="C87" s="204">
        <v>0.04</v>
      </c>
      <c r="D87" s="204">
        <v>0.03</v>
      </c>
      <c r="E87" s="204">
        <v>0.01</v>
      </c>
      <c r="F87" s="204">
        <v>0.03</v>
      </c>
      <c r="G87" s="204">
        <v>0.01</v>
      </c>
      <c r="H87" s="204">
        <v>0.02</v>
      </c>
      <c r="I87" s="204">
        <v>0.02</v>
      </c>
      <c r="J87" s="204">
        <v>0.03</v>
      </c>
      <c r="K87" s="204">
        <v>0.01</v>
      </c>
      <c r="L87" s="204">
        <v>0.02</v>
      </c>
      <c r="M87" s="190" t="e">
        <v>#DIV/0!</v>
      </c>
      <c r="N87" s="190" t="e">
        <v>#DIV/0!</v>
      </c>
      <c r="O87" s="190" t="e">
        <v>#DIV/0!</v>
      </c>
      <c r="P87" s="190" t="e">
        <v>#DIV/0!</v>
      </c>
      <c r="Q87" s="190" t="e">
        <v>#DIV/0!</v>
      </c>
      <c r="R87" s="190" t="e">
        <v>#DIV/0!</v>
      </c>
      <c r="S87" s="190" t="e">
        <v>#DIV/0!</v>
      </c>
      <c r="T87" s="190" t="e">
        <v>#DIV/0!</v>
      </c>
      <c r="U87" s="190" t="e">
        <v>#DIV/0!</v>
      </c>
      <c r="V87" s="190" t="e">
        <v>#DIV/0!</v>
      </c>
      <c r="W87" s="190" t="e">
        <v>#DIV/0!</v>
      </c>
      <c r="X87" s="190" t="e">
        <v>#DIV/0!</v>
      </c>
      <c r="Y87" s="190" t="e">
        <v>#DIV/0!</v>
      </c>
      <c r="Z87" s="190" t="e">
        <v>#DIV/0!</v>
      </c>
      <c r="AA87" s="190" t="e">
        <v>#DIV/0!</v>
      </c>
      <c r="AB87" s="190" t="e">
        <v>#DIV/0!</v>
      </c>
      <c r="AC87" s="190" t="e">
        <v>#DIV/0!</v>
      </c>
      <c r="AD87" s="190" t="e">
        <v>#DIV/0!</v>
      </c>
      <c r="AE87" s="190" t="e">
        <v>#DIV/0!</v>
      </c>
      <c r="AF87" s="190" t="e">
        <v>#DIV/0!</v>
      </c>
      <c r="AG87" s="191" t="e">
        <v>#DIV/0!</v>
      </c>
      <c r="AH87" s="205">
        <v>0.02</v>
      </c>
    </row>
    <row r="88" spans="1:34" x14ac:dyDescent="0.25">
      <c r="A88" s="68"/>
      <c r="B88" s="64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F267-0AFA-4660-A42C-6BA7FB1B331E}">
  <sheetPr>
    <tabColor theme="9" tint="0.59999389629810485"/>
  </sheetPr>
  <dimension ref="A1:Q111"/>
  <sheetViews>
    <sheetView topLeftCell="A24" workbookViewId="0">
      <selection activeCell="B32" sqref="B32"/>
    </sheetView>
  </sheetViews>
  <sheetFormatPr defaultRowHeight="15" x14ac:dyDescent="0.25"/>
  <cols>
    <col min="2" max="2" width="21.7109375" customWidth="1"/>
    <col min="5" max="5" width="16" bestFit="1" customWidth="1"/>
    <col min="6" max="6" width="14.42578125" bestFit="1" customWidth="1"/>
    <col min="7" max="7" width="15.140625" bestFit="1" customWidth="1"/>
    <col min="11" max="11" width="10.7109375" bestFit="1" customWidth="1"/>
    <col min="12" max="12" width="12.140625" bestFit="1" customWidth="1"/>
    <col min="13" max="13" width="13.85546875" bestFit="1" customWidth="1"/>
  </cols>
  <sheetData>
    <row r="1" spans="1:17" x14ac:dyDescent="0.25">
      <c r="A1" s="206" t="s">
        <v>376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x14ac:dyDescent="0.25">
      <c r="A2" s="207" t="s">
        <v>285</v>
      </c>
      <c r="B2" s="208">
        <v>45114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ht="15.75" x14ac:dyDescent="0.25">
      <c r="A3" s="207"/>
      <c r="B3" s="209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x14ac:dyDescent="0.25">
      <c r="A4" s="210" t="s">
        <v>377</v>
      </c>
      <c r="B4" s="210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x14ac:dyDescent="0.25">
      <c r="A5" s="209"/>
      <c r="B5" s="211" t="s">
        <v>378</v>
      </c>
      <c r="C5" s="211" t="s">
        <v>379</v>
      </c>
      <c r="D5" s="68"/>
      <c r="E5" s="211" t="s">
        <v>380</v>
      </c>
      <c r="F5" s="68"/>
      <c r="G5" s="211" t="s">
        <v>381</v>
      </c>
      <c r="H5" s="68"/>
      <c r="I5" s="211" t="s">
        <v>382</v>
      </c>
      <c r="J5" s="68"/>
      <c r="K5" s="209"/>
      <c r="L5" s="68"/>
      <c r="M5" s="68"/>
      <c r="N5" s="68"/>
      <c r="O5" s="68"/>
      <c r="P5" s="68"/>
      <c r="Q5" s="68"/>
    </row>
    <row r="6" spans="1:17" x14ac:dyDescent="0.25">
      <c r="A6" s="212"/>
      <c r="B6" s="213">
        <v>2.4305555555555552E-4</v>
      </c>
      <c r="C6" s="214">
        <v>2.3148148148148146E-4</v>
      </c>
      <c r="D6" s="215"/>
      <c r="E6" s="213">
        <v>4.386574074074074E-3</v>
      </c>
      <c r="F6" s="215"/>
      <c r="G6" s="216">
        <v>4.8611111111111104E-4</v>
      </c>
      <c r="H6" s="215"/>
      <c r="I6" s="213">
        <v>0</v>
      </c>
      <c r="J6" s="68"/>
      <c r="K6" s="68"/>
      <c r="L6" s="68"/>
      <c r="M6" s="68"/>
      <c r="N6" s="68"/>
      <c r="O6" s="68"/>
      <c r="P6" s="68"/>
      <c r="Q6" s="68"/>
    </row>
    <row r="7" spans="1:17" x14ac:dyDescent="0.25">
      <c r="A7" s="212"/>
      <c r="B7" s="217"/>
      <c r="C7" s="217"/>
      <c r="D7" s="215"/>
      <c r="E7" s="217"/>
      <c r="F7" s="215"/>
      <c r="G7" s="217"/>
      <c r="H7" s="215"/>
      <c r="I7" s="217"/>
      <c r="J7" s="68"/>
      <c r="K7" s="68"/>
      <c r="L7" s="68"/>
      <c r="M7" s="68"/>
      <c r="N7" s="68"/>
      <c r="O7" s="68"/>
      <c r="P7" s="68"/>
      <c r="Q7" s="68"/>
    </row>
    <row r="8" spans="1:17" x14ac:dyDescent="0.25">
      <c r="A8" s="210" t="s">
        <v>383</v>
      </c>
      <c r="B8" s="210"/>
      <c r="C8" s="211"/>
      <c r="D8" s="211" t="s">
        <v>293</v>
      </c>
      <c r="E8" s="218" t="s">
        <v>294</v>
      </c>
      <c r="F8" s="218" t="s">
        <v>384</v>
      </c>
      <c r="G8" s="219" t="s">
        <v>290</v>
      </c>
      <c r="H8" s="219" t="s">
        <v>384</v>
      </c>
      <c r="I8" s="218" t="s">
        <v>385</v>
      </c>
      <c r="J8" s="218" t="s">
        <v>384</v>
      </c>
      <c r="K8" s="68"/>
      <c r="L8" s="68"/>
      <c r="M8" s="68"/>
      <c r="N8" s="68"/>
      <c r="O8" s="68"/>
      <c r="P8" s="68"/>
      <c r="Q8" s="68"/>
    </row>
    <row r="9" spans="1:17" x14ac:dyDescent="0.25">
      <c r="A9" s="209"/>
      <c r="B9" s="220"/>
      <c r="C9" s="68"/>
      <c r="D9" s="71">
        <v>509</v>
      </c>
      <c r="E9" s="71">
        <v>497</v>
      </c>
      <c r="F9" s="221">
        <v>0.97640000000000005</v>
      </c>
      <c r="G9" s="71">
        <v>11</v>
      </c>
      <c r="H9" s="221">
        <v>2.1600000000000001E-2</v>
      </c>
      <c r="I9" s="71">
        <v>1</v>
      </c>
      <c r="J9" s="221">
        <v>2E-3</v>
      </c>
      <c r="K9" s="68"/>
      <c r="L9" s="68"/>
      <c r="M9" s="68"/>
      <c r="N9" s="68"/>
      <c r="O9" s="68"/>
      <c r="P9" s="68"/>
      <c r="Q9" s="68"/>
    </row>
    <row r="10" spans="1:17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x14ac:dyDescent="0.25">
      <c r="A11" s="68"/>
      <c r="B11" s="222">
        <v>0.375</v>
      </c>
      <c r="C11" s="223">
        <v>0.39583333333333331</v>
      </c>
      <c r="D11" s="224">
        <v>32</v>
      </c>
      <c r="E11" s="225">
        <v>30</v>
      </c>
      <c r="F11" s="226">
        <v>0.9375</v>
      </c>
      <c r="G11" s="227">
        <v>2</v>
      </c>
      <c r="H11" s="226">
        <v>6.25E-2</v>
      </c>
      <c r="I11" s="227">
        <v>0</v>
      </c>
      <c r="J11" s="226">
        <v>0</v>
      </c>
      <c r="K11" s="17"/>
      <c r="L11" s="17"/>
      <c r="M11" s="228"/>
      <c r="N11" s="68"/>
      <c r="O11" s="68"/>
      <c r="P11" s="68"/>
      <c r="Q11" s="68"/>
    </row>
    <row r="12" spans="1:17" x14ac:dyDescent="0.25">
      <c r="A12" s="68"/>
      <c r="B12" s="229">
        <v>0.39583333333333331</v>
      </c>
      <c r="C12" s="230">
        <v>0.41666666666666669</v>
      </c>
      <c r="D12" s="231">
        <v>13</v>
      </c>
      <c r="E12" s="232">
        <v>13</v>
      </c>
      <c r="F12" s="226">
        <v>1</v>
      </c>
      <c r="G12" s="233">
        <v>0</v>
      </c>
      <c r="H12" s="226">
        <v>0</v>
      </c>
      <c r="I12" s="233">
        <v>0</v>
      </c>
      <c r="J12" s="226">
        <v>0</v>
      </c>
      <c r="K12" s="17"/>
      <c r="L12" s="17"/>
      <c r="M12" s="228"/>
      <c r="N12" s="68"/>
      <c r="O12" s="68"/>
      <c r="P12" s="68"/>
      <c r="Q12" s="68"/>
    </row>
    <row r="13" spans="1:17" x14ac:dyDescent="0.25">
      <c r="A13" s="68"/>
      <c r="B13" s="229">
        <v>0.41666666666666669</v>
      </c>
      <c r="C13" s="230">
        <v>0.4375</v>
      </c>
      <c r="D13" s="231">
        <v>27</v>
      </c>
      <c r="E13" s="232">
        <v>26</v>
      </c>
      <c r="F13" s="226">
        <v>0.96299999999999997</v>
      </c>
      <c r="G13" s="233">
        <v>1</v>
      </c>
      <c r="H13" s="226">
        <v>3.6999999999999998E-2</v>
      </c>
      <c r="I13" s="231">
        <v>0</v>
      </c>
      <c r="J13" s="226">
        <v>0</v>
      </c>
      <c r="K13" s="17"/>
      <c r="L13" s="17"/>
      <c r="M13" s="228"/>
      <c r="N13" s="68"/>
      <c r="O13" s="68"/>
      <c r="P13" s="68"/>
      <c r="Q13" s="68"/>
    </row>
    <row r="14" spans="1:17" x14ac:dyDescent="0.25">
      <c r="A14" s="68"/>
      <c r="B14" s="229">
        <v>0.4375</v>
      </c>
      <c r="C14" s="230">
        <v>0.45833333333333331</v>
      </c>
      <c r="D14" s="231">
        <v>26</v>
      </c>
      <c r="E14" s="232">
        <v>26</v>
      </c>
      <c r="F14" s="226">
        <v>1</v>
      </c>
      <c r="G14" s="233">
        <v>0</v>
      </c>
      <c r="H14" s="226">
        <v>0</v>
      </c>
      <c r="I14" s="231">
        <v>0</v>
      </c>
      <c r="J14" s="226">
        <v>0</v>
      </c>
      <c r="K14" s="17"/>
      <c r="L14" s="17"/>
      <c r="M14" s="228"/>
      <c r="N14" s="68"/>
      <c r="O14" s="68"/>
      <c r="P14" s="68"/>
      <c r="Q14" s="68"/>
    </row>
    <row r="15" spans="1:17" x14ac:dyDescent="0.25">
      <c r="A15" s="68"/>
      <c r="B15" s="229">
        <v>0.45833333333333331</v>
      </c>
      <c r="C15" s="230">
        <v>0.47916666666666669</v>
      </c>
      <c r="D15" s="231">
        <v>26</v>
      </c>
      <c r="E15" s="232">
        <v>26</v>
      </c>
      <c r="F15" s="226">
        <v>1</v>
      </c>
      <c r="G15" s="233">
        <v>0</v>
      </c>
      <c r="H15" s="226">
        <v>0</v>
      </c>
      <c r="I15" s="231">
        <v>0</v>
      </c>
      <c r="J15" s="226">
        <v>0</v>
      </c>
      <c r="K15" s="17"/>
      <c r="L15" s="17"/>
      <c r="M15" s="228"/>
      <c r="N15" s="68"/>
      <c r="O15" s="68"/>
      <c r="P15" s="68"/>
      <c r="Q15" s="68"/>
    </row>
    <row r="16" spans="1:17" x14ac:dyDescent="0.25">
      <c r="A16" s="68"/>
      <c r="B16" s="229">
        <v>0.47916666666666669</v>
      </c>
      <c r="C16" s="230">
        <v>0.5</v>
      </c>
      <c r="D16" s="231">
        <v>25</v>
      </c>
      <c r="E16" s="232">
        <v>24</v>
      </c>
      <c r="F16" s="226">
        <v>0.96</v>
      </c>
      <c r="G16" s="233">
        <v>1</v>
      </c>
      <c r="H16" s="226">
        <v>0.04</v>
      </c>
      <c r="I16" s="231">
        <v>0</v>
      </c>
      <c r="J16" s="226">
        <v>0</v>
      </c>
      <c r="K16" s="17"/>
      <c r="L16" s="17"/>
      <c r="M16" s="228"/>
      <c r="N16" s="68"/>
      <c r="O16" s="68"/>
      <c r="P16" s="68"/>
      <c r="Q16" s="68"/>
    </row>
    <row r="17" spans="1:17" x14ac:dyDescent="0.25">
      <c r="A17" s="68"/>
      <c r="B17" s="229">
        <v>0.5</v>
      </c>
      <c r="C17" s="230">
        <v>0.52083333333333337</v>
      </c>
      <c r="D17" s="231">
        <v>36</v>
      </c>
      <c r="E17" s="232">
        <v>34</v>
      </c>
      <c r="F17" s="226">
        <v>0.94440000000000002</v>
      </c>
      <c r="G17" s="231">
        <v>2</v>
      </c>
      <c r="H17" s="226">
        <v>5.5599999999999997E-2</v>
      </c>
      <c r="I17" s="231">
        <v>0</v>
      </c>
      <c r="J17" s="226">
        <v>0</v>
      </c>
      <c r="K17" s="17"/>
      <c r="L17" s="17"/>
      <c r="M17" s="228"/>
      <c r="N17" s="68"/>
      <c r="O17" s="68"/>
      <c r="P17" s="68"/>
      <c r="Q17" s="68"/>
    </row>
    <row r="18" spans="1:17" x14ac:dyDescent="0.25">
      <c r="A18" s="68"/>
      <c r="B18" s="229">
        <v>0.52083333333333337</v>
      </c>
      <c r="C18" s="230">
        <v>0.54166666666666663</v>
      </c>
      <c r="D18" s="231">
        <v>31</v>
      </c>
      <c r="E18" s="232">
        <v>31</v>
      </c>
      <c r="F18" s="226">
        <v>1</v>
      </c>
      <c r="G18" s="231">
        <v>0</v>
      </c>
      <c r="H18" s="226">
        <v>0</v>
      </c>
      <c r="I18" s="231">
        <v>0</v>
      </c>
      <c r="J18" s="226">
        <v>0</v>
      </c>
      <c r="K18" s="17"/>
      <c r="L18" s="17"/>
      <c r="M18" s="228"/>
      <c r="N18" s="68"/>
      <c r="O18" s="68"/>
      <c r="P18" s="68"/>
      <c r="Q18" s="68"/>
    </row>
    <row r="19" spans="1:17" x14ac:dyDescent="0.25">
      <c r="A19" s="68"/>
      <c r="B19" s="229">
        <v>0.54166666666666663</v>
      </c>
      <c r="C19" s="230">
        <v>0.5625</v>
      </c>
      <c r="D19" s="231">
        <v>28</v>
      </c>
      <c r="E19" s="232">
        <v>28</v>
      </c>
      <c r="F19" s="226">
        <v>1</v>
      </c>
      <c r="G19" s="233">
        <v>0</v>
      </c>
      <c r="H19" s="226">
        <v>0</v>
      </c>
      <c r="I19" s="233">
        <v>0</v>
      </c>
      <c r="J19" s="226">
        <v>0</v>
      </c>
      <c r="K19" s="17"/>
      <c r="L19" s="17"/>
      <c r="M19" s="228"/>
      <c r="N19" s="68"/>
      <c r="O19" s="68"/>
      <c r="P19" s="68"/>
      <c r="Q19" s="68"/>
    </row>
    <row r="20" spans="1:17" x14ac:dyDescent="0.25">
      <c r="A20" s="68"/>
      <c r="B20" s="229">
        <v>0.5625</v>
      </c>
      <c r="C20" s="230">
        <v>0.58333333333333337</v>
      </c>
      <c r="D20" s="231">
        <v>22</v>
      </c>
      <c r="E20" s="232">
        <v>22</v>
      </c>
      <c r="F20" s="226">
        <v>1</v>
      </c>
      <c r="G20" s="233">
        <v>0</v>
      </c>
      <c r="H20" s="226">
        <v>0</v>
      </c>
      <c r="I20" s="231">
        <v>0</v>
      </c>
      <c r="J20" s="226">
        <v>0</v>
      </c>
      <c r="K20" s="17"/>
      <c r="L20" s="17"/>
      <c r="M20" s="228"/>
      <c r="N20" s="68"/>
      <c r="O20" s="68"/>
      <c r="P20" s="68"/>
      <c r="Q20" s="68"/>
    </row>
    <row r="21" spans="1:17" x14ac:dyDescent="0.25">
      <c r="A21" s="68"/>
      <c r="B21" s="229">
        <v>0.58333333333333337</v>
      </c>
      <c r="C21" s="230">
        <v>0.60416666666666663</v>
      </c>
      <c r="D21" s="231">
        <v>24</v>
      </c>
      <c r="E21" s="232">
        <v>24</v>
      </c>
      <c r="F21" s="226">
        <v>1</v>
      </c>
      <c r="G21" s="233">
        <v>0</v>
      </c>
      <c r="H21" s="226">
        <v>0</v>
      </c>
      <c r="I21" s="231">
        <v>0</v>
      </c>
      <c r="J21" s="226">
        <v>0</v>
      </c>
      <c r="K21" s="17"/>
      <c r="L21" s="17"/>
      <c r="M21" s="228"/>
      <c r="N21" s="68"/>
      <c r="O21" s="68"/>
      <c r="P21" s="68"/>
      <c r="Q21" s="68"/>
    </row>
    <row r="22" spans="1:17" x14ac:dyDescent="0.25">
      <c r="A22" s="68"/>
      <c r="B22" s="229">
        <v>0.60416666666666663</v>
      </c>
      <c r="C22" s="230">
        <v>0.625</v>
      </c>
      <c r="D22" s="231">
        <v>26</v>
      </c>
      <c r="E22" s="232">
        <v>24</v>
      </c>
      <c r="F22" s="226">
        <v>0.92310000000000003</v>
      </c>
      <c r="G22" s="233">
        <v>2</v>
      </c>
      <c r="H22" s="226">
        <v>7.6899999999999996E-2</v>
      </c>
      <c r="I22" s="231">
        <v>0</v>
      </c>
      <c r="J22" s="226">
        <v>0</v>
      </c>
      <c r="K22" s="17"/>
      <c r="L22" s="17"/>
      <c r="M22" s="228"/>
      <c r="N22" s="68"/>
      <c r="O22" s="68"/>
      <c r="P22" s="68"/>
      <c r="Q22" s="68"/>
    </row>
    <row r="23" spans="1:17" x14ac:dyDescent="0.25">
      <c r="A23" s="68"/>
      <c r="B23" s="229">
        <v>0.625</v>
      </c>
      <c r="C23" s="230">
        <v>0.64583333333333337</v>
      </c>
      <c r="D23" s="231">
        <v>25</v>
      </c>
      <c r="E23" s="232">
        <v>25</v>
      </c>
      <c r="F23" s="226">
        <v>1</v>
      </c>
      <c r="G23" s="231">
        <v>0</v>
      </c>
      <c r="H23" s="226">
        <v>0</v>
      </c>
      <c r="I23" s="231">
        <v>0</v>
      </c>
      <c r="J23" s="226">
        <v>0</v>
      </c>
      <c r="K23" s="17"/>
      <c r="L23" s="17"/>
      <c r="M23" s="228"/>
      <c r="N23" s="68"/>
      <c r="O23" s="68"/>
      <c r="P23" s="68"/>
      <c r="Q23" s="68"/>
    </row>
    <row r="24" spans="1:17" x14ac:dyDescent="0.25">
      <c r="A24" s="68"/>
      <c r="B24" s="229">
        <v>0.64583333333333337</v>
      </c>
      <c r="C24" s="230">
        <v>0.66666666666666663</v>
      </c>
      <c r="D24" s="231">
        <v>19</v>
      </c>
      <c r="E24" s="232">
        <v>19</v>
      </c>
      <c r="F24" s="226">
        <v>1</v>
      </c>
      <c r="G24" s="231">
        <v>0</v>
      </c>
      <c r="H24" s="226">
        <v>0</v>
      </c>
      <c r="I24" s="231">
        <v>0</v>
      </c>
      <c r="J24" s="226">
        <v>0</v>
      </c>
      <c r="K24" s="17"/>
      <c r="L24" s="17"/>
      <c r="M24" s="228"/>
      <c r="N24" s="68"/>
      <c r="O24" s="68"/>
      <c r="P24" s="68"/>
      <c r="Q24" s="68"/>
    </row>
    <row r="25" spans="1:17" x14ac:dyDescent="0.25">
      <c r="A25" s="68"/>
      <c r="B25" s="229">
        <v>0.66666666666666663</v>
      </c>
      <c r="C25" s="230">
        <v>0.6875</v>
      </c>
      <c r="D25" s="231">
        <v>17</v>
      </c>
      <c r="E25" s="232">
        <v>17</v>
      </c>
      <c r="F25" s="226">
        <v>1</v>
      </c>
      <c r="G25" s="233">
        <v>0</v>
      </c>
      <c r="H25" s="226">
        <v>0</v>
      </c>
      <c r="I25" s="231">
        <v>0</v>
      </c>
      <c r="J25" s="226">
        <v>0</v>
      </c>
      <c r="K25" s="17"/>
      <c r="L25" s="17"/>
      <c r="M25" s="228"/>
      <c r="N25" s="68"/>
      <c r="O25" s="212"/>
      <c r="P25" s="68"/>
      <c r="Q25" s="68"/>
    </row>
    <row r="26" spans="1:17" x14ac:dyDescent="0.25">
      <c r="A26" s="68"/>
      <c r="B26" s="229">
        <v>0.6875</v>
      </c>
      <c r="C26" s="230">
        <v>0.70833333333333337</v>
      </c>
      <c r="D26" s="231">
        <v>18</v>
      </c>
      <c r="E26" s="232">
        <v>18</v>
      </c>
      <c r="F26" s="226">
        <v>1</v>
      </c>
      <c r="G26" s="233">
        <v>0</v>
      </c>
      <c r="H26" s="226">
        <v>0</v>
      </c>
      <c r="I26" s="231">
        <v>0</v>
      </c>
      <c r="J26" s="226">
        <v>0</v>
      </c>
      <c r="K26" s="17"/>
      <c r="L26" s="17"/>
      <c r="M26" s="228"/>
      <c r="N26" s="68"/>
      <c r="O26" s="68"/>
      <c r="P26" s="68"/>
      <c r="Q26" s="68"/>
    </row>
    <row r="27" spans="1:17" x14ac:dyDescent="0.25">
      <c r="A27" s="68"/>
      <c r="B27" s="229">
        <v>0.70833333333333337</v>
      </c>
      <c r="C27" s="230">
        <v>0.72916666666666663</v>
      </c>
      <c r="D27" s="231">
        <v>24</v>
      </c>
      <c r="E27" s="232">
        <v>24</v>
      </c>
      <c r="F27" s="226">
        <v>1</v>
      </c>
      <c r="G27" s="233">
        <v>0</v>
      </c>
      <c r="H27" s="226">
        <v>0</v>
      </c>
      <c r="I27" s="233">
        <v>0</v>
      </c>
      <c r="J27" s="226">
        <v>0</v>
      </c>
      <c r="K27" s="17"/>
      <c r="L27" s="17"/>
      <c r="M27" s="228"/>
      <c r="N27" s="68"/>
      <c r="O27" s="68"/>
      <c r="P27" s="68"/>
      <c r="Q27" s="68"/>
    </row>
    <row r="28" spans="1:17" x14ac:dyDescent="0.25">
      <c r="A28" s="68"/>
      <c r="B28" s="229">
        <v>0.72916666666666663</v>
      </c>
      <c r="C28" s="230">
        <v>0.75</v>
      </c>
      <c r="D28" s="231">
        <v>19</v>
      </c>
      <c r="E28" s="232">
        <v>19</v>
      </c>
      <c r="F28" s="226">
        <v>1</v>
      </c>
      <c r="G28" s="233">
        <v>0</v>
      </c>
      <c r="H28" s="226">
        <v>0</v>
      </c>
      <c r="I28" s="233">
        <v>0</v>
      </c>
      <c r="J28" s="226">
        <v>0</v>
      </c>
      <c r="K28" s="17"/>
      <c r="L28" s="17"/>
      <c r="M28" s="228"/>
      <c r="N28" s="68"/>
      <c r="O28" s="68"/>
      <c r="P28" s="68"/>
      <c r="Q28" s="68"/>
    </row>
    <row r="29" spans="1:17" x14ac:dyDescent="0.25">
      <c r="A29" s="68"/>
      <c r="B29" s="229">
        <v>0.75</v>
      </c>
      <c r="C29" s="230">
        <v>0.77083333333333337</v>
      </c>
      <c r="D29" s="231">
        <v>21</v>
      </c>
      <c r="E29" s="232">
        <v>21</v>
      </c>
      <c r="F29" s="226">
        <v>1</v>
      </c>
      <c r="G29" s="233">
        <v>0</v>
      </c>
      <c r="H29" s="226">
        <v>0</v>
      </c>
      <c r="I29" s="233">
        <v>0</v>
      </c>
      <c r="J29" s="226">
        <v>0</v>
      </c>
      <c r="K29" s="17"/>
      <c r="L29" s="17"/>
      <c r="M29" s="228"/>
      <c r="N29" s="68"/>
      <c r="O29" s="68"/>
      <c r="P29" s="68"/>
      <c r="Q29" s="68"/>
    </row>
    <row r="30" spans="1:17" x14ac:dyDescent="0.25">
      <c r="A30" s="68"/>
      <c r="B30" s="229">
        <v>0.77083333333333337</v>
      </c>
      <c r="C30" s="230">
        <v>0.79166666666666663</v>
      </c>
      <c r="D30" s="231">
        <v>14</v>
      </c>
      <c r="E30" s="232">
        <v>11</v>
      </c>
      <c r="F30" s="226">
        <v>0.78569999999999995</v>
      </c>
      <c r="G30" s="233">
        <v>2</v>
      </c>
      <c r="H30" s="226">
        <v>0.1429</v>
      </c>
      <c r="I30" s="233">
        <v>1</v>
      </c>
      <c r="J30" s="226">
        <v>7.1400000000000005E-2</v>
      </c>
      <c r="K30" s="17"/>
      <c r="L30" s="17"/>
      <c r="M30" s="228"/>
      <c r="N30" s="68"/>
      <c r="O30" s="68"/>
      <c r="P30" s="68"/>
      <c r="Q30" s="68"/>
    </row>
    <row r="31" spans="1:17" x14ac:dyDescent="0.25">
      <c r="A31" s="68"/>
      <c r="B31" s="229">
        <v>0.79166666666666663</v>
      </c>
      <c r="C31" s="230">
        <v>0.8125</v>
      </c>
      <c r="D31" s="231">
        <v>10</v>
      </c>
      <c r="E31" s="232">
        <v>10</v>
      </c>
      <c r="F31" s="226">
        <v>1</v>
      </c>
      <c r="G31" s="233">
        <v>0</v>
      </c>
      <c r="H31" s="226">
        <v>0</v>
      </c>
      <c r="I31" s="233">
        <v>0</v>
      </c>
      <c r="J31" s="226">
        <v>0</v>
      </c>
      <c r="K31" s="17"/>
      <c r="L31" s="17"/>
      <c r="M31" s="228"/>
      <c r="N31" s="68"/>
      <c r="O31" s="68"/>
      <c r="P31" s="68"/>
      <c r="Q31" s="68"/>
    </row>
    <row r="32" spans="1:17" x14ac:dyDescent="0.25">
      <c r="A32" s="68"/>
      <c r="B32" s="229">
        <v>0.8125</v>
      </c>
      <c r="C32" s="230">
        <v>0.83333333333333337</v>
      </c>
      <c r="D32" s="231">
        <v>14</v>
      </c>
      <c r="E32" s="232">
        <v>13</v>
      </c>
      <c r="F32" s="226">
        <v>0.92859999999999998</v>
      </c>
      <c r="G32" s="233">
        <v>1</v>
      </c>
      <c r="H32" s="226">
        <v>7.1400000000000005E-2</v>
      </c>
      <c r="I32" s="233">
        <v>0</v>
      </c>
      <c r="J32" s="226">
        <v>0</v>
      </c>
      <c r="K32" s="17"/>
      <c r="L32" s="17"/>
      <c r="M32" s="228"/>
      <c r="N32" s="68"/>
      <c r="O32" s="68"/>
      <c r="P32" s="68"/>
      <c r="Q32" s="68"/>
    </row>
    <row r="33" spans="1:17" x14ac:dyDescent="0.25">
      <c r="A33" s="68"/>
      <c r="B33" s="229">
        <v>0.83333333333333337</v>
      </c>
      <c r="C33" s="230">
        <v>0.85416666666666663</v>
      </c>
      <c r="D33" s="231">
        <v>8</v>
      </c>
      <c r="E33" s="232">
        <v>8</v>
      </c>
      <c r="F33" s="226">
        <v>1</v>
      </c>
      <c r="G33" s="233">
        <v>0</v>
      </c>
      <c r="H33" s="226">
        <v>0</v>
      </c>
      <c r="I33" s="233">
        <v>0</v>
      </c>
      <c r="J33" s="226">
        <v>0</v>
      </c>
      <c r="K33" s="17"/>
      <c r="L33" s="17"/>
      <c r="M33" s="228"/>
      <c r="N33" s="68"/>
      <c r="O33" s="68"/>
      <c r="P33" s="68"/>
      <c r="Q33" s="68"/>
    </row>
    <row r="34" spans="1:17" x14ac:dyDescent="0.25">
      <c r="A34" s="68"/>
      <c r="B34" s="229">
        <v>0.85416666666666663</v>
      </c>
      <c r="C34" s="230">
        <v>0.875</v>
      </c>
      <c r="D34" s="231">
        <v>4</v>
      </c>
      <c r="E34" s="232">
        <v>4</v>
      </c>
      <c r="F34" s="226">
        <v>1</v>
      </c>
      <c r="G34" s="233">
        <v>0</v>
      </c>
      <c r="H34" s="226">
        <v>0</v>
      </c>
      <c r="I34" s="233">
        <v>0</v>
      </c>
      <c r="J34" s="226">
        <v>0</v>
      </c>
      <c r="K34" s="68"/>
      <c r="L34" s="17"/>
      <c r="M34" s="228"/>
      <c r="N34" s="68"/>
      <c r="O34" s="68"/>
      <c r="P34" s="68"/>
      <c r="Q34" s="68"/>
    </row>
    <row r="35" spans="1:17" x14ac:dyDescent="0.25">
      <c r="A35" s="68"/>
      <c r="B35" s="229">
        <v>0.875</v>
      </c>
      <c r="C35" s="230">
        <v>0.89583333333333337</v>
      </c>
      <c r="D35" s="231"/>
      <c r="E35" s="232"/>
      <c r="F35" s="234" t="e">
        <v>#DIV/0!</v>
      </c>
      <c r="G35" s="233"/>
      <c r="H35" s="234" t="e">
        <v>#DIV/0!</v>
      </c>
      <c r="I35" s="231"/>
      <c r="J35" s="234" t="e">
        <v>#DIV/0!</v>
      </c>
      <c r="K35" s="68"/>
      <c r="L35" s="17"/>
      <c r="M35" s="228"/>
      <c r="N35" s="68"/>
      <c r="O35" s="68"/>
      <c r="P35" s="68"/>
      <c r="Q35" s="68"/>
    </row>
    <row r="36" spans="1:17" x14ac:dyDescent="0.25">
      <c r="A36" s="68"/>
      <c r="B36" s="229">
        <v>0.89583333333333337</v>
      </c>
      <c r="C36" s="230">
        <v>0.91666666666666663</v>
      </c>
      <c r="D36" s="231"/>
      <c r="E36" s="232"/>
      <c r="F36" s="234" t="e">
        <v>#DIV/0!</v>
      </c>
      <c r="G36" s="231"/>
      <c r="H36" s="234" t="e">
        <v>#DIV/0!</v>
      </c>
      <c r="I36" s="231"/>
      <c r="J36" s="234" t="e">
        <v>#DIV/0!</v>
      </c>
      <c r="K36" s="68"/>
      <c r="L36" s="17"/>
      <c r="M36" s="228"/>
      <c r="N36" s="68"/>
      <c r="O36" s="68"/>
      <c r="P36" s="68"/>
      <c r="Q36" s="68"/>
    </row>
    <row r="37" spans="1:17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x14ac:dyDescent="0.25">
      <c r="A38" s="210" t="s">
        <v>386</v>
      </c>
      <c r="B38" s="210"/>
      <c r="C38" s="23"/>
      <c r="D38" s="235" t="s">
        <v>387</v>
      </c>
      <c r="E38" s="235"/>
      <c r="F38" s="235"/>
      <c r="G38" s="235"/>
      <c r="H38" s="236" t="s">
        <v>22</v>
      </c>
      <c r="I38" s="236"/>
      <c r="J38" s="236"/>
      <c r="K38" s="235" t="s">
        <v>388</v>
      </c>
      <c r="L38" s="235"/>
      <c r="M38" s="235"/>
      <c r="N38" s="68"/>
      <c r="O38" s="68"/>
      <c r="P38" s="68"/>
      <c r="Q38" s="68"/>
    </row>
    <row r="39" spans="1:17" x14ac:dyDescent="0.25">
      <c r="A39" s="68"/>
      <c r="B39" s="237" t="s">
        <v>25</v>
      </c>
      <c r="C39" s="237" t="s">
        <v>26</v>
      </c>
      <c r="D39" s="238" t="s">
        <v>27</v>
      </c>
      <c r="E39" s="238" t="s">
        <v>28</v>
      </c>
      <c r="F39" s="238" t="s">
        <v>29</v>
      </c>
      <c r="G39" s="238" t="s">
        <v>30</v>
      </c>
      <c r="H39" s="239" t="s">
        <v>27</v>
      </c>
      <c r="I39" s="239" t="s">
        <v>31</v>
      </c>
      <c r="J39" s="239" t="s">
        <v>32</v>
      </c>
      <c r="K39" s="238" t="s">
        <v>33</v>
      </c>
      <c r="L39" s="238" t="s">
        <v>34</v>
      </c>
      <c r="M39" s="238" t="s">
        <v>389</v>
      </c>
      <c r="N39" s="68"/>
      <c r="O39" s="68"/>
      <c r="P39" s="68"/>
      <c r="Q39" s="68"/>
    </row>
    <row r="40" spans="1:17" x14ac:dyDescent="0.25">
      <c r="A40" s="68"/>
      <c r="B40" s="240" t="s">
        <v>390</v>
      </c>
      <c r="C40" s="241">
        <v>44330</v>
      </c>
      <c r="D40" s="37">
        <v>6</v>
      </c>
      <c r="E40" s="34">
        <v>8.611111111111111E-3</v>
      </c>
      <c r="F40" s="34">
        <v>7.9861111111111105E-4</v>
      </c>
      <c r="G40" s="34">
        <v>2.3148148148148146E-4</v>
      </c>
      <c r="H40" s="242">
        <v>4</v>
      </c>
      <c r="I40" s="34">
        <v>2.8935185185185189E-4</v>
      </c>
      <c r="J40" s="34">
        <v>8.1018518518518516E-4</v>
      </c>
      <c r="K40" s="32">
        <v>0</v>
      </c>
      <c r="L40" s="32">
        <v>0</v>
      </c>
      <c r="M40" s="32">
        <v>0</v>
      </c>
      <c r="N40" s="68"/>
      <c r="O40" s="68"/>
      <c r="P40" s="68"/>
      <c r="Q40" s="68"/>
    </row>
    <row r="41" spans="1:17" x14ac:dyDescent="0.25">
      <c r="A41" s="68"/>
      <c r="B41" s="240" t="s">
        <v>391</v>
      </c>
      <c r="C41" s="241">
        <v>44332</v>
      </c>
      <c r="D41" s="37">
        <v>31</v>
      </c>
      <c r="E41" s="34">
        <v>2.9513888888888888E-3</v>
      </c>
      <c r="F41" s="34">
        <v>1.2847222222222223E-3</v>
      </c>
      <c r="G41" s="34">
        <v>6.2500000000000001E-4</v>
      </c>
      <c r="H41" s="242">
        <v>6</v>
      </c>
      <c r="I41" s="34">
        <v>4.2013888888888891E-3</v>
      </c>
      <c r="J41" s="34">
        <v>2.1817129629629631E-2</v>
      </c>
      <c r="K41" s="32">
        <v>0</v>
      </c>
      <c r="L41" s="37">
        <v>3</v>
      </c>
      <c r="M41" s="32">
        <v>0</v>
      </c>
      <c r="N41" s="68"/>
      <c r="O41" s="68"/>
      <c r="P41" s="68"/>
      <c r="Q41" s="68"/>
    </row>
    <row r="42" spans="1:17" x14ac:dyDescent="0.25">
      <c r="A42" s="68"/>
      <c r="B42" s="240" t="s">
        <v>392</v>
      </c>
      <c r="C42" s="241">
        <v>44026</v>
      </c>
      <c r="D42" s="37">
        <v>30</v>
      </c>
      <c r="E42" s="34">
        <v>4.0046296296296297E-3</v>
      </c>
      <c r="F42" s="34">
        <v>3.7037037037037035E-4</v>
      </c>
      <c r="G42" s="34">
        <v>3.3564814814814812E-4</v>
      </c>
      <c r="H42" s="242">
        <v>24</v>
      </c>
      <c r="I42" s="34">
        <v>1.0532407407407407E-3</v>
      </c>
      <c r="J42" s="34">
        <v>3.2986111111111111E-3</v>
      </c>
      <c r="K42" s="32">
        <v>0</v>
      </c>
      <c r="L42" s="37">
        <v>3</v>
      </c>
      <c r="M42" s="32">
        <v>0</v>
      </c>
      <c r="N42" s="68"/>
      <c r="O42" s="68"/>
      <c r="P42" s="68"/>
      <c r="Q42" s="68"/>
    </row>
    <row r="43" spans="1:17" x14ac:dyDescent="0.25">
      <c r="A43" s="68"/>
      <c r="B43" s="240" t="s">
        <v>393</v>
      </c>
      <c r="C43" s="241">
        <v>44079</v>
      </c>
      <c r="D43" s="37">
        <v>25</v>
      </c>
      <c r="E43" s="34">
        <v>2.2569444444444447E-3</v>
      </c>
      <c r="F43" s="34">
        <v>9.0277777777777784E-4</v>
      </c>
      <c r="G43" s="34">
        <v>3.2407407407407406E-4</v>
      </c>
      <c r="H43" s="242">
        <v>1</v>
      </c>
      <c r="I43" s="34">
        <v>1.273148148148148E-4</v>
      </c>
      <c r="J43" s="34">
        <v>1.273148148148148E-4</v>
      </c>
      <c r="K43" s="243">
        <v>1</v>
      </c>
      <c r="L43" s="37">
        <v>5</v>
      </c>
      <c r="M43" s="32">
        <v>0</v>
      </c>
      <c r="N43" s="68"/>
      <c r="O43" s="68"/>
      <c r="P43" s="68"/>
      <c r="Q43" s="68"/>
    </row>
    <row r="44" spans="1:17" x14ac:dyDescent="0.25">
      <c r="A44" s="68"/>
      <c r="B44" s="240" t="s">
        <v>394</v>
      </c>
      <c r="C44" s="241">
        <v>44345</v>
      </c>
      <c r="D44" s="37">
        <v>45</v>
      </c>
      <c r="E44" s="34">
        <v>2.9861111111111113E-3</v>
      </c>
      <c r="F44" s="34">
        <v>1.1574074074074073E-4</v>
      </c>
      <c r="G44" s="34">
        <v>4.3981481481481481E-4</v>
      </c>
      <c r="H44" s="242">
        <v>17</v>
      </c>
      <c r="I44" s="34">
        <v>8.449074074074075E-4</v>
      </c>
      <c r="J44" s="34">
        <v>9.5370370370370366E-3</v>
      </c>
      <c r="K44" s="32">
        <v>0</v>
      </c>
      <c r="L44" s="37">
        <v>11</v>
      </c>
      <c r="M44" s="32">
        <v>0</v>
      </c>
      <c r="N44" s="68"/>
      <c r="O44" s="68"/>
      <c r="P44" s="68"/>
      <c r="Q44" s="68"/>
    </row>
    <row r="45" spans="1:17" x14ac:dyDescent="0.25">
      <c r="A45" s="68"/>
      <c r="B45" s="240" t="s">
        <v>395</v>
      </c>
      <c r="C45" s="241">
        <v>44409</v>
      </c>
      <c r="D45" s="37">
        <v>30</v>
      </c>
      <c r="E45" s="34">
        <v>3.7962962962962963E-3</v>
      </c>
      <c r="F45" s="34">
        <v>1.8981481481481482E-3</v>
      </c>
      <c r="G45" s="34">
        <v>6.4814814814814813E-4</v>
      </c>
      <c r="H45" s="242">
        <v>6</v>
      </c>
      <c r="I45" s="34">
        <v>3.4606481481481485E-3</v>
      </c>
      <c r="J45" s="34">
        <v>1.4733796296296295E-2</v>
      </c>
      <c r="K45" s="32">
        <v>0</v>
      </c>
      <c r="L45" s="37">
        <v>3</v>
      </c>
      <c r="M45" s="32">
        <v>0</v>
      </c>
      <c r="N45" s="68"/>
      <c r="O45" s="68"/>
      <c r="P45" s="68"/>
      <c r="Q45" s="68"/>
    </row>
    <row r="46" spans="1:17" x14ac:dyDescent="0.25">
      <c r="A46" s="68"/>
      <c r="B46" s="240" t="s">
        <v>396</v>
      </c>
      <c r="C46" s="241">
        <v>44417</v>
      </c>
      <c r="D46" s="37">
        <v>35</v>
      </c>
      <c r="E46" s="34">
        <v>3.530092592592592E-3</v>
      </c>
      <c r="F46" s="34">
        <v>7.175925925925927E-4</v>
      </c>
      <c r="G46" s="34">
        <v>6.134259259259259E-4</v>
      </c>
      <c r="H46" s="242">
        <v>21</v>
      </c>
      <c r="I46" s="34">
        <v>6.9444444444444447E-4</v>
      </c>
      <c r="J46" s="34">
        <v>4.5254629629629629E-3</v>
      </c>
      <c r="K46" s="32">
        <v>0</v>
      </c>
      <c r="L46" s="37">
        <v>7</v>
      </c>
      <c r="M46" s="32">
        <v>0</v>
      </c>
      <c r="N46" s="68"/>
      <c r="O46" s="68"/>
      <c r="P46" s="68"/>
      <c r="Q46" s="68"/>
    </row>
    <row r="47" spans="1:17" x14ac:dyDescent="0.25">
      <c r="A47" s="68"/>
      <c r="B47" s="240" t="s">
        <v>397</v>
      </c>
      <c r="C47" s="241">
        <v>3127</v>
      </c>
      <c r="D47" s="37">
        <v>1</v>
      </c>
      <c r="E47" s="34">
        <v>3.0671296296296297E-3</v>
      </c>
      <c r="F47" s="34">
        <v>0</v>
      </c>
      <c r="G47" s="34">
        <v>0</v>
      </c>
      <c r="H47" s="242">
        <v>3</v>
      </c>
      <c r="I47" s="34">
        <v>1.2847222222222223E-3</v>
      </c>
      <c r="J47" s="34">
        <v>2.1180555555555553E-3</v>
      </c>
      <c r="K47" s="243">
        <v>1</v>
      </c>
      <c r="L47" s="32">
        <v>0</v>
      </c>
      <c r="M47" s="32">
        <v>0</v>
      </c>
      <c r="N47" s="68"/>
      <c r="O47" s="68"/>
      <c r="P47" s="68"/>
      <c r="Q47" s="68"/>
    </row>
    <row r="48" spans="1:17" x14ac:dyDescent="0.25">
      <c r="A48" s="68"/>
      <c r="B48" s="240" t="s">
        <v>398</v>
      </c>
      <c r="C48" s="241">
        <v>44392</v>
      </c>
      <c r="D48" s="37">
        <v>22</v>
      </c>
      <c r="E48" s="34">
        <v>3.2638888888888891E-3</v>
      </c>
      <c r="F48" s="34">
        <v>2.5694444444444445E-3</v>
      </c>
      <c r="G48" s="34">
        <v>3.5879629629629635E-4</v>
      </c>
      <c r="H48" s="242">
        <v>7</v>
      </c>
      <c r="I48" s="34">
        <v>4.1203703703703706E-3</v>
      </c>
      <c r="J48" s="34">
        <v>1.4016203703703704E-2</v>
      </c>
      <c r="K48" s="32">
        <v>0</v>
      </c>
      <c r="L48" s="37">
        <v>2</v>
      </c>
      <c r="M48" s="32">
        <v>0</v>
      </c>
      <c r="N48" s="68"/>
      <c r="O48" s="68"/>
      <c r="P48" s="68"/>
      <c r="Q48" s="68"/>
    </row>
    <row r="49" spans="1:17" x14ac:dyDescent="0.25">
      <c r="A49" s="68"/>
      <c r="B49" s="240" t="s">
        <v>399</v>
      </c>
      <c r="C49" s="241">
        <v>44312</v>
      </c>
      <c r="D49" s="37">
        <v>47</v>
      </c>
      <c r="E49" s="34">
        <v>2.4652777777777776E-3</v>
      </c>
      <c r="F49" s="34">
        <v>2.0833333333333335E-4</v>
      </c>
      <c r="G49" s="34">
        <v>1.0416666666666667E-4</v>
      </c>
      <c r="H49" s="242">
        <v>21</v>
      </c>
      <c r="I49" s="34">
        <v>9.2592592592592585E-4</v>
      </c>
      <c r="J49" s="34">
        <v>1.0787037037037038E-2</v>
      </c>
      <c r="K49" s="32">
        <v>0</v>
      </c>
      <c r="L49" s="37">
        <v>17</v>
      </c>
      <c r="M49" s="32">
        <v>0</v>
      </c>
      <c r="N49" s="68"/>
      <c r="O49" s="68"/>
      <c r="P49" s="68"/>
      <c r="Q49" s="68"/>
    </row>
    <row r="50" spans="1:17" x14ac:dyDescent="0.25">
      <c r="A50" s="68"/>
      <c r="B50" s="240" t="s">
        <v>400</v>
      </c>
      <c r="C50" s="241">
        <v>44354</v>
      </c>
      <c r="D50" s="37">
        <v>46</v>
      </c>
      <c r="E50" s="34">
        <v>2.9976851851851848E-3</v>
      </c>
      <c r="F50" s="34">
        <v>1.7361111111111112E-4</v>
      </c>
      <c r="G50" s="34">
        <v>6.134259259259259E-4</v>
      </c>
      <c r="H50" s="242">
        <v>0</v>
      </c>
      <c r="I50" s="34">
        <v>0</v>
      </c>
      <c r="J50" s="34">
        <v>0</v>
      </c>
      <c r="K50" s="32">
        <v>0</v>
      </c>
      <c r="L50" s="37">
        <v>6</v>
      </c>
      <c r="M50" s="32">
        <v>0</v>
      </c>
      <c r="N50" s="68"/>
      <c r="O50" s="68"/>
      <c r="P50" s="68"/>
      <c r="Q50" s="68"/>
    </row>
    <row r="51" spans="1:17" x14ac:dyDescent="0.25">
      <c r="A51" s="68"/>
      <c r="B51" s="240" t="s">
        <v>401</v>
      </c>
      <c r="C51" s="241">
        <v>3816</v>
      </c>
      <c r="D51" s="37">
        <v>1</v>
      </c>
      <c r="E51" s="34">
        <v>9.6990740740740735E-3</v>
      </c>
      <c r="F51" s="34">
        <v>0</v>
      </c>
      <c r="G51" s="34">
        <v>0</v>
      </c>
      <c r="H51" s="242">
        <v>0</v>
      </c>
      <c r="I51" s="34">
        <v>0</v>
      </c>
      <c r="J51" s="34">
        <v>0</v>
      </c>
      <c r="K51" s="243">
        <v>1</v>
      </c>
      <c r="L51" s="32">
        <v>0</v>
      </c>
      <c r="M51" s="32">
        <v>0</v>
      </c>
      <c r="N51" s="68"/>
      <c r="O51" s="68"/>
      <c r="P51" s="68"/>
      <c r="Q51" s="68"/>
    </row>
    <row r="52" spans="1:17" x14ac:dyDescent="0.25">
      <c r="A52" s="68"/>
      <c r="B52" s="240" t="s">
        <v>402</v>
      </c>
      <c r="C52" s="241">
        <v>44084</v>
      </c>
      <c r="D52" s="37">
        <v>23</v>
      </c>
      <c r="E52" s="34">
        <v>5.2430555555555555E-3</v>
      </c>
      <c r="F52" s="34">
        <v>1.3888888888888889E-3</v>
      </c>
      <c r="G52" s="34">
        <v>6.4814814814814813E-4</v>
      </c>
      <c r="H52" s="242">
        <v>16</v>
      </c>
      <c r="I52" s="34">
        <v>2.5115740740740741E-3</v>
      </c>
      <c r="J52" s="34">
        <v>8.1712962962962963E-3</v>
      </c>
      <c r="K52" s="32">
        <v>0</v>
      </c>
      <c r="L52" s="37">
        <v>2</v>
      </c>
      <c r="M52" s="32">
        <v>0</v>
      </c>
      <c r="N52" s="68"/>
      <c r="O52" s="68"/>
      <c r="P52" s="68"/>
      <c r="Q52" s="68"/>
    </row>
    <row r="53" spans="1:17" x14ac:dyDescent="0.25">
      <c r="A53" s="68"/>
      <c r="B53" s="240" t="s">
        <v>403</v>
      </c>
      <c r="C53" s="241">
        <v>44001</v>
      </c>
      <c r="D53" s="37">
        <v>44</v>
      </c>
      <c r="E53" s="34">
        <v>1.7939814814814815E-3</v>
      </c>
      <c r="F53" s="34">
        <v>1.2268518518518518E-3</v>
      </c>
      <c r="G53" s="34">
        <v>4.1666666666666669E-4</v>
      </c>
      <c r="H53" s="242">
        <v>4</v>
      </c>
      <c r="I53" s="34">
        <v>3.4490740740740745E-3</v>
      </c>
      <c r="J53" s="34">
        <v>9.8726851851851857E-3</v>
      </c>
      <c r="K53" s="32">
        <v>0</v>
      </c>
      <c r="L53" s="37">
        <v>11</v>
      </c>
      <c r="M53" s="32">
        <v>0</v>
      </c>
      <c r="N53" s="68"/>
      <c r="O53" s="68"/>
      <c r="P53" s="68"/>
      <c r="Q53" s="68"/>
    </row>
    <row r="54" spans="1:17" x14ac:dyDescent="0.25">
      <c r="A54" s="68"/>
      <c r="B54" s="240" t="s">
        <v>404</v>
      </c>
      <c r="C54" s="241">
        <v>44351</v>
      </c>
      <c r="D54" s="37">
        <v>30</v>
      </c>
      <c r="E54" s="34">
        <v>3.1712962962962958E-3</v>
      </c>
      <c r="F54" s="34">
        <v>1.2731481481481483E-3</v>
      </c>
      <c r="G54" s="34">
        <v>5.4398148148148144E-4</v>
      </c>
      <c r="H54" s="242">
        <v>6</v>
      </c>
      <c r="I54" s="34">
        <v>6.3657407407407404E-3</v>
      </c>
      <c r="J54" s="34">
        <v>2.0868055555555556E-2</v>
      </c>
      <c r="K54" s="243">
        <v>1</v>
      </c>
      <c r="L54" s="37">
        <v>4</v>
      </c>
      <c r="M54" s="32">
        <v>0</v>
      </c>
      <c r="N54" s="68"/>
      <c r="O54" s="68"/>
      <c r="P54" s="68"/>
      <c r="Q54" s="68"/>
    </row>
    <row r="55" spans="1:17" x14ac:dyDescent="0.25">
      <c r="A55" s="68"/>
      <c r="B55" s="240" t="s">
        <v>405</v>
      </c>
      <c r="C55" s="241">
        <v>44037</v>
      </c>
      <c r="D55" s="37">
        <v>38</v>
      </c>
      <c r="E55" s="34">
        <v>3.1018518518518522E-3</v>
      </c>
      <c r="F55" s="34">
        <v>8.564814814814815E-4</v>
      </c>
      <c r="G55" s="34">
        <v>3.3564814814814812E-4</v>
      </c>
      <c r="H55" s="242">
        <v>6</v>
      </c>
      <c r="I55" s="34">
        <v>2.3148148148148147E-5</v>
      </c>
      <c r="J55" s="34">
        <v>4.6296296296296294E-5</v>
      </c>
      <c r="K55" s="32">
        <v>0</v>
      </c>
      <c r="L55" s="37">
        <v>6</v>
      </c>
      <c r="M55" s="32">
        <v>0</v>
      </c>
      <c r="N55" s="68"/>
      <c r="O55" s="68"/>
      <c r="P55" s="68"/>
      <c r="Q55" s="68"/>
    </row>
    <row r="56" spans="1:17" x14ac:dyDescent="0.25">
      <c r="A56" s="68"/>
      <c r="B56" s="240" t="s">
        <v>406</v>
      </c>
      <c r="C56" s="241">
        <v>44281</v>
      </c>
      <c r="D56" s="37">
        <v>4</v>
      </c>
      <c r="E56" s="34">
        <v>3.9814814814814817E-3</v>
      </c>
      <c r="F56" s="34">
        <v>1.4699074074074074E-3</v>
      </c>
      <c r="G56" s="34">
        <v>5.5555555555555556E-4</v>
      </c>
      <c r="H56" s="242">
        <v>2</v>
      </c>
      <c r="I56" s="34">
        <v>4.6296296296296294E-5</v>
      </c>
      <c r="J56" s="34">
        <v>5.7870370370370366E-5</v>
      </c>
      <c r="K56" s="32">
        <v>0</v>
      </c>
      <c r="L56" s="37">
        <v>2</v>
      </c>
      <c r="M56" s="32">
        <v>0</v>
      </c>
      <c r="N56" s="68"/>
      <c r="O56" s="68"/>
      <c r="P56" s="68"/>
      <c r="Q56" s="68"/>
    </row>
    <row r="57" spans="1:17" x14ac:dyDescent="0.25">
      <c r="A57" s="68"/>
      <c r="B57" s="240" t="s">
        <v>407</v>
      </c>
      <c r="C57" s="241">
        <v>44253</v>
      </c>
      <c r="D57" s="37">
        <v>46</v>
      </c>
      <c r="E57" s="34">
        <v>2.5694444444444445E-3</v>
      </c>
      <c r="F57" s="34">
        <v>5.9027777777777778E-4</v>
      </c>
      <c r="G57" s="34">
        <v>1.9675925925925926E-4</v>
      </c>
      <c r="H57" s="242">
        <v>2</v>
      </c>
      <c r="I57" s="34">
        <v>1.3425925925925925E-3</v>
      </c>
      <c r="J57" s="34">
        <v>2.6620370370370374E-3</v>
      </c>
      <c r="K57" s="32">
        <v>0</v>
      </c>
      <c r="L57" s="37">
        <v>7</v>
      </c>
      <c r="M57" s="32">
        <v>0</v>
      </c>
      <c r="N57" s="68"/>
      <c r="O57" s="68"/>
      <c r="P57" s="68"/>
      <c r="Q57" s="68"/>
    </row>
    <row r="58" spans="1:17" x14ac:dyDescent="0.25">
      <c r="A58" s="68"/>
      <c r="B58" s="244"/>
      <c r="C58" s="245"/>
      <c r="D58" s="246"/>
      <c r="E58" s="232"/>
      <c r="F58" s="232"/>
      <c r="G58" s="232"/>
      <c r="H58" s="247"/>
      <c r="I58" s="232"/>
      <c r="J58" s="232"/>
      <c r="K58" s="248"/>
      <c r="L58" s="246"/>
      <c r="M58" s="232"/>
      <c r="N58" s="68"/>
      <c r="O58" s="68"/>
      <c r="P58" s="68"/>
      <c r="Q58" s="68"/>
    </row>
    <row r="59" spans="1:17" x14ac:dyDescent="0.25">
      <c r="A59" s="68"/>
      <c r="B59" s="244"/>
      <c r="C59" s="245"/>
      <c r="D59" s="246"/>
      <c r="E59" s="232"/>
      <c r="F59" s="232"/>
      <c r="G59" s="232"/>
      <c r="H59" s="247"/>
      <c r="I59" s="232"/>
      <c r="J59" s="232"/>
      <c r="K59" s="248"/>
      <c r="L59" s="246"/>
      <c r="M59" s="232"/>
      <c r="N59" s="68"/>
      <c r="O59" s="68"/>
      <c r="P59" s="68"/>
      <c r="Q59" s="68"/>
    </row>
    <row r="60" spans="1:17" x14ac:dyDescent="0.25">
      <c r="A60" s="68"/>
      <c r="B60" s="244"/>
      <c r="C60" s="245"/>
      <c r="D60" s="246"/>
      <c r="E60" s="232"/>
      <c r="F60" s="232"/>
      <c r="G60" s="232"/>
      <c r="H60" s="247"/>
      <c r="I60" s="232"/>
      <c r="J60" s="232"/>
      <c r="K60" s="248"/>
      <c r="L60" s="232"/>
      <c r="M60" s="232"/>
      <c r="N60" s="68"/>
      <c r="O60" s="68"/>
      <c r="P60" s="68"/>
      <c r="Q60" s="68"/>
    </row>
    <row r="61" spans="1:17" x14ac:dyDescent="0.25">
      <c r="A61" s="68"/>
      <c r="B61" s="244"/>
      <c r="C61" s="245"/>
      <c r="D61" s="246"/>
      <c r="E61" s="232"/>
      <c r="F61" s="232"/>
      <c r="G61" s="232"/>
      <c r="H61" s="247"/>
      <c r="I61" s="232"/>
      <c r="J61" s="232"/>
      <c r="K61" s="248"/>
      <c r="L61" s="232"/>
      <c r="M61" s="232"/>
      <c r="N61" s="68"/>
      <c r="O61" s="68"/>
      <c r="P61" s="68"/>
      <c r="Q61" s="68"/>
    </row>
    <row r="62" spans="1:17" x14ac:dyDescent="0.25">
      <c r="A62" s="68"/>
      <c r="B62" s="244"/>
      <c r="C62" s="245"/>
      <c r="D62" s="246"/>
      <c r="E62" s="232"/>
      <c r="F62" s="232"/>
      <c r="G62" s="232"/>
      <c r="H62" s="247"/>
      <c r="I62" s="232"/>
      <c r="J62" s="232"/>
      <c r="K62" s="232"/>
      <c r="L62" s="246"/>
      <c r="M62" s="232"/>
      <c r="N62" s="68"/>
      <c r="O62" s="68"/>
      <c r="P62" s="68"/>
      <c r="Q62" s="68"/>
    </row>
    <row r="63" spans="1:17" x14ac:dyDescent="0.25">
      <c r="A63" s="68"/>
      <c r="B63" s="244"/>
      <c r="C63" s="245"/>
      <c r="D63" s="246"/>
      <c r="E63" s="232"/>
      <c r="F63" s="232"/>
      <c r="G63" s="232"/>
      <c r="H63" s="247"/>
      <c r="I63" s="232"/>
      <c r="J63" s="232"/>
      <c r="K63" s="232"/>
      <c r="L63" s="246"/>
      <c r="M63" s="232"/>
      <c r="N63" s="68"/>
      <c r="O63" s="68"/>
      <c r="P63" s="68"/>
      <c r="Q63" s="68"/>
    </row>
    <row r="64" spans="1:17" x14ac:dyDescent="0.25">
      <c r="A64" s="68"/>
      <c r="B64" s="244"/>
      <c r="C64" s="245"/>
      <c r="D64" s="246"/>
      <c r="E64" s="232"/>
      <c r="F64" s="232"/>
      <c r="G64" s="232"/>
      <c r="H64" s="247"/>
      <c r="I64" s="232"/>
      <c r="J64" s="232"/>
      <c r="K64" s="232"/>
      <c r="L64" s="246"/>
      <c r="M64" s="232"/>
      <c r="N64" s="68"/>
      <c r="O64" s="68"/>
      <c r="P64" s="68"/>
      <c r="Q64" s="68"/>
    </row>
    <row r="65" spans="1:17" x14ac:dyDescent="0.25">
      <c r="A65" s="68"/>
      <c r="B65" s="244"/>
      <c r="C65" s="245"/>
      <c r="D65" s="246"/>
      <c r="E65" s="232"/>
      <c r="F65" s="232"/>
      <c r="G65" s="232"/>
      <c r="H65" s="247"/>
      <c r="I65" s="232"/>
      <c r="J65" s="232"/>
      <c r="K65" s="248"/>
      <c r="L65" s="246"/>
      <c r="M65" s="232"/>
      <c r="N65" s="68"/>
      <c r="O65" s="68"/>
      <c r="P65" s="68"/>
      <c r="Q65" s="68"/>
    </row>
    <row r="66" spans="1:17" x14ac:dyDescent="0.25">
      <c r="A66" s="68"/>
      <c r="B66" s="249"/>
      <c r="C66" s="232"/>
      <c r="D66" s="246"/>
      <c r="E66" s="232"/>
      <c r="F66" s="232"/>
      <c r="G66" s="232"/>
      <c r="H66" s="232"/>
      <c r="I66" s="232"/>
      <c r="J66" s="232"/>
      <c r="K66" s="232"/>
      <c r="L66" s="232"/>
      <c r="M66" s="250"/>
      <c r="N66" s="68"/>
      <c r="O66" s="68"/>
      <c r="P66" s="68"/>
      <c r="Q66" s="68"/>
    </row>
    <row r="67" spans="1:17" x14ac:dyDescent="0.25">
      <c r="A67" s="6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51"/>
      <c r="N67" s="68"/>
      <c r="O67" s="68"/>
      <c r="P67" s="68"/>
      <c r="Q67" s="68"/>
    </row>
    <row r="68" spans="1:17" x14ac:dyDescent="0.25">
      <c r="A68" s="68"/>
      <c r="B68" s="68"/>
      <c r="C68" s="237" t="s">
        <v>19</v>
      </c>
      <c r="D68" s="24">
        <v>504</v>
      </c>
      <c r="E68" s="252">
        <v>3.8657407407407408E-3</v>
      </c>
      <c r="F68" s="252">
        <v>8.7962962962962962E-4</v>
      </c>
      <c r="G68" s="252">
        <v>3.9351851851851852E-4</v>
      </c>
      <c r="H68" s="24">
        <v>146</v>
      </c>
      <c r="I68" s="252">
        <v>1.712962962962963E-3</v>
      </c>
      <c r="J68" s="252">
        <v>6.8634259259259256E-3</v>
      </c>
      <c r="K68" s="24">
        <v>4</v>
      </c>
      <c r="L68" s="24">
        <v>89</v>
      </c>
      <c r="M68" s="24">
        <v>0</v>
      </c>
      <c r="N68" s="68"/>
      <c r="O68" s="68"/>
      <c r="P68" s="68"/>
      <c r="Q68" s="68"/>
    </row>
    <row r="69" spans="1:17" x14ac:dyDescent="0.25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</row>
    <row r="70" spans="1:17" x14ac:dyDescent="0.25">
      <c r="A70" s="210" t="s">
        <v>408</v>
      </c>
      <c r="B70" s="210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</row>
    <row r="71" spans="1:17" x14ac:dyDescent="0.25">
      <c r="A71" s="68"/>
      <c r="B71" s="253" t="s">
        <v>25</v>
      </c>
      <c r="C71" s="254" t="s">
        <v>409</v>
      </c>
      <c r="D71" s="254" t="s">
        <v>410</v>
      </c>
      <c r="E71" s="254" t="s">
        <v>411</v>
      </c>
      <c r="F71" s="254" t="s">
        <v>412</v>
      </c>
      <c r="G71" s="254" t="s">
        <v>413</v>
      </c>
      <c r="H71" s="254" t="s">
        <v>414</v>
      </c>
      <c r="I71" s="254" t="s">
        <v>415</v>
      </c>
      <c r="J71" s="254" t="s">
        <v>416</v>
      </c>
      <c r="K71" s="254" t="s">
        <v>417</v>
      </c>
      <c r="L71" s="254" t="s">
        <v>418</v>
      </c>
      <c r="M71" s="254" t="s">
        <v>419</v>
      </c>
      <c r="N71" s="254" t="s">
        <v>420</v>
      </c>
      <c r="O71" s="254" t="s">
        <v>421</v>
      </c>
      <c r="P71" s="254" t="s">
        <v>422</v>
      </c>
      <c r="Q71" s="68"/>
    </row>
    <row r="72" spans="1:17" x14ac:dyDescent="0.25">
      <c r="A72" s="68"/>
      <c r="B72" s="255" t="s">
        <v>390</v>
      </c>
      <c r="C72" s="224">
        <v>44330</v>
      </c>
      <c r="D72" s="213">
        <v>0.11487268518518519</v>
      </c>
      <c r="E72" s="256">
        <v>1.5509259259259257E-2</v>
      </c>
      <c r="F72" s="213">
        <v>0</v>
      </c>
      <c r="G72" s="213">
        <v>1.8634259259259261E-3</v>
      </c>
      <c r="H72" s="213">
        <v>1.2962962962962963E-3</v>
      </c>
      <c r="I72" s="213">
        <v>0</v>
      </c>
      <c r="J72" s="213">
        <v>0</v>
      </c>
      <c r="K72" s="256">
        <v>0</v>
      </c>
      <c r="L72" s="213">
        <v>1.8518518518518518E-4</v>
      </c>
      <c r="M72" s="213">
        <v>4.108796296296297E-3</v>
      </c>
      <c r="N72" s="213">
        <v>0</v>
      </c>
      <c r="O72" s="213">
        <v>4.8842592592592592E-3</v>
      </c>
      <c r="P72" s="213">
        <v>3.1712962962962958E-3</v>
      </c>
      <c r="Q72" s="68"/>
    </row>
    <row r="73" spans="1:17" x14ac:dyDescent="0.25">
      <c r="A73" s="68"/>
      <c r="B73" s="255" t="s">
        <v>391</v>
      </c>
      <c r="C73" s="224">
        <v>44332</v>
      </c>
      <c r="D73" s="213">
        <v>0.35729166666666662</v>
      </c>
      <c r="E73" s="256">
        <v>8.4548611111111116E-2</v>
      </c>
      <c r="F73" s="213">
        <v>2.074074074074074E-2</v>
      </c>
      <c r="G73" s="213">
        <v>0</v>
      </c>
      <c r="H73" s="213">
        <v>3.229166666666667E-2</v>
      </c>
      <c r="I73" s="213">
        <v>2.0474537037037038E-2</v>
      </c>
      <c r="J73" s="213">
        <v>0</v>
      </c>
      <c r="K73" s="256">
        <v>0</v>
      </c>
      <c r="L73" s="213">
        <v>0</v>
      </c>
      <c r="M73" s="213">
        <v>3.530092592592592E-3</v>
      </c>
      <c r="N73" s="213">
        <v>2.3148148148148147E-5</v>
      </c>
      <c r="O73" s="213">
        <v>7.4884259259259262E-3</v>
      </c>
      <c r="P73" s="213">
        <v>0</v>
      </c>
      <c r="Q73" s="68"/>
    </row>
    <row r="74" spans="1:17" x14ac:dyDescent="0.25">
      <c r="A74" s="68"/>
      <c r="B74" s="255" t="s">
        <v>392</v>
      </c>
      <c r="C74" s="224">
        <v>44026</v>
      </c>
      <c r="D74" s="213">
        <v>0.35788194444444449</v>
      </c>
      <c r="E74" s="256">
        <v>8.7534722222222208E-2</v>
      </c>
      <c r="F74" s="213">
        <v>6.4699074074074069E-3</v>
      </c>
      <c r="G74" s="213">
        <v>0</v>
      </c>
      <c r="H74" s="213">
        <v>0</v>
      </c>
      <c r="I74" s="213">
        <v>2.3483796296296298E-2</v>
      </c>
      <c r="J74" s="213">
        <v>0</v>
      </c>
      <c r="K74" s="256">
        <v>0</v>
      </c>
      <c r="L74" s="213">
        <v>0</v>
      </c>
      <c r="M74" s="213">
        <v>9.0393518518518522E-3</v>
      </c>
      <c r="N74" s="213">
        <v>0</v>
      </c>
      <c r="O74" s="213">
        <v>3.3981481481481481E-2</v>
      </c>
      <c r="P74" s="213">
        <v>1.4560185185185183E-2</v>
      </c>
      <c r="Q74" s="68"/>
    </row>
    <row r="75" spans="1:17" x14ac:dyDescent="0.25">
      <c r="A75" s="68"/>
      <c r="B75" s="255" t="s">
        <v>393</v>
      </c>
      <c r="C75" s="224">
        <v>44079</v>
      </c>
      <c r="D75" s="213">
        <v>0.33907407407407408</v>
      </c>
      <c r="E75" s="256">
        <v>0.16027777777777777</v>
      </c>
      <c r="F75" s="213">
        <v>0</v>
      </c>
      <c r="G75" s="213">
        <v>0</v>
      </c>
      <c r="H75" s="213">
        <v>7.0717592592592594E-3</v>
      </c>
      <c r="I75" s="213">
        <v>1.1574074074074073E-5</v>
      </c>
      <c r="J75" s="213">
        <v>8.5069444444444437E-3</v>
      </c>
      <c r="K75" s="256">
        <v>0</v>
      </c>
      <c r="L75" s="213">
        <v>0</v>
      </c>
      <c r="M75" s="213">
        <v>4.6296296296296293E-4</v>
      </c>
      <c r="N75" s="213">
        <v>8.1018518518518516E-5</v>
      </c>
      <c r="O75" s="213">
        <v>0.1441435185185185</v>
      </c>
      <c r="P75" s="213">
        <v>0</v>
      </c>
      <c r="Q75" s="68"/>
    </row>
    <row r="76" spans="1:17" x14ac:dyDescent="0.25">
      <c r="A76" s="68"/>
      <c r="B76" s="255" t="s">
        <v>394</v>
      </c>
      <c r="C76" s="224">
        <v>44345</v>
      </c>
      <c r="D76" s="213">
        <v>0.36249999999999999</v>
      </c>
      <c r="E76" s="256">
        <v>7.0011574074074087E-2</v>
      </c>
      <c r="F76" s="213">
        <v>2.1365740740740741E-2</v>
      </c>
      <c r="G76" s="213">
        <v>0</v>
      </c>
      <c r="H76" s="213">
        <v>2.3113425925925926E-2</v>
      </c>
      <c r="I76" s="213">
        <v>2.1111111111111108E-2</v>
      </c>
      <c r="J76" s="213">
        <v>0</v>
      </c>
      <c r="K76" s="256">
        <v>0</v>
      </c>
      <c r="L76" s="213">
        <v>0</v>
      </c>
      <c r="M76" s="213">
        <v>2.8935185185185189E-4</v>
      </c>
      <c r="N76" s="213">
        <v>0</v>
      </c>
      <c r="O76" s="213">
        <v>4.1319444444444442E-3</v>
      </c>
      <c r="P76" s="213">
        <v>0</v>
      </c>
      <c r="Q76" s="68"/>
    </row>
    <row r="77" spans="1:17" x14ac:dyDescent="0.25">
      <c r="A77" s="68"/>
      <c r="B77" s="255" t="s">
        <v>395</v>
      </c>
      <c r="C77" s="224">
        <v>44409</v>
      </c>
      <c r="D77" s="213">
        <v>0.35472222222222222</v>
      </c>
      <c r="E77" s="256">
        <v>7.391203703703704E-2</v>
      </c>
      <c r="F77" s="213">
        <v>2.1840277777777778E-2</v>
      </c>
      <c r="G77" s="213">
        <v>0</v>
      </c>
      <c r="H77" s="213">
        <v>2.3043981481481481E-2</v>
      </c>
      <c r="I77" s="213">
        <v>2.1446759259259259E-2</v>
      </c>
      <c r="J77" s="213">
        <v>0</v>
      </c>
      <c r="K77" s="256">
        <v>0</v>
      </c>
      <c r="L77" s="213">
        <v>0</v>
      </c>
      <c r="M77" s="213">
        <v>1.0879629629629629E-3</v>
      </c>
      <c r="N77" s="213">
        <v>0</v>
      </c>
      <c r="O77" s="213">
        <v>6.4930555555555549E-3</v>
      </c>
      <c r="P77" s="213">
        <v>0</v>
      </c>
      <c r="Q77" s="68"/>
    </row>
    <row r="78" spans="1:17" x14ac:dyDescent="0.25">
      <c r="A78" s="68"/>
      <c r="B78" s="255" t="s">
        <v>396</v>
      </c>
      <c r="C78" s="224">
        <v>44417</v>
      </c>
      <c r="D78" s="213">
        <v>0.3361574074074074</v>
      </c>
      <c r="E78" s="256">
        <v>6.5127314814814818E-2</v>
      </c>
      <c r="F78" s="213">
        <v>1.8287037037037036E-2</v>
      </c>
      <c r="G78" s="213">
        <v>0</v>
      </c>
      <c r="H78" s="213">
        <v>1.7569444444444447E-2</v>
      </c>
      <c r="I78" s="213">
        <v>2.3645833333333335E-2</v>
      </c>
      <c r="J78" s="213">
        <v>0</v>
      </c>
      <c r="K78" s="256">
        <v>0</v>
      </c>
      <c r="L78" s="213">
        <v>0</v>
      </c>
      <c r="M78" s="213">
        <v>4.6296296296296294E-5</v>
      </c>
      <c r="N78" s="213">
        <v>0</v>
      </c>
      <c r="O78" s="213">
        <v>5.5787037037037038E-3</v>
      </c>
      <c r="P78" s="213">
        <v>0</v>
      </c>
      <c r="Q78" s="68"/>
    </row>
    <row r="79" spans="1:17" x14ac:dyDescent="0.25">
      <c r="A79" s="68"/>
      <c r="B79" s="255" t="s">
        <v>397</v>
      </c>
      <c r="C79" s="224">
        <v>3127</v>
      </c>
      <c r="D79" s="213">
        <v>0.35715277777777782</v>
      </c>
      <c r="E79" s="256">
        <v>0.35398148148148145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56">
        <v>0</v>
      </c>
      <c r="L79" s="213">
        <v>0</v>
      </c>
      <c r="M79" s="213">
        <v>0.34462962962962962</v>
      </c>
      <c r="N79" s="213">
        <v>0</v>
      </c>
      <c r="O79" s="213">
        <v>9.3518518518518525E-3</v>
      </c>
      <c r="P79" s="213">
        <v>0</v>
      </c>
      <c r="Q79" s="68"/>
    </row>
    <row r="80" spans="1:17" x14ac:dyDescent="0.25">
      <c r="A80" s="68"/>
      <c r="B80" s="255" t="s">
        <v>398</v>
      </c>
      <c r="C80" s="224">
        <v>44392</v>
      </c>
      <c r="D80" s="213">
        <v>0.32092592592592589</v>
      </c>
      <c r="E80" s="256">
        <v>0.12089120370370371</v>
      </c>
      <c r="F80" s="213">
        <v>6.9444444444444444E-5</v>
      </c>
      <c r="G80" s="213">
        <v>0</v>
      </c>
      <c r="H80" s="213">
        <v>3.6724537037037035E-2</v>
      </c>
      <c r="I80" s="213">
        <v>2.3090277777777779E-2</v>
      </c>
      <c r="J80" s="213">
        <v>0</v>
      </c>
      <c r="K80" s="256">
        <v>0</v>
      </c>
      <c r="L80" s="213">
        <v>0</v>
      </c>
      <c r="M80" s="213">
        <v>1.273148148148148E-4</v>
      </c>
      <c r="N80" s="213">
        <v>9.2592592592592588E-5</v>
      </c>
      <c r="O80" s="213">
        <v>6.0787037037037035E-2</v>
      </c>
      <c r="P80" s="213">
        <v>0</v>
      </c>
      <c r="Q80" s="68"/>
    </row>
    <row r="81" spans="1:17" x14ac:dyDescent="0.25">
      <c r="A81" s="68"/>
      <c r="B81" s="255" t="s">
        <v>399</v>
      </c>
      <c r="C81" s="224">
        <v>44312</v>
      </c>
      <c r="D81" s="213">
        <v>0.36064814814814811</v>
      </c>
      <c r="E81" s="256">
        <v>7.3680555555555555E-2</v>
      </c>
      <c r="F81" s="213">
        <v>2.1678240740740738E-2</v>
      </c>
      <c r="G81" s="213">
        <v>0</v>
      </c>
      <c r="H81" s="213">
        <v>2.4895833333333336E-2</v>
      </c>
      <c r="I81" s="213">
        <v>2.2314814814814815E-2</v>
      </c>
      <c r="J81" s="213">
        <v>0</v>
      </c>
      <c r="K81" s="256">
        <v>0</v>
      </c>
      <c r="L81" s="213">
        <v>0</v>
      </c>
      <c r="M81" s="213">
        <v>5.7870370370370366E-5</v>
      </c>
      <c r="N81" s="213">
        <v>3.4722222222222222E-5</v>
      </c>
      <c r="O81" s="213">
        <v>4.6990740740740743E-3</v>
      </c>
      <c r="P81" s="213">
        <v>0</v>
      </c>
      <c r="Q81" s="68"/>
    </row>
    <row r="82" spans="1:17" x14ac:dyDescent="0.25">
      <c r="A82" s="68"/>
      <c r="B82" s="255" t="s">
        <v>400</v>
      </c>
      <c r="C82" s="224">
        <v>44354</v>
      </c>
      <c r="D82" s="213">
        <v>0.35053240740740743</v>
      </c>
      <c r="E82" s="256">
        <v>4.5520833333333337E-2</v>
      </c>
      <c r="F82" s="213">
        <v>2.1111111111111108E-2</v>
      </c>
      <c r="G82" s="213">
        <v>0</v>
      </c>
      <c r="H82" s="213">
        <v>0</v>
      </c>
      <c r="I82" s="213">
        <v>2.3993055555555556E-2</v>
      </c>
      <c r="J82" s="213">
        <v>0</v>
      </c>
      <c r="K82" s="256">
        <v>0</v>
      </c>
      <c r="L82" s="213">
        <v>0</v>
      </c>
      <c r="M82" s="213">
        <v>3.7037037037037035E-4</v>
      </c>
      <c r="N82" s="213">
        <v>0</v>
      </c>
      <c r="O82" s="213">
        <v>4.6296296296296294E-5</v>
      </c>
      <c r="P82" s="213">
        <v>0</v>
      </c>
      <c r="Q82" s="68"/>
    </row>
    <row r="83" spans="1:17" x14ac:dyDescent="0.25">
      <c r="A83" s="68"/>
      <c r="B83" s="255" t="s">
        <v>401</v>
      </c>
      <c r="C83" s="224">
        <v>3816</v>
      </c>
      <c r="D83" s="213">
        <v>0.3225115740740741</v>
      </c>
      <c r="E83" s="256">
        <v>0.31165509259259261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56">
        <v>0</v>
      </c>
      <c r="L83" s="213">
        <v>0</v>
      </c>
      <c r="M83" s="213">
        <v>0.17300925925925925</v>
      </c>
      <c r="N83" s="213">
        <v>0</v>
      </c>
      <c r="O83" s="213">
        <v>0.13864583333333333</v>
      </c>
      <c r="P83" s="213">
        <v>0</v>
      </c>
      <c r="Q83" s="68"/>
    </row>
    <row r="84" spans="1:17" x14ac:dyDescent="0.25">
      <c r="A84" s="68"/>
      <c r="B84" s="255" t="s">
        <v>402</v>
      </c>
      <c r="C84" s="224">
        <v>44084</v>
      </c>
      <c r="D84" s="213">
        <v>0.34239583333333329</v>
      </c>
      <c r="E84" s="256">
        <v>9.3379629629629632E-2</v>
      </c>
      <c r="F84" s="213">
        <v>0</v>
      </c>
      <c r="G84" s="213">
        <v>0</v>
      </c>
      <c r="H84" s="213">
        <v>3.2499999999999994E-2</v>
      </c>
      <c r="I84" s="213">
        <v>3.201388888888889E-2</v>
      </c>
      <c r="J84" s="213">
        <v>0</v>
      </c>
      <c r="K84" s="256">
        <v>0</v>
      </c>
      <c r="L84" s="213">
        <v>0</v>
      </c>
      <c r="M84" s="213">
        <v>1.0416666666666667E-4</v>
      </c>
      <c r="N84" s="213">
        <v>0</v>
      </c>
      <c r="O84" s="213">
        <v>1.5127314814814816E-2</v>
      </c>
      <c r="P84" s="213">
        <v>1.3634259259259257E-2</v>
      </c>
      <c r="Q84" s="68"/>
    </row>
    <row r="85" spans="1:17" x14ac:dyDescent="0.25">
      <c r="A85" s="68"/>
      <c r="B85" s="255" t="s">
        <v>423</v>
      </c>
      <c r="C85" s="224">
        <v>3153</v>
      </c>
      <c r="D85" s="213">
        <v>3.7037037037037035E-4</v>
      </c>
      <c r="E85" s="256">
        <v>3.7037037037037035E-4</v>
      </c>
      <c r="F85" s="213">
        <v>2.3148148148148147E-5</v>
      </c>
      <c r="G85" s="213">
        <v>5.7870370370370366E-5</v>
      </c>
      <c r="H85" s="213">
        <v>0</v>
      </c>
      <c r="I85" s="213">
        <v>0</v>
      </c>
      <c r="J85" s="213">
        <v>0</v>
      </c>
      <c r="K85" s="256">
        <v>0</v>
      </c>
      <c r="L85" s="213">
        <v>0</v>
      </c>
      <c r="M85" s="213">
        <v>2.8935185185185189E-4</v>
      </c>
      <c r="N85" s="213">
        <v>0</v>
      </c>
      <c r="O85" s="213">
        <v>0</v>
      </c>
      <c r="P85" s="213">
        <v>0</v>
      </c>
      <c r="Q85" s="68"/>
    </row>
    <row r="86" spans="1:17" x14ac:dyDescent="0.25">
      <c r="A86" s="68"/>
      <c r="B86" s="255" t="s">
        <v>403</v>
      </c>
      <c r="C86" s="224">
        <v>44001</v>
      </c>
      <c r="D86" s="213">
        <v>0.35009259259259262</v>
      </c>
      <c r="E86" s="256">
        <v>6.5451388888888892E-2</v>
      </c>
      <c r="F86" s="213">
        <v>1.8310185185185186E-2</v>
      </c>
      <c r="G86" s="213">
        <v>0</v>
      </c>
      <c r="H86" s="213">
        <v>1.90625E-2</v>
      </c>
      <c r="I86" s="213">
        <v>2.0486111111111111E-2</v>
      </c>
      <c r="J86" s="213">
        <v>0</v>
      </c>
      <c r="K86" s="256">
        <v>0</v>
      </c>
      <c r="L86" s="213">
        <v>0</v>
      </c>
      <c r="M86" s="213">
        <v>3.4722222222222222E-5</v>
      </c>
      <c r="N86" s="213">
        <v>0</v>
      </c>
      <c r="O86" s="213">
        <v>7.5578703703703702E-3</v>
      </c>
      <c r="P86" s="213">
        <v>0</v>
      </c>
      <c r="Q86" s="68"/>
    </row>
    <row r="87" spans="1:17" x14ac:dyDescent="0.25">
      <c r="A87" s="68"/>
      <c r="B87" s="255" t="s">
        <v>404</v>
      </c>
      <c r="C87" s="224">
        <v>44351</v>
      </c>
      <c r="D87" s="213">
        <v>0.35468749999999999</v>
      </c>
      <c r="E87" s="256">
        <v>0.11476851851851851</v>
      </c>
      <c r="F87" s="213">
        <v>2.3159722222222224E-2</v>
      </c>
      <c r="G87" s="213">
        <v>0</v>
      </c>
      <c r="H87" s="213">
        <v>4.1817129629629628E-2</v>
      </c>
      <c r="I87" s="213">
        <v>2.1585648148148145E-2</v>
      </c>
      <c r="J87" s="213">
        <v>1.1574074074074073E-5</v>
      </c>
      <c r="K87" s="256">
        <v>0</v>
      </c>
      <c r="L87" s="213">
        <v>0</v>
      </c>
      <c r="M87" s="213">
        <v>9.2592592592592588E-5</v>
      </c>
      <c r="N87" s="213">
        <v>0</v>
      </c>
      <c r="O87" s="213">
        <v>2.8055555555555556E-2</v>
      </c>
      <c r="P87" s="213">
        <v>4.6296296296296294E-5</v>
      </c>
      <c r="Q87" s="68"/>
    </row>
    <row r="88" spans="1:17" x14ac:dyDescent="0.25">
      <c r="A88" s="68"/>
      <c r="B88" s="255" t="s">
        <v>405</v>
      </c>
      <c r="C88" s="224">
        <v>44037</v>
      </c>
      <c r="D88" s="213">
        <v>0.35427083333333331</v>
      </c>
      <c r="E88" s="256">
        <v>5.0914351851851856E-2</v>
      </c>
      <c r="F88" s="213">
        <v>2.1238425925925924E-2</v>
      </c>
      <c r="G88" s="213">
        <v>0</v>
      </c>
      <c r="H88" s="213">
        <v>0</v>
      </c>
      <c r="I88" s="213">
        <v>2.1122685185185185E-2</v>
      </c>
      <c r="J88" s="213">
        <v>0</v>
      </c>
      <c r="K88" s="256">
        <v>0</v>
      </c>
      <c r="L88" s="213">
        <v>0</v>
      </c>
      <c r="M88" s="213">
        <v>1.2731481481481483E-3</v>
      </c>
      <c r="N88" s="213">
        <v>3.3564814814814812E-4</v>
      </c>
      <c r="O88" s="213">
        <v>6.9444444444444441E-3</v>
      </c>
      <c r="P88" s="213">
        <v>0</v>
      </c>
      <c r="Q88" s="68"/>
    </row>
    <row r="89" spans="1:17" x14ac:dyDescent="0.25">
      <c r="A89" s="68"/>
      <c r="B89" s="255" t="s">
        <v>406</v>
      </c>
      <c r="C89" s="224">
        <v>44281</v>
      </c>
      <c r="D89" s="213">
        <v>4.5173611111111116E-2</v>
      </c>
      <c r="E89" s="256">
        <v>5.8912037037037032E-3</v>
      </c>
      <c r="F89" s="213">
        <v>0</v>
      </c>
      <c r="G89" s="213">
        <v>0</v>
      </c>
      <c r="H89" s="213">
        <v>0</v>
      </c>
      <c r="I89" s="213">
        <v>0</v>
      </c>
      <c r="J89" s="213">
        <v>0</v>
      </c>
      <c r="K89" s="256">
        <v>0</v>
      </c>
      <c r="L89" s="213">
        <v>0</v>
      </c>
      <c r="M89" s="213">
        <v>3.4722222222222222E-5</v>
      </c>
      <c r="N89" s="213">
        <v>0</v>
      </c>
      <c r="O89" s="213">
        <v>5.8564814814814825E-3</v>
      </c>
      <c r="P89" s="213">
        <v>0</v>
      </c>
      <c r="Q89" s="68"/>
    </row>
    <row r="90" spans="1:17" x14ac:dyDescent="0.25">
      <c r="A90" s="68"/>
      <c r="B90" s="255" t="s">
        <v>407</v>
      </c>
      <c r="C90" s="224">
        <v>44253</v>
      </c>
      <c r="D90" s="213">
        <v>0.356412037037037</v>
      </c>
      <c r="E90" s="256">
        <v>5.1493055555555556E-2</v>
      </c>
      <c r="F90" s="213">
        <v>2.2152777777777775E-2</v>
      </c>
      <c r="G90" s="213">
        <v>0</v>
      </c>
      <c r="H90" s="213">
        <v>2.8124999999999995E-3</v>
      </c>
      <c r="I90" s="213">
        <v>2.1608796296296296E-2</v>
      </c>
      <c r="J90" s="213">
        <v>0</v>
      </c>
      <c r="K90" s="256">
        <v>0</v>
      </c>
      <c r="L90" s="213">
        <v>0</v>
      </c>
      <c r="M90" s="213">
        <v>2.2685185185185182E-3</v>
      </c>
      <c r="N90" s="213">
        <v>2.199074074074074E-4</v>
      </c>
      <c r="O90" s="213">
        <v>2.4305555555555556E-3</v>
      </c>
      <c r="P90" s="213">
        <v>0</v>
      </c>
      <c r="Q90" s="68"/>
    </row>
    <row r="91" spans="1:17" x14ac:dyDescent="0.25">
      <c r="A91" s="68"/>
      <c r="B91" s="244"/>
      <c r="C91" s="232"/>
      <c r="D91" s="232"/>
      <c r="E91" s="257"/>
      <c r="F91" s="232"/>
      <c r="G91" s="232"/>
      <c r="H91" s="232"/>
      <c r="I91" s="232"/>
      <c r="J91" s="232"/>
      <c r="K91" s="257"/>
      <c r="L91" s="232"/>
      <c r="M91" s="232"/>
      <c r="N91" s="232"/>
      <c r="O91" s="232"/>
      <c r="P91" s="232"/>
      <c r="Q91" s="68"/>
    </row>
    <row r="92" spans="1:17" x14ac:dyDescent="0.25">
      <c r="A92" s="68"/>
      <c r="B92" s="244"/>
      <c r="C92" s="232"/>
      <c r="D92" s="232"/>
      <c r="E92" s="257"/>
      <c r="F92" s="232"/>
      <c r="G92" s="232"/>
      <c r="H92" s="232"/>
      <c r="I92" s="232"/>
      <c r="J92" s="232"/>
      <c r="K92" s="257"/>
      <c r="L92" s="232"/>
      <c r="M92" s="232"/>
      <c r="N92" s="232"/>
      <c r="O92" s="232"/>
      <c r="P92" s="232"/>
      <c r="Q92" s="68"/>
    </row>
    <row r="93" spans="1:17" x14ac:dyDescent="0.25">
      <c r="A93" s="68"/>
      <c r="B93" s="244"/>
      <c r="C93" s="232"/>
      <c r="D93" s="232"/>
      <c r="E93" s="257"/>
      <c r="F93" s="232"/>
      <c r="G93" s="232"/>
      <c r="H93" s="232"/>
      <c r="I93" s="232"/>
      <c r="J93" s="232"/>
      <c r="K93" s="257"/>
      <c r="L93" s="232"/>
      <c r="M93" s="232"/>
      <c r="N93" s="232"/>
      <c r="O93" s="232"/>
      <c r="P93" s="232"/>
      <c r="Q93" s="68"/>
    </row>
    <row r="94" spans="1:17" x14ac:dyDescent="0.25">
      <c r="A94" s="68"/>
      <c r="B94" s="244"/>
      <c r="C94" s="232"/>
      <c r="D94" s="232"/>
      <c r="E94" s="257"/>
      <c r="F94" s="232"/>
      <c r="G94" s="232"/>
      <c r="H94" s="232"/>
      <c r="I94" s="232"/>
      <c r="J94" s="232"/>
      <c r="K94" s="257"/>
      <c r="L94" s="232"/>
      <c r="M94" s="232"/>
      <c r="N94" s="232"/>
      <c r="O94" s="232"/>
      <c r="P94" s="232"/>
      <c r="Q94" s="68"/>
    </row>
    <row r="95" spans="1:17" x14ac:dyDescent="0.25">
      <c r="A95" s="68"/>
      <c r="B95" s="244"/>
      <c r="C95" s="232"/>
      <c r="D95" s="232"/>
      <c r="E95" s="257"/>
      <c r="F95" s="232"/>
      <c r="G95" s="232"/>
      <c r="H95" s="232"/>
      <c r="I95" s="232"/>
      <c r="J95" s="232"/>
      <c r="K95" s="257"/>
      <c r="L95" s="232"/>
      <c r="M95" s="232"/>
      <c r="N95" s="232"/>
      <c r="O95" s="232"/>
      <c r="P95" s="232"/>
      <c r="Q95" s="68"/>
    </row>
    <row r="96" spans="1:17" x14ac:dyDescent="0.25">
      <c r="A96" s="68"/>
      <c r="B96" s="244"/>
      <c r="C96" s="232"/>
      <c r="D96" s="232"/>
      <c r="E96" s="257"/>
      <c r="F96" s="232"/>
      <c r="G96" s="232"/>
      <c r="H96" s="232"/>
      <c r="I96" s="232"/>
      <c r="J96" s="232"/>
      <c r="K96" s="257"/>
      <c r="L96" s="232"/>
      <c r="M96" s="232"/>
      <c r="N96" s="232"/>
      <c r="O96" s="232"/>
      <c r="P96" s="232"/>
      <c r="Q96" s="68"/>
    </row>
    <row r="97" spans="1:17" x14ac:dyDescent="0.25">
      <c r="A97" s="68"/>
      <c r="B97" s="244"/>
      <c r="C97" s="232"/>
      <c r="D97" s="232"/>
      <c r="E97" s="257"/>
      <c r="F97" s="232"/>
      <c r="G97" s="232"/>
      <c r="H97" s="232"/>
      <c r="I97" s="232"/>
      <c r="J97" s="232"/>
      <c r="K97" s="257"/>
      <c r="L97" s="232"/>
      <c r="M97" s="232"/>
      <c r="N97" s="232"/>
      <c r="O97" s="232"/>
      <c r="P97" s="232"/>
      <c r="Q97" s="68"/>
    </row>
    <row r="98" spans="1:17" x14ac:dyDescent="0.25">
      <c r="A98" s="68"/>
      <c r="B98" s="244"/>
      <c r="C98" s="232"/>
      <c r="D98" s="232"/>
      <c r="E98" s="257"/>
      <c r="F98" s="232"/>
      <c r="G98" s="232"/>
      <c r="H98" s="232"/>
      <c r="I98" s="232"/>
      <c r="J98" s="232"/>
      <c r="K98" s="257"/>
      <c r="L98" s="232"/>
      <c r="M98" s="232"/>
      <c r="N98" s="232"/>
      <c r="O98" s="232"/>
      <c r="P98" s="232"/>
      <c r="Q98" s="68"/>
    </row>
    <row r="99" spans="1:17" x14ac:dyDescent="0.25">
      <c r="A99" s="68"/>
      <c r="B99" s="244"/>
      <c r="C99" s="232"/>
      <c r="D99" s="232"/>
      <c r="E99" s="257"/>
      <c r="F99" s="232"/>
      <c r="G99" s="232"/>
      <c r="H99" s="232"/>
      <c r="I99" s="232"/>
      <c r="J99" s="232"/>
      <c r="K99" s="257"/>
      <c r="L99" s="232"/>
      <c r="M99" s="232"/>
      <c r="N99" s="232"/>
      <c r="O99" s="232"/>
      <c r="P99" s="232"/>
      <c r="Q99" s="68"/>
    </row>
    <row r="100" spans="1:17" x14ac:dyDescent="0.25">
      <c r="A100" s="68"/>
      <c r="B100" s="244"/>
      <c r="C100" s="232"/>
      <c r="D100" s="232"/>
      <c r="E100" s="257"/>
      <c r="F100" s="232"/>
      <c r="G100" s="232"/>
      <c r="H100" s="232"/>
      <c r="I100" s="232"/>
      <c r="J100" s="232"/>
      <c r="K100" s="257"/>
      <c r="L100" s="232"/>
      <c r="M100" s="232"/>
      <c r="N100" s="232"/>
      <c r="O100" s="232"/>
      <c r="P100" s="232"/>
      <c r="Q100" s="68"/>
    </row>
    <row r="101" spans="1:17" x14ac:dyDescent="0.25">
      <c r="A101" s="68"/>
      <c r="B101" s="244"/>
      <c r="C101" s="232"/>
      <c r="D101" s="232"/>
      <c r="E101" s="257"/>
      <c r="F101" s="232"/>
      <c r="G101" s="232"/>
      <c r="H101" s="232"/>
      <c r="I101" s="232"/>
      <c r="J101" s="232"/>
      <c r="K101" s="257"/>
      <c r="L101" s="232"/>
      <c r="M101" s="232"/>
      <c r="N101" s="232"/>
      <c r="O101" s="232"/>
      <c r="P101" s="232"/>
      <c r="Q101" s="68"/>
    </row>
    <row r="102" spans="1:17" x14ac:dyDescent="0.25">
      <c r="A102" s="68"/>
      <c r="B102" s="244"/>
      <c r="C102" s="232"/>
      <c r="D102" s="232"/>
      <c r="E102" s="257"/>
      <c r="F102" s="232"/>
      <c r="G102" s="232"/>
      <c r="H102" s="232"/>
      <c r="I102" s="232"/>
      <c r="J102" s="232"/>
      <c r="K102" s="257"/>
      <c r="L102" s="232"/>
      <c r="M102" s="232"/>
      <c r="N102" s="232"/>
      <c r="O102" s="232"/>
      <c r="P102" s="232"/>
      <c r="Q102" s="68"/>
    </row>
    <row r="103" spans="1:17" x14ac:dyDescent="0.25">
      <c r="A103" s="68"/>
      <c r="B103" s="244"/>
      <c r="C103" s="232"/>
      <c r="D103" s="232"/>
      <c r="E103" s="257"/>
      <c r="F103" s="232"/>
      <c r="G103" s="232"/>
      <c r="H103" s="232"/>
      <c r="I103" s="232"/>
      <c r="J103" s="232"/>
      <c r="K103" s="257"/>
      <c r="L103" s="232"/>
      <c r="M103" s="232"/>
      <c r="N103" s="232"/>
      <c r="O103" s="232"/>
      <c r="P103" s="232"/>
      <c r="Q103" s="68"/>
    </row>
    <row r="104" spans="1:17" x14ac:dyDescent="0.25">
      <c r="A104" s="68"/>
      <c r="B104" s="244"/>
      <c r="C104" s="232"/>
      <c r="D104" s="232"/>
      <c r="E104" s="257"/>
      <c r="F104" s="232"/>
      <c r="G104" s="232"/>
      <c r="H104" s="232"/>
      <c r="I104" s="232"/>
      <c r="J104" s="232"/>
      <c r="K104" s="257"/>
      <c r="L104" s="232"/>
      <c r="M104" s="232"/>
      <c r="N104" s="232"/>
      <c r="O104" s="232"/>
      <c r="P104" s="232"/>
      <c r="Q104" s="68"/>
    </row>
    <row r="105" spans="1:17" x14ac:dyDescent="0.25">
      <c r="A105" s="68"/>
      <c r="B105" s="244"/>
      <c r="C105" s="232"/>
      <c r="D105" s="232"/>
      <c r="E105" s="257"/>
      <c r="F105" s="232"/>
      <c r="G105" s="232"/>
      <c r="H105" s="232"/>
      <c r="I105" s="232"/>
      <c r="J105" s="232"/>
      <c r="K105" s="257"/>
      <c r="L105" s="232"/>
      <c r="M105" s="232"/>
      <c r="N105" s="232"/>
      <c r="O105" s="232"/>
      <c r="P105" s="232"/>
      <c r="Q105" s="68"/>
    </row>
    <row r="106" spans="1:17" x14ac:dyDescent="0.25">
      <c r="A106" s="68"/>
      <c r="B106" s="244"/>
      <c r="C106" s="232"/>
      <c r="D106" s="232"/>
      <c r="E106" s="257"/>
      <c r="F106" s="232"/>
      <c r="G106" s="232"/>
      <c r="H106" s="232"/>
      <c r="I106" s="232"/>
      <c r="J106" s="232"/>
      <c r="K106" s="257"/>
      <c r="L106" s="232"/>
      <c r="M106" s="232"/>
      <c r="N106" s="232"/>
      <c r="O106" s="232"/>
      <c r="P106" s="232"/>
      <c r="Q106" s="68"/>
    </row>
    <row r="107" spans="1:17" x14ac:dyDescent="0.25">
      <c r="A107" s="68"/>
      <c r="B107" s="244"/>
      <c r="C107" s="232"/>
      <c r="D107" s="232"/>
      <c r="E107" s="257"/>
      <c r="F107" s="232"/>
      <c r="G107" s="232"/>
      <c r="H107" s="232"/>
      <c r="I107" s="232"/>
      <c r="J107" s="232"/>
      <c r="K107" s="257"/>
      <c r="L107" s="232"/>
      <c r="M107" s="232"/>
      <c r="N107" s="232"/>
      <c r="O107" s="232"/>
      <c r="P107" s="232"/>
      <c r="Q107" s="68"/>
    </row>
    <row r="108" spans="1:17" x14ac:dyDescent="0.25">
      <c r="A108" s="68"/>
      <c r="B108" s="244"/>
      <c r="C108" s="232"/>
      <c r="D108" s="232"/>
      <c r="E108" s="257"/>
      <c r="F108" s="232"/>
      <c r="G108" s="232"/>
      <c r="H108" s="232"/>
      <c r="I108" s="232"/>
      <c r="J108" s="232"/>
      <c r="K108" s="257"/>
      <c r="L108" s="232"/>
      <c r="M108" s="232"/>
      <c r="N108" s="232"/>
      <c r="O108" s="232"/>
      <c r="P108" s="232"/>
      <c r="Q108" s="68"/>
    </row>
    <row r="109" spans="1:17" x14ac:dyDescent="0.25">
      <c r="A109" s="68"/>
      <c r="B109" s="258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68"/>
    </row>
    <row r="110" spans="1:17" x14ac:dyDescent="0.25">
      <c r="A110" s="68"/>
      <c r="B110" s="68"/>
      <c r="C110" s="68"/>
      <c r="D110" s="260">
        <v>5.737673611111112</v>
      </c>
      <c r="E110" s="260">
        <v>1.8449189814814815</v>
      </c>
      <c r="F110" s="261">
        <v>0.21644675925925927</v>
      </c>
      <c r="G110" s="261">
        <v>1.9212962962962962E-3</v>
      </c>
      <c r="H110" s="261">
        <v>0.26219907407407406</v>
      </c>
      <c r="I110" s="261">
        <v>0.29638888888888887</v>
      </c>
      <c r="J110" s="261">
        <v>8.518518518518519E-3</v>
      </c>
      <c r="K110" s="261">
        <v>0</v>
      </c>
      <c r="L110" s="261">
        <v>1.8518518518518518E-4</v>
      </c>
      <c r="M110" s="261">
        <v>0.54085648148148147</v>
      </c>
      <c r="N110" s="261">
        <v>7.8703703703703705E-4</v>
      </c>
      <c r="O110" s="261">
        <v>0.48620370370370369</v>
      </c>
      <c r="P110" s="261">
        <v>3.1412037037037037E-2</v>
      </c>
      <c r="Q110" s="68"/>
    </row>
    <row r="111" spans="1:17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</row>
  </sheetData>
  <mergeCells count="7">
    <mergeCell ref="A70:B70"/>
    <mergeCell ref="A4:B4"/>
    <mergeCell ref="A8:B8"/>
    <mergeCell ref="A38:B38"/>
    <mergeCell ref="D38:G38"/>
    <mergeCell ref="H38:J38"/>
    <mergeCell ref="K38:M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6BCE-7876-4ED0-BB03-52BBFFBBF22E}">
  <sheetPr>
    <tabColor theme="3" tint="0.39997558519241921"/>
  </sheetPr>
  <dimension ref="A1:P76"/>
  <sheetViews>
    <sheetView workbookViewId="0">
      <selection activeCell="B32" sqref="B32"/>
    </sheetView>
  </sheetViews>
  <sheetFormatPr defaultRowHeight="15" x14ac:dyDescent="0.25"/>
  <cols>
    <col min="2" max="2" width="24.85546875" customWidth="1"/>
    <col min="9" max="9" width="27.140625" customWidth="1"/>
    <col min="15" max="15" width="13.85546875" bestFit="1" customWidth="1"/>
    <col min="16" max="16" width="14.28515625" bestFit="1" customWidth="1"/>
  </cols>
  <sheetData>
    <row r="1" spans="1:16" x14ac:dyDescent="0.25">
      <c r="A1" s="262" t="s">
        <v>424</v>
      </c>
      <c r="B1" s="262"/>
      <c r="C1" s="262"/>
      <c r="D1" s="262"/>
      <c r="E1" s="262"/>
      <c r="F1" s="262"/>
      <c r="G1" s="17"/>
      <c r="H1" s="263" t="s">
        <v>425</v>
      </c>
      <c r="I1" s="263"/>
      <c r="J1" s="263"/>
      <c r="K1" s="263"/>
      <c r="L1" s="263"/>
      <c r="M1" s="263"/>
      <c r="N1" s="263"/>
      <c r="O1" s="263"/>
      <c r="P1" s="263"/>
    </row>
    <row r="2" spans="1:16" x14ac:dyDescent="0.25">
      <c r="A2" s="264" t="s">
        <v>426</v>
      </c>
      <c r="B2" s="265" t="s">
        <v>25</v>
      </c>
      <c r="C2" s="265" t="s">
        <v>427</v>
      </c>
      <c r="D2" s="266" t="s">
        <v>428</v>
      </c>
      <c r="E2" s="266"/>
      <c r="F2" s="266"/>
      <c r="G2" s="265"/>
      <c r="H2" s="265"/>
      <c r="I2" s="23"/>
      <c r="J2" s="23"/>
      <c r="K2" s="267" t="s">
        <v>428</v>
      </c>
      <c r="L2" s="267"/>
      <c r="M2" s="267"/>
      <c r="N2" s="268" t="s">
        <v>429</v>
      </c>
      <c r="O2" s="268"/>
      <c r="P2" s="268"/>
    </row>
    <row r="3" spans="1:16" x14ac:dyDescent="0.25">
      <c r="A3" s="264"/>
      <c r="B3" s="265"/>
      <c r="C3" s="265"/>
      <c r="D3" s="23" t="s">
        <v>27</v>
      </c>
      <c r="E3" s="23" t="s">
        <v>31</v>
      </c>
      <c r="F3" s="23" t="s">
        <v>32</v>
      </c>
      <c r="G3" s="23"/>
      <c r="H3" s="23" t="s">
        <v>426</v>
      </c>
      <c r="I3" s="23" t="s">
        <v>430</v>
      </c>
      <c r="J3" s="24" t="s">
        <v>427</v>
      </c>
      <c r="K3" s="24" t="s">
        <v>27</v>
      </c>
      <c r="L3" s="24" t="s">
        <v>31</v>
      </c>
      <c r="M3" s="24" t="s">
        <v>32</v>
      </c>
      <c r="N3" s="24" t="s">
        <v>27</v>
      </c>
      <c r="O3" s="24" t="s">
        <v>31</v>
      </c>
      <c r="P3" s="24" t="s">
        <v>32</v>
      </c>
    </row>
    <row r="4" spans="1:16" x14ac:dyDescent="0.25">
      <c r="A4" s="17">
        <v>3</v>
      </c>
      <c r="B4" s="32" t="s">
        <v>431</v>
      </c>
      <c r="C4" s="32">
        <v>44224</v>
      </c>
      <c r="D4" s="32">
        <v>142</v>
      </c>
      <c r="E4" s="34">
        <v>6.7129629629629625E-4</v>
      </c>
      <c r="F4" s="34">
        <v>6.5856481481481469E-3</v>
      </c>
      <c r="G4" s="265"/>
      <c r="H4" s="265"/>
      <c r="I4" s="32" t="s">
        <v>259</v>
      </c>
      <c r="J4" s="32">
        <v>3401</v>
      </c>
      <c r="K4" s="32">
        <v>4</v>
      </c>
      <c r="L4" s="34">
        <v>5.7870370370370366E-5</v>
      </c>
      <c r="M4" s="34">
        <v>1.9675925925925926E-4</v>
      </c>
      <c r="N4" s="32">
        <v>0</v>
      </c>
      <c r="O4" s="34">
        <v>0</v>
      </c>
      <c r="P4" s="34">
        <v>0</v>
      </c>
    </row>
    <row r="5" spans="1:16" x14ac:dyDescent="0.25">
      <c r="A5" s="17">
        <v>3</v>
      </c>
      <c r="B5" s="32" t="s">
        <v>432</v>
      </c>
      <c r="C5" s="32">
        <v>44210</v>
      </c>
      <c r="D5" s="32">
        <v>108</v>
      </c>
      <c r="E5" s="34">
        <v>7.9861111111111105E-4</v>
      </c>
      <c r="F5" s="34">
        <v>1.3680555555555555E-2</v>
      </c>
      <c r="G5" s="22"/>
      <c r="H5" s="22"/>
      <c r="I5" s="32" t="s">
        <v>433</v>
      </c>
      <c r="J5" s="32">
        <v>3737</v>
      </c>
      <c r="K5" s="32">
        <v>21</v>
      </c>
      <c r="L5" s="34">
        <v>2.3495370370370371E-3</v>
      </c>
      <c r="M5" s="34">
        <v>1.2581018518518519E-2</v>
      </c>
      <c r="N5" s="32">
        <v>1</v>
      </c>
      <c r="O5" s="34">
        <v>1.7361111111111112E-4</v>
      </c>
      <c r="P5" s="34">
        <v>1.7361111111111112E-4</v>
      </c>
    </row>
    <row r="6" spans="1:16" x14ac:dyDescent="0.25">
      <c r="A6" s="17">
        <v>3</v>
      </c>
      <c r="B6" s="32" t="s">
        <v>434</v>
      </c>
      <c r="C6" s="32">
        <v>3688</v>
      </c>
      <c r="D6" s="32">
        <v>0</v>
      </c>
      <c r="E6" s="34">
        <v>0</v>
      </c>
      <c r="F6" s="34">
        <v>0</v>
      </c>
      <c r="G6" s="22"/>
      <c r="H6" s="22"/>
      <c r="I6" s="32" t="s">
        <v>435</v>
      </c>
      <c r="J6" s="32">
        <v>3770</v>
      </c>
      <c r="K6" s="32">
        <v>1</v>
      </c>
      <c r="L6" s="34">
        <v>1.1574074074074073E-5</v>
      </c>
      <c r="M6" s="34">
        <v>1.1574074074074073E-5</v>
      </c>
      <c r="N6" s="32">
        <v>1</v>
      </c>
      <c r="O6" s="34">
        <v>8.7962962962962962E-4</v>
      </c>
      <c r="P6" s="34">
        <v>8.7962962962962962E-4</v>
      </c>
    </row>
    <row r="7" spans="1:16" x14ac:dyDescent="0.25">
      <c r="A7" s="17">
        <v>3</v>
      </c>
      <c r="B7" s="32" t="s">
        <v>436</v>
      </c>
      <c r="C7" s="32">
        <v>44159</v>
      </c>
      <c r="D7" s="32">
        <v>213</v>
      </c>
      <c r="E7" s="34">
        <v>5.5555555555555556E-4</v>
      </c>
      <c r="F7" s="34">
        <v>5.185185185185185E-3</v>
      </c>
      <c r="G7" s="22"/>
      <c r="H7" s="22"/>
      <c r="I7" s="32" t="s">
        <v>437</v>
      </c>
      <c r="J7" s="32">
        <v>3994</v>
      </c>
      <c r="K7" s="32">
        <v>2</v>
      </c>
      <c r="L7" s="34">
        <v>4.7453703703703704E-4</v>
      </c>
      <c r="M7" s="34">
        <v>7.5231481481481471E-4</v>
      </c>
      <c r="N7" s="32">
        <v>0</v>
      </c>
      <c r="O7" s="34">
        <v>0</v>
      </c>
      <c r="P7" s="34">
        <v>0</v>
      </c>
    </row>
    <row r="8" spans="1:16" x14ac:dyDescent="0.25">
      <c r="A8" s="17">
        <v>3</v>
      </c>
      <c r="B8" s="32" t="s">
        <v>438</v>
      </c>
      <c r="C8" s="32">
        <v>44164</v>
      </c>
      <c r="D8" s="32">
        <v>181</v>
      </c>
      <c r="E8" s="34">
        <v>7.291666666666667E-4</v>
      </c>
      <c r="F8" s="34">
        <v>8.9814814814814809E-3</v>
      </c>
      <c r="G8" s="22"/>
      <c r="H8" s="22"/>
      <c r="I8" s="32" t="s">
        <v>434</v>
      </c>
      <c r="J8" s="32">
        <v>3688</v>
      </c>
      <c r="K8" s="32">
        <v>0</v>
      </c>
      <c r="L8" s="34">
        <v>0</v>
      </c>
      <c r="M8" s="34">
        <v>0</v>
      </c>
      <c r="N8" s="32">
        <v>2</v>
      </c>
      <c r="O8" s="34">
        <v>1.4699074074074074E-3</v>
      </c>
      <c r="P8" s="34">
        <v>2.685185185185185E-3</v>
      </c>
    </row>
    <row r="9" spans="1:16" x14ac:dyDescent="0.25">
      <c r="A9" s="17">
        <v>3</v>
      </c>
      <c r="B9" s="32" t="s">
        <v>439</v>
      </c>
      <c r="C9" s="32">
        <v>44386</v>
      </c>
      <c r="D9" s="32">
        <v>106</v>
      </c>
      <c r="E9" s="34">
        <v>1.0648148148148147E-3</v>
      </c>
      <c r="F9" s="34">
        <v>9.9074074074074082E-3</v>
      </c>
      <c r="G9" s="22"/>
      <c r="H9" s="22"/>
      <c r="I9" s="32" t="s">
        <v>440</v>
      </c>
      <c r="J9" s="32">
        <v>3672</v>
      </c>
      <c r="K9" s="32">
        <v>1</v>
      </c>
      <c r="L9" s="34">
        <v>0</v>
      </c>
      <c r="M9" s="34">
        <v>0</v>
      </c>
      <c r="N9" s="32">
        <v>1</v>
      </c>
      <c r="O9" s="34">
        <v>4.4328703703703709E-3</v>
      </c>
      <c r="P9" s="34">
        <v>4.4328703703703709E-3</v>
      </c>
    </row>
    <row r="10" spans="1:16" x14ac:dyDescent="0.25">
      <c r="A10" s="17">
        <v>3</v>
      </c>
      <c r="B10" s="32" t="s">
        <v>441</v>
      </c>
      <c r="C10" s="32">
        <v>44215</v>
      </c>
      <c r="D10" s="32">
        <v>114</v>
      </c>
      <c r="E10" s="34">
        <v>7.291666666666667E-4</v>
      </c>
      <c r="F10" s="34">
        <v>7.3842592592592597E-3</v>
      </c>
      <c r="G10" s="22"/>
      <c r="H10" s="22"/>
      <c r="I10" s="32" t="s">
        <v>442</v>
      </c>
      <c r="J10" s="32">
        <v>3759</v>
      </c>
      <c r="K10" s="32">
        <v>9</v>
      </c>
      <c r="L10" s="34">
        <v>9.7222222222222209E-4</v>
      </c>
      <c r="M10" s="34">
        <v>5.5671296296296302E-3</v>
      </c>
      <c r="N10" s="32">
        <v>3</v>
      </c>
      <c r="O10" s="34">
        <v>2.5578703703703705E-3</v>
      </c>
      <c r="P10" s="34">
        <v>7.2916666666666659E-3</v>
      </c>
    </row>
    <row r="11" spans="1:16" x14ac:dyDescent="0.25">
      <c r="A11" s="17">
        <v>9</v>
      </c>
      <c r="B11" s="32" t="s">
        <v>443</v>
      </c>
      <c r="C11" s="32">
        <v>44016</v>
      </c>
      <c r="D11" s="32">
        <v>112</v>
      </c>
      <c r="E11" s="34">
        <v>4.8611111111111104E-4</v>
      </c>
      <c r="F11" s="34">
        <v>3.6226851851851854E-3</v>
      </c>
      <c r="G11" s="22"/>
      <c r="H11" s="22"/>
      <c r="I11" s="32" t="s">
        <v>444</v>
      </c>
      <c r="J11" s="32">
        <v>3812</v>
      </c>
      <c r="K11" s="32">
        <v>7</v>
      </c>
      <c r="L11" s="34">
        <v>5.5555555555555556E-4</v>
      </c>
      <c r="M11" s="34">
        <v>1.8171296296296297E-3</v>
      </c>
      <c r="N11" s="32">
        <v>7</v>
      </c>
      <c r="O11" s="34">
        <v>4.9768518518518521E-4</v>
      </c>
      <c r="P11" s="34">
        <v>1.0995370370370371E-3</v>
      </c>
    </row>
    <row r="12" spans="1:16" x14ac:dyDescent="0.25">
      <c r="A12" s="17">
        <v>9</v>
      </c>
      <c r="B12" s="32" t="s">
        <v>445</v>
      </c>
      <c r="C12" s="32">
        <v>44249</v>
      </c>
      <c r="D12" s="32">
        <v>93</v>
      </c>
      <c r="E12" s="34">
        <v>8.9120370370370362E-4</v>
      </c>
      <c r="F12" s="34">
        <v>1.1006944444444444E-2</v>
      </c>
      <c r="G12" s="22"/>
      <c r="H12" s="22"/>
      <c r="I12" s="32" t="s">
        <v>446</v>
      </c>
      <c r="J12" s="32">
        <v>3464</v>
      </c>
      <c r="K12" s="32">
        <v>7</v>
      </c>
      <c r="L12" s="34">
        <v>8.6805555555555551E-4</v>
      </c>
      <c r="M12" s="34">
        <v>3.0439814814814821E-3</v>
      </c>
      <c r="N12" s="32">
        <v>5</v>
      </c>
      <c r="O12" s="34">
        <v>8.7962962962962962E-4</v>
      </c>
      <c r="P12" s="34">
        <v>3.1018518518518522E-3</v>
      </c>
    </row>
    <row r="13" spans="1:16" x14ac:dyDescent="0.25">
      <c r="A13" s="17">
        <v>9</v>
      </c>
      <c r="B13" s="32" t="s">
        <v>447</v>
      </c>
      <c r="C13" s="32">
        <v>3684</v>
      </c>
      <c r="D13" s="32">
        <v>1</v>
      </c>
      <c r="E13" s="34">
        <v>6.2500000000000001E-4</v>
      </c>
      <c r="F13" s="34">
        <v>6.2500000000000001E-4</v>
      </c>
      <c r="G13" s="22"/>
      <c r="H13" s="22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A14" s="17">
        <v>9</v>
      </c>
      <c r="B14" s="32" t="s">
        <v>448</v>
      </c>
      <c r="C14" s="32">
        <v>44078</v>
      </c>
      <c r="D14" s="32">
        <v>135</v>
      </c>
      <c r="E14" s="34">
        <v>5.0925925925925921E-4</v>
      </c>
      <c r="F14" s="34">
        <v>4.9652777777777777E-3</v>
      </c>
      <c r="G14" s="22"/>
      <c r="H14" s="22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A15" s="17">
        <v>9</v>
      </c>
      <c r="B15" s="32" t="s">
        <v>449</v>
      </c>
      <c r="C15" s="32">
        <v>44166</v>
      </c>
      <c r="D15" s="32">
        <v>119</v>
      </c>
      <c r="E15" s="34">
        <v>5.9027777777777778E-4</v>
      </c>
      <c r="F15" s="34">
        <v>3.8657407407407408E-3</v>
      </c>
      <c r="G15" s="22"/>
      <c r="H15" s="22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A16" s="17">
        <v>9</v>
      </c>
      <c r="B16" s="32" t="s">
        <v>437</v>
      </c>
      <c r="C16" s="32">
        <v>3994</v>
      </c>
      <c r="D16" s="32">
        <v>2</v>
      </c>
      <c r="E16" s="34">
        <v>4.7453703703703704E-4</v>
      </c>
      <c r="F16" s="34">
        <v>7.5231481481481471E-4</v>
      </c>
      <c r="G16" s="22"/>
      <c r="H16" s="22"/>
      <c r="I16" s="17"/>
      <c r="J16" s="17"/>
      <c r="K16" s="17"/>
      <c r="L16" s="17"/>
      <c r="M16" s="17"/>
      <c r="N16" s="17"/>
      <c r="O16" s="17"/>
      <c r="P16" s="17"/>
    </row>
    <row r="17" spans="1:16" x14ac:dyDescent="0.25">
      <c r="A17" s="17">
        <v>9</v>
      </c>
      <c r="B17" s="32" t="s">
        <v>450</v>
      </c>
      <c r="C17" s="32">
        <v>44025</v>
      </c>
      <c r="D17" s="32">
        <v>1</v>
      </c>
      <c r="E17" s="34">
        <v>3.8425925925925923E-3</v>
      </c>
      <c r="F17" s="34">
        <v>3.8425925925925923E-3</v>
      </c>
      <c r="G17" s="22"/>
      <c r="H17" s="22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s="17">
        <v>9</v>
      </c>
      <c r="B18" s="32" t="s">
        <v>451</v>
      </c>
      <c r="C18" s="32">
        <v>44408</v>
      </c>
      <c r="D18" s="32">
        <v>93</v>
      </c>
      <c r="E18" s="34">
        <v>1.423611111111111E-3</v>
      </c>
      <c r="F18" s="34">
        <v>3.3402777777777774E-2</v>
      </c>
      <c r="G18" s="22"/>
      <c r="H18" s="22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s="17">
        <v>9</v>
      </c>
      <c r="B19" s="32" t="s">
        <v>452</v>
      </c>
      <c r="C19" s="32">
        <v>44379</v>
      </c>
      <c r="D19" s="32">
        <v>82</v>
      </c>
      <c r="E19" s="34">
        <v>5.9027777777777778E-4</v>
      </c>
      <c r="F19" s="34">
        <v>3.2291666666666666E-3</v>
      </c>
      <c r="G19" s="22"/>
      <c r="H19" s="22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s="17">
        <v>9</v>
      </c>
      <c r="B20" s="32" t="s">
        <v>453</v>
      </c>
      <c r="C20" s="32">
        <v>44191</v>
      </c>
      <c r="D20" s="32">
        <v>60</v>
      </c>
      <c r="E20" s="34">
        <v>1.0879629629629629E-3</v>
      </c>
      <c r="F20" s="34">
        <v>1.3680555555555555E-2</v>
      </c>
      <c r="G20" s="22"/>
      <c r="H20" s="22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s="17">
        <v>9</v>
      </c>
      <c r="B21" s="32" t="s">
        <v>454</v>
      </c>
      <c r="C21" s="32">
        <v>44119</v>
      </c>
      <c r="D21" s="32">
        <v>140</v>
      </c>
      <c r="E21" s="34">
        <v>1.0185185185185186E-3</v>
      </c>
      <c r="F21" s="34">
        <v>7.4768518518518526E-3</v>
      </c>
      <c r="G21" s="22"/>
      <c r="H21" s="22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A22" s="17">
        <v>9</v>
      </c>
      <c r="B22" s="32" t="s">
        <v>455</v>
      </c>
      <c r="C22" s="32">
        <v>44124</v>
      </c>
      <c r="D22" s="32">
        <v>188</v>
      </c>
      <c r="E22" s="34">
        <v>8.7962962962962962E-4</v>
      </c>
      <c r="F22" s="34">
        <v>8.2060185185185187E-3</v>
      </c>
      <c r="G22" s="22"/>
      <c r="H22" s="22"/>
      <c r="I22" s="17"/>
      <c r="J22" s="17"/>
      <c r="K22" s="17"/>
      <c r="L22" s="17"/>
      <c r="M22" s="17"/>
      <c r="N22" s="17"/>
      <c r="O22" s="17"/>
      <c r="P22" s="17"/>
    </row>
    <row r="23" spans="1:16" x14ac:dyDescent="0.25">
      <c r="A23" s="17">
        <v>9</v>
      </c>
      <c r="B23" s="32" t="s">
        <v>456</v>
      </c>
      <c r="C23" s="32">
        <v>44009</v>
      </c>
      <c r="D23" s="32">
        <v>119</v>
      </c>
      <c r="E23" s="34">
        <v>7.7546296296296304E-4</v>
      </c>
      <c r="F23" s="34">
        <v>1.2430555555555554E-2</v>
      </c>
      <c r="G23" s="22"/>
      <c r="H23" s="22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7">
        <v>10</v>
      </c>
      <c r="B24" s="32" t="s">
        <v>457</v>
      </c>
      <c r="C24" s="32">
        <v>44222</v>
      </c>
      <c r="D24" s="32">
        <v>40</v>
      </c>
      <c r="E24" s="34">
        <v>8.449074074074075E-4</v>
      </c>
      <c r="F24" s="34">
        <v>2.9513888888888888E-3</v>
      </c>
      <c r="G24" s="22"/>
      <c r="H24" s="22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269">
        <v>10</v>
      </c>
      <c r="B25" s="32" t="s">
        <v>458</v>
      </c>
      <c r="C25" s="32">
        <v>44184</v>
      </c>
      <c r="D25" s="32">
        <v>94</v>
      </c>
      <c r="E25" s="34">
        <v>7.5231481481481471E-4</v>
      </c>
      <c r="F25" s="34">
        <v>3.8078703703703707E-3</v>
      </c>
      <c r="G25" s="270"/>
      <c r="H25" s="270"/>
      <c r="I25" s="269"/>
      <c r="J25" s="269"/>
      <c r="K25" s="269"/>
      <c r="L25" s="269"/>
      <c r="M25" s="269"/>
      <c r="N25" s="17"/>
      <c r="O25" s="17"/>
      <c r="P25" s="17"/>
    </row>
    <row r="26" spans="1:16" x14ac:dyDescent="0.25">
      <c r="A26" s="17">
        <v>10</v>
      </c>
      <c r="B26" s="32" t="s">
        <v>459</v>
      </c>
      <c r="C26" s="32">
        <v>44378</v>
      </c>
      <c r="D26" s="32">
        <v>167</v>
      </c>
      <c r="E26" s="34">
        <v>5.2083333333333333E-4</v>
      </c>
      <c r="F26" s="34">
        <v>6.1342592592592594E-3</v>
      </c>
      <c r="G26" s="22"/>
      <c r="H26" s="22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17">
        <v>10</v>
      </c>
      <c r="B27" s="32" t="s">
        <v>460</v>
      </c>
      <c r="C27" s="32">
        <v>44072</v>
      </c>
      <c r="D27" s="32">
        <v>223</v>
      </c>
      <c r="E27" s="34">
        <v>5.9027777777777778E-4</v>
      </c>
      <c r="F27" s="34">
        <v>6.168981481481481E-3</v>
      </c>
      <c r="G27" s="22"/>
      <c r="H27" s="22"/>
      <c r="I27" s="17"/>
      <c r="J27" s="17"/>
      <c r="K27" s="17"/>
      <c r="L27" s="17"/>
      <c r="M27" s="17"/>
      <c r="N27" s="17"/>
      <c r="O27" s="17"/>
      <c r="P27" s="17"/>
    </row>
    <row r="28" spans="1:16" x14ac:dyDescent="0.25">
      <c r="A28" s="17">
        <v>10</v>
      </c>
      <c r="B28" s="32" t="s">
        <v>461</v>
      </c>
      <c r="C28" s="32">
        <v>44252</v>
      </c>
      <c r="D28" s="32">
        <v>144</v>
      </c>
      <c r="E28" s="34">
        <v>7.5231481481481471E-4</v>
      </c>
      <c r="F28" s="34">
        <v>4.4560185185185189E-3</v>
      </c>
      <c r="G28" s="22"/>
      <c r="H28" s="22"/>
      <c r="I28" s="17"/>
      <c r="J28" s="17"/>
      <c r="K28" s="17"/>
      <c r="L28" s="17"/>
      <c r="M28" s="17"/>
      <c r="N28" s="17"/>
      <c r="O28" s="17"/>
      <c r="P28" s="17"/>
    </row>
    <row r="29" spans="1:16" x14ac:dyDescent="0.25">
      <c r="A29" s="17">
        <v>10</v>
      </c>
      <c r="B29" s="32" t="s">
        <v>462</v>
      </c>
      <c r="C29" s="32">
        <v>3776</v>
      </c>
      <c r="D29" s="32">
        <v>1</v>
      </c>
      <c r="E29" s="34">
        <v>8.6805555555555551E-4</v>
      </c>
      <c r="F29" s="34">
        <v>8.6805555555555551E-4</v>
      </c>
      <c r="G29" s="22"/>
      <c r="H29" s="22"/>
      <c r="I29" s="17"/>
      <c r="J29" s="17"/>
      <c r="K29" s="17"/>
      <c r="L29" s="17"/>
      <c r="M29" s="17"/>
      <c r="N29" s="17"/>
      <c r="O29" s="17"/>
      <c r="P29" s="17"/>
    </row>
    <row r="30" spans="1:16" x14ac:dyDescent="0.25">
      <c r="A30" s="17">
        <v>10</v>
      </c>
      <c r="B30" s="32" t="s">
        <v>463</v>
      </c>
      <c r="C30" s="32">
        <v>44258</v>
      </c>
      <c r="D30" s="32">
        <v>84</v>
      </c>
      <c r="E30" s="34">
        <v>1.1921296296296296E-3</v>
      </c>
      <c r="F30" s="34">
        <v>1.5833333333333335E-2</v>
      </c>
      <c r="G30" s="22"/>
      <c r="H30" s="22"/>
      <c r="I30" s="17"/>
      <c r="J30" s="17"/>
      <c r="K30" s="17"/>
      <c r="L30" s="17"/>
      <c r="M30" s="17"/>
      <c r="N30" s="17"/>
      <c r="O30" s="17"/>
      <c r="P30" s="17"/>
    </row>
    <row r="31" spans="1:16" x14ac:dyDescent="0.25">
      <c r="A31" s="17">
        <v>10</v>
      </c>
      <c r="B31" s="32" t="s">
        <v>464</v>
      </c>
      <c r="C31" s="32">
        <v>44033</v>
      </c>
      <c r="D31" s="32">
        <v>102</v>
      </c>
      <c r="E31" s="34">
        <v>8.7962962962962962E-4</v>
      </c>
      <c r="F31" s="34">
        <v>6.2962962962962964E-3</v>
      </c>
      <c r="G31" s="22"/>
      <c r="H31" s="22"/>
      <c r="I31" s="17"/>
      <c r="J31" s="17"/>
      <c r="K31" s="17"/>
      <c r="L31" s="17"/>
      <c r="M31" s="17"/>
      <c r="N31" s="17"/>
      <c r="O31" s="17"/>
      <c r="P31" s="17"/>
    </row>
    <row r="32" spans="1:16" x14ac:dyDescent="0.25">
      <c r="A32" s="17">
        <v>10</v>
      </c>
      <c r="B32" s="32" t="s">
        <v>465</v>
      </c>
      <c r="C32" s="32">
        <v>44075</v>
      </c>
      <c r="D32" s="32">
        <v>123</v>
      </c>
      <c r="E32" s="34">
        <v>5.5555555555555556E-4</v>
      </c>
      <c r="F32" s="34">
        <v>2.2222222222222222E-3</v>
      </c>
      <c r="G32" s="22"/>
      <c r="H32" s="22"/>
      <c r="I32" s="17"/>
      <c r="J32" s="17"/>
      <c r="K32" s="17"/>
      <c r="L32" s="17"/>
      <c r="M32" s="17"/>
      <c r="N32" s="17"/>
      <c r="O32" s="17"/>
      <c r="P32" s="17"/>
    </row>
    <row r="33" spans="1:16" x14ac:dyDescent="0.25">
      <c r="A33" s="17">
        <v>10</v>
      </c>
      <c r="B33" s="32" t="s">
        <v>466</v>
      </c>
      <c r="C33" s="32">
        <v>44205</v>
      </c>
      <c r="D33" s="32">
        <v>150</v>
      </c>
      <c r="E33" s="34">
        <v>7.5231481481481471E-4</v>
      </c>
      <c r="F33" s="34">
        <v>9.1782407407407403E-3</v>
      </c>
      <c r="G33" s="22"/>
      <c r="H33" s="22"/>
      <c r="I33" s="17"/>
      <c r="J33" s="17"/>
      <c r="K33" s="17"/>
      <c r="L33" s="17"/>
      <c r="M33" s="17"/>
      <c r="N33" s="17"/>
      <c r="O33" s="17"/>
      <c r="P33" s="17"/>
    </row>
    <row r="34" spans="1:16" x14ac:dyDescent="0.25">
      <c r="A34" s="17">
        <v>10</v>
      </c>
      <c r="B34" s="32" t="s">
        <v>467</v>
      </c>
      <c r="C34" s="32">
        <v>44291</v>
      </c>
      <c r="D34" s="32">
        <v>50</v>
      </c>
      <c r="E34" s="34">
        <v>6.2500000000000001E-4</v>
      </c>
      <c r="F34" s="34">
        <v>6.1805555555555563E-3</v>
      </c>
      <c r="G34" s="22"/>
      <c r="H34" s="22"/>
      <c r="I34" s="17"/>
      <c r="J34" s="17"/>
      <c r="K34" s="17"/>
      <c r="L34" s="17"/>
      <c r="M34" s="17"/>
      <c r="N34" s="17"/>
      <c r="O34" s="17"/>
      <c r="P34" s="17"/>
    </row>
    <row r="35" spans="1:16" x14ac:dyDescent="0.25">
      <c r="A35" s="17">
        <v>10</v>
      </c>
      <c r="B35" s="32" t="s">
        <v>468</v>
      </c>
      <c r="C35" s="32">
        <v>44015</v>
      </c>
      <c r="D35" s="32">
        <v>58</v>
      </c>
      <c r="E35" s="34">
        <v>6.4814814814814813E-4</v>
      </c>
      <c r="F35" s="34">
        <v>4.5370370370370365E-3</v>
      </c>
      <c r="G35" s="22"/>
      <c r="H35" s="22"/>
      <c r="I35" s="17"/>
      <c r="J35" s="17"/>
      <c r="K35" s="17"/>
      <c r="L35" s="17"/>
      <c r="M35" s="17"/>
      <c r="N35" s="17"/>
      <c r="O35" s="17"/>
      <c r="P35" s="17"/>
    </row>
    <row r="36" spans="1:16" x14ac:dyDescent="0.25">
      <c r="A36" s="17">
        <v>10</v>
      </c>
      <c r="B36" s="32" t="s">
        <v>446</v>
      </c>
      <c r="C36" s="32">
        <v>3464</v>
      </c>
      <c r="D36" s="32">
        <v>7</v>
      </c>
      <c r="E36" s="34">
        <v>8.6805555555555551E-4</v>
      </c>
      <c r="F36" s="34">
        <v>3.0439814814814821E-3</v>
      </c>
      <c r="G36" s="22"/>
      <c r="H36" s="22"/>
      <c r="I36" s="17"/>
      <c r="J36" s="17"/>
      <c r="K36" s="17"/>
      <c r="L36" s="17"/>
      <c r="M36" s="17"/>
      <c r="N36" s="17"/>
      <c r="O36" s="17"/>
      <c r="P36" s="17"/>
    </row>
    <row r="37" spans="1:16" x14ac:dyDescent="0.25">
      <c r="A37" s="17">
        <v>10</v>
      </c>
      <c r="B37" s="32" t="s">
        <v>469</v>
      </c>
      <c r="C37" s="32">
        <v>44350</v>
      </c>
      <c r="D37" s="32">
        <v>133</v>
      </c>
      <c r="E37" s="34">
        <v>6.5972222222222213E-4</v>
      </c>
      <c r="F37" s="34">
        <v>8.0902777777777778E-3</v>
      </c>
      <c r="G37" s="22"/>
      <c r="H37" s="22"/>
      <c r="I37" s="17"/>
      <c r="J37" s="17"/>
      <c r="K37" s="17"/>
      <c r="L37" s="17"/>
      <c r="M37" s="17"/>
      <c r="N37" s="17"/>
      <c r="O37" s="17"/>
      <c r="P37" s="17"/>
    </row>
    <row r="38" spans="1:16" x14ac:dyDescent="0.25">
      <c r="A38" s="17">
        <v>10</v>
      </c>
      <c r="B38" s="32" t="s">
        <v>470</v>
      </c>
      <c r="C38" s="32">
        <v>44257</v>
      </c>
      <c r="D38" s="32">
        <v>132</v>
      </c>
      <c r="E38" s="34">
        <v>8.6805555555555551E-4</v>
      </c>
      <c r="F38" s="34">
        <v>2.3622685185185188E-2</v>
      </c>
      <c r="G38" s="22"/>
      <c r="H38" s="22"/>
      <c r="I38" s="17"/>
      <c r="J38" s="17"/>
      <c r="K38" s="17"/>
      <c r="L38" s="17"/>
      <c r="M38" s="17"/>
      <c r="N38" s="17"/>
      <c r="O38" s="17"/>
      <c r="P38" s="17"/>
    </row>
    <row r="39" spans="1:16" x14ac:dyDescent="0.25">
      <c r="A39" s="17">
        <v>27</v>
      </c>
      <c r="B39" s="32" t="s">
        <v>471</v>
      </c>
      <c r="C39" s="32">
        <v>44327</v>
      </c>
      <c r="D39" s="32">
        <v>186</v>
      </c>
      <c r="E39" s="34">
        <v>6.7129629629629625E-4</v>
      </c>
      <c r="F39" s="34">
        <v>1.3043981481481483E-2</v>
      </c>
      <c r="G39" s="22"/>
      <c r="H39" s="22"/>
      <c r="I39" s="17"/>
      <c r="J39" s="17"/>
      <c r="K39" s="17"/>
      <c r="L39" s="17"/>
      <c r="M39" s="17"/>
      <c r="N39" s="17"/>
      <c r="O39" s="17"/>
      <c r="P39" s="17"/>
    </row>
    <row r="40" spans="1:16" x14ac:dyDescent="0.25">
      <c r="A40" s="17">
        <v>27</v>
      </c>
      <c r="B40" s="32" t="s">
        <v>472</v>
      </c>
      <c r="C40" s="32">
        <v>44106</v>
      </c>
      <c r="D40" s="32">
        <v>178</v>
      </c>
      <c r="E40" s="34">
        <v>7.175925925925927E-4</v>
      </c>
      <c r="F40" s="34">
        <v>1.3333333333333334E-2</v>
      </c>
      <c r="G40" s="22"/>
      <c r="H40" s="22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17">
        <v>27</v>
      </c>
      <c r="B41" s="32" t="s">
        <v>473</v>
      </c>
      <c r="C41" s="32">
        <v>44202</v>
      </c>
      <c r="D41" s="32">
        <v>153</v>
      </c>
      <c r="E41" s="34">
        <v>8.564814814814815E-4</v>
      </c>
      <c r="F41" s="34">
        <v>1.1736111111111109E-2</v>
      </c>
      <c r="G41" s="22"/>
      <c r="H41" s="22"/>
      <c r="I41" s="17"/>
      <c r="J41" s="17"/>
      <c r="K41" s="17"/>
      <c r="L41" s="17"/>
      <c r="M41" s="17"/>
      <c r="N41" s="17"/>
      <c r="O41" s="17"/>
      <c r="P41" s="17"/>
    </row>
    <row r="42" spans="1:16" x14ac:dyDescent="0.25">
      <c r="A42" s="17">
        <v>27</v>
      </c>
      <c r="B42" s="32" t="s">
        <v>474</v>
      </c>
      <c r="C42" s="32">
        <v>44058</v>
      </c>
      <c r="D42" s="32">
        <v>146</v>
      </c>
      <c r="E42" s="34">
        <v>9.8379629629629642E-4</v>
      </c>
      <c r="F42" s="34">
        <v>1.136574074074074E-2</v>
      </c>
      <c r="G42" s="22"/>
      <c r="H42" s="22"/>
      <c r="I42" s="17"/>
      <c r="J42" s="17"/>
      <c r="K42" s="17"/>
      <c r="L42" s="17"/>
      <c r="M42" s="17"/>
      <c r="N42" s="17"/>
      <c r="O42" s="17"/>
      <c r="P42" s="17"/>
    </row>
    <row r="43" spans="1:16" x14ac:dyDescent="0.25">
      <c r="A43" s="17">
        <v>27</v>
      </c>
      <c r="B43" s="32" t="s">
        <v>475</v>
      </c>
      <c r="C43" s="32">
        <v>44182</v>
      </c>
      <c r="D43" s="32">
        <v>128</v>
      </c>
      <c r="E43" s="34">
        <v>8.3333333333333339E-4</v>
      </c>
      <c r="F43" s="34">
        <v>1.2465277777777777E-2</v>
      </c>
      <c r="G43" s="22"/>
      <c r="H43" s="22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>
        <v>27</v>
      </c>
      <c r="B44" s="32" t="s">
        <v>476</v>
      </c>
      <c r="C44" s="32">
        <v>44070</v>
      </c>
      <c r="D44" s="32">
        <v>164</v>
      </c>
      <c r="E44" s="34">
        <v>9.0277777777777784E-4</v>
      </c>
      <c r="F44" s="34">
        <v>1.2731481481481481E-2</v>
      </c>
      <c r="G44" s="22"/>
      <c r="H44" s="22"/>
      <c r="I44" s="17"/>
      <c r="J44" s="17"/>
      <c r="K44" s="17"/>
      <c r="L44" s="17"/>
      <c r="M44" s="17"/>
      <c r="N44" s="17"/>
      <c r="O44" s="17"/>
      <c r="P44" s="17"/>
    </row>
    <row r="45" spans="1:16" x14ac:dyDescent="0.25">
      <c r="A45" s="17">
        <v>27</v>
      </c>
      <c r="B45" s="32" t="s">
        <v>477</v>
      </c>
      <c r="C45" s="32">
        <v>44402</v>
      </c>
      <c r="D45" s="32">
        <v>181</v>
      </c>
      <c r="E45" s="34">
        <v>6.9444444444444447E-4</v>
      </c>
      <c r="F45" s="34">
        <v>1.3391203703703704E-2</v>
      </c>
      <c r="G45" s="22"/>
      <c r="H45" s="22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17">
        <v>27</v>
      </c>
      <c r="B46" s="32" t="s">
        <v>478</v>
      </c>
      <c r="C46" s="32">
        <v>44277</v>
      </c>
      <c r="D46" s="32">
        <v>231</v>
      </c>
      <c r="E46" s="34">
        <v>7.291666666666667E-4</v>
      </c>
      <c r="F46" s="34">
        <v>7.858796296296296E-3</v>
      </c>
      <c r="G46" s="22"/>
      <c r="H46" s="22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>
        <v>27</v>
      </c>
      <c r="B47" s="32" t="s">
        <v>479</v>
      </c>
      <c r="C47" s="32">
        <v>44080</v>
      </c>
      <c r="D47" s="32">
        <v>146</v>
      </c>
      <c r="E47" s="34">
        <v>9.9537037037037042E-4</v>
      </c>
      <c r="F47" s="34">
        <v>2.0023148148148148E-2</v>
      </c>
      <c r="G47" s="22"/>
      <c r="H47" s="22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17">
        <v>27</v>
      </c>
      <c r="B48" s="32" t="s">
        <v>480</v>
      </c>
      <c r="C48" s="32">
        <v>44247</v>
      </c>
      <c r="D48" s="32">
        <v>131</v>
      </c>
      <c r="E48" s="34">
        <v>4.9768518518518521E-4</v>
      </c>
      <c r="F48" s="34">
        <v>2.5000000000000001E-3</v>
      </c>
      <c r="G48" s="22"/>
      <c r="H48" s="22"/>
      <c r="I48" s="17"/>
      <c r="J48" s="17"/>
      <c r="K48" s="17"/>
      <c r="L48" s="17"/>
      <c r="M48" s="17"/>
      <c r="N48" s="17"/>
      <c r="O48" s="17"/>
      <c r="P48" s="17"/>
    </row>
    <row r="49" spans="1:16" x14ac:dyDescent="0.25">
      <c r="A49" s="17">
        <v>27</v>
      </c>
      <c r="B49" s="32" t="s">
        <v>481</v>
      </c>
      <c r="C49" s="32">
        <v>44387</v>
      </c>
      <c r="D49" s="32">
        <v>106</v>
      </c>
      <c r="E49" s="34">
        <v>7.9861111111111105E-4</v>
      </c>
      <c r="F49" s="34">
        <v>7.083333333333333E-3</v>
      </c>
      <c r="G49" s="22"/>
      <c r="H49" s="22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17">
        <v>29</v>
      </c>
      <c r="B50" s="32" t="s">
        <v>435</v>
      </c>
      <c r="C50" s="32">
        <v>3770</v>
      </c>
      <c r="D50" s="32">
        <v>1</v>
      </c>
      <c r="E50" s="34">
        <v>1.1574074074074073E-5</v>
      </c>
      <c r="F50" s="34">
        <v>1.1574074074074073E-5</v>
      </c>
      <c r="G50" s="22"/>
      <c r="H50" s="22"/>
      <c r="I50" s="17"/>
      <c r="J50" s="17"/>
      <c r="K50" s="17"/>
      <c r="L50" s="17"/>
      <c r="M50" s="17"/>
      <c r="N50" s="17"/>
      <c r="O50" s="17"/>
      <c r="P50" s="17"/>
    </row>
    <row r="51" spans="1:16" x14ac:dyDescent="0.25">
      <c r="A51" s="17">
        <v>29</v>
      </c>
      <c r="B51" s="32" t="s">
        <v>482</v>
      </c>
      <c r="C51" s="32">
        <v>44381</v>
      </c>
      <c r="D51" s="32">
        <v>215</v>
      </c>
      <c r="E51" s="34">
        <v>6.7129629629629625E-4</v>
      </c>
      <c r="F51" s="34">
        <v>8.6342592592592599E-3</v>
      </c>
      <c r="G51" s="22"/>
      <c r="H51" s="22"/>
      <c r="I51" s="17"/>
      <c r="J51" s="17"/>
      <c r="K51" s="17"/>
      <c r="L51" s="17"/>
      <c r="M51" s="17"/>
      <c r="N51" s="17"/>
      <c r="O51" s="17"/>
      <c r="P51" s="17"/>
    </row>
    <row r="52" spans="1:16" x14ac:dyDescent="0.25">
      <c r="A52" s="17">
        <v>29</v>
      </c>
      <c r="B52" s="32" t="s">
        <v>483</v>
      </c>
      <c r="C52" s="32">
        <v>3219</v>
      </c>
      <c r="D52" s="32">
        <v>5</v>
      </c>
      <c r="E52" s="34">
        <v>6.2731481481481484E-3</v>
      </c>
      <c r="F52" s="34">
        <v>2.7233796296296298E-2</v>
      </c>
      <c r="G52" s="22"/>
      <c r="H52" s="22"/>
      <c r="I52" s="17"/>
      <c r="J52" s="17"/>
      <c r="K52" s="17"/>
      <c r="L52" s="17"/>
      <c r="M52" s="17"/>
      <c r="N52" s="17"/>
      <c r="O52" s="17"/>
      <c r="P52" s="17"/>
    </row>
    <row r="53" spans="1:16" x14ac:dyDescent="0.25">
      <c r="A53" s="17">
        <v>29</v>
      </c>
      <c r="B53" s="32" t="s">
        <v>484</v>
      </c>
      <c r="C53" s="32">
        <v>44399</v>
      </c>
      <c r="D53" s="32">
        <v>111</v>
      </c>
      <c r="E53" s="34">
        <v>1.0416666666666667E-3</v>
      </c>
      <c r="F53" s="34">
        <v>1.4837962962962963E-2</v>
      </c>
      <c r="G53" s="22"/>
      <c r="H53" s="22"/>
      <c r="I53" s="17"/>
      <c r="J53" s="17"/>
      <c r="K53" s="17"/>
      <c r="L53" s="17"/>
      <c r="M53" s="17"/>
      <c r="N53" s="17"/>
      <c r="O53" s="17"/>
      <c r="P53" s="17"/>
    </row>
    <row r="54" spans="1:16" x14ac:dyDescent="0.25">
      <c r="A54" s="17">
        <v>29</v>
      </c>
      <c r="B54" s="32" t="s">
        <v>485</v>
      </c>
      <c r="C54" s="32">
        <v>44174</v>
      </c>
      <c r="D54" s="32">
        <v>3</v>
      </c>
      <c r="E54" s="34">
        <v>1.689814814814815E-3</v>
      </c>
      <c r="F54" s="34">
        <v>4.2476851851851851E-3</v>
      </c>
      <c r="G54" s="22"/>
      <c r="H54" s="22"/>
      <c r="I54" s="17"/>
      <c r="J54" s="17"/>
      <c r="K54" s="17"/>
      <c r="L54" s="17"/>
      <c r="M54" s="17"/>
      <c r="N54" s="17"/>
      <c r="O54" s="17"/>
      <c r="P54" s="17"/>
    </row>
    <row r="55" spans="1:16" x14ac:dyDescent="0.25">
      <c r="A55" s="17">
        <v>29</v>
      </c>
      <c r="B55" s="32" t="s">
        <v>486</v>
      </c>
      <c r="C55" s="32">
        <v>44171</v>
      </c>
      <c r="D55" s="32">
        <v>119</v>
      </c>
      <c r="E55" s="34">
        <v>8.564814814814815E-4</v>
      </c>
      <c r="F55" s="34">
        <v>8.819444444444444E-3</v>
      </c>
      <c r="G55" s="22"/>
      <c r="H55" s="22"/>
      <c r="I55" s="17"/>
      <c r="J55" s="17"/>
      <c r="K55" s="17"/>
      <c r="L55" s="17"/>
      <c r="M55" s="17"/>
      <c r="N55" s="17"/>
      <c r="O55" s="17"/>
      <c r="P55" s="17"/>
    </row>
    <row r="56" spans="1:16" x14ac:dyDescent="0.25">
      <c r="A56" s="17">
        <v>29</v>
      </c>
      <c r="B56" s="32" t="s">
        <v>442</v>
      </c>
      <c r="C56" s="32">
        <v>3759</v>
      </c>
      <c r="D56" s="32">
        <v>9</v>
      </c>
      <c r="E56" s="34">
        <v>9.7222222222222209E-4</v>
      </c>
      <c r="F56" s="34">
        <v>5.5671296296296302E-3</v>
      </c>
      <c r="G56" s="22"/>
      <c r="H56" s="22"/>
      <c r="I56" s="17"/>
      <c r="J56" s="17"/>
      <c r="K56" s="17"/>
      <c r="L56" s="17"/>
      <c r="M56" s="17"/>
      <c r="N56" s="17"/>
      <c r="O56" s="17"/>
      <c r="P56" s="17"/>
    </row>
    <row r="57" spans="1:16" x14ac:dyDescent="0.25">
      <c r="A57" s="17">
        <v>29</v>
      </c>
      <c r="B57" s="32" t="s">
        <v>487</v>
      </c>
      <c r="C57" s="32">
        <v>44101</v>
      </c>
      <c r="D57" s="32">
        <v>119</v>
      </c>
      <c r="E57" s="34">
        <v>8.564814814814815E-4</v>
      </c>
      <c r="F57" s="34">
        <v>8.6226851851851846E-3</v>
      </c>
      <c r="G57" s="22"/>
      <c r="H57" s="22"/>
      <c r="I57" s="17"/>
      <c r="J57" s="17"/>
      <c r="K57" s="17"/>
      <c r="L57" s="17"/>
      <c r="M57" s="17"/>
      <c r="N57" s="17"/>
      <c r="O57" s="17"/>
      <c r="P57" s="17"/>
    </row>
    <row r="58" spans="1:16" x14ac:dyDescent="0.25">
      <c r="A58" s="17">
        <v>29</v>
      </c>
      <c r="B58" s="32" t="s">
        <v>488</v>
      </c>
      <c r="C58" s="32">
        <v>44138</v>
      </c>
      <c r="D58" s="32">
        <v>222</v>
      </c>
      <c r="E58" s="34">
        <v>6.9444444444444447E-4</v>
      </c>
      <c r="F58" s="34">
        <v>7.9861111111111122E-3</v>
      </c>
      <c r="G58" s="22"/>
      <c r="H58" s="22"/>
      <c r="I58" s="17"/>
      <c r="J58" s="17"/>
      <c r="K58" s="17"/>
      <c r="L58" s="17"/>
      <c r="M58" s="17"/>
      <c r="N58" s="17"/>
      <c r="O58" s="17"/>
      <c r="P58" s="17"/>
    </row>
    <row r="59" spans="1:16" x14ac:dyDescent="0.25">
      <c r="A59" s="17">
        <v>29</v>
      </c>
      <c r="B59" s="32" t="s">
        <v>489</v>
      </c>
      <c r="C59" s="32">
        <v>44421</v>
      </c>
      <c r="D59" s="32">
        <v>123</v>
      </c>
      <c r="E59" s="34">
        <v>9.2592592592592585E-4</v>
      </c>
      <c r="F59" s="34">
        <v>2.5775462962962962E-2</v>
      </c>
      <c r="G59" s="22"/>
      <c r="H59" s="22"/>
      <c r="I59" s="17"/>
      <c r="J59" s="17"/>
      <c r="K59" s="17"/>
      <c r="L59" s="17"/>
      <c r="M59" s="17"/>
      <c r="N59" s="17"/>
      <c r="O59" s="17"/>
      <c r="P59" s="17"/>
    </row>
    <row r="60" spans="1:16" x14ac:dyDescent="0.25">
      <c r="A60" s="17">
        <v>29</v>
      </c>
      <c r="B60" s="32" t="s">
        <v>490</v>
      </c>
      <c r="C60" s="32">
        <v>44094</v>
      </c>
      <c r="D60" s="32">
        <v>213</v>
      </c>
      <c r="E60" s="34">
        <v>6.9444444444444447E-4</v>
      </c>
      <c r="F60" s="34">
        <v>1.324074074074074E-2</v>
      </c>
      <c r="G60" s="22"/>
      <c r="H60" s="22"/>
      <c r="I60" s="17"/>
      <c r="J60" s="17"/>
      <c r="K60" s="17"/>
      <c r="L60" s="17"/>
      <c r="M60" s="17"/>
      <c r="N60" s="17"/>
      <c r="O60" s="17"/>
      <c r="P60" s="17"/>
    </row>
    <row r="61" spans="1:16" x14ac:dyDescent="0.25">
      <c r="A61" s="17">
        <v>29</v>
      </c>
      <c r="B61" s="32" t="s">
        <v>491</v>
      </c>
      <c r="C61" s="32">
        <v>44120</v>
      </c>
      <c r="D61" s="32">
        <v>121</v>
      </c>
      <c r="E61" s="34">
        <v>5.4398148148148144E-4</v>
      </c>
      <c r="F61" s="34">
        <v>4.3981481481481484E-3</v>
      </c>
      <c r="G61" s="22"/>
      <c r="H61" s="22"/>
      <c r="I61" s="17"/>
      <c r="J61" s="17"/>
      <c r="K61" s="17"/>
      <c r="L61" s="17"/>
      <c r="M61" s="17"/>
      <c r="N61" s="17"/>
      <c r="O61" s="17"/>
      <c r="P61" s="17"/>
    </row>
    <row r="62" spans="1:16" x14ac:dyDescent="0.25">
      <c r="A62" s="17">
        <v>32</v>
      </c>
      <c r="B62" s="32" t="s">
        <v>433</v>
      </c>
      <c r="C62" s="32">
        <v>3737</v>
      </c>
      <c r="D62" s="32">
        <v>21</v>
      </c>
      <c r="E62" s="34">
        <v>2.3495370370370371E-3</v>
      </c>
      <c r="F62" s="34">
        <v>1.2581018518518519E-2</v>
      </c>
      <c r="G62" s="22"/>
      <c r="H62" s="22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7">
        <v>32</v>
      </c>
      <c r="B63" s="32" t="s">
        <v>492</v>
      </c>
      <c r="C63" s="32">
        <v>3863</v>
      </c>
      <c r="D63" s="32">
        <v>19</v>
      </c>
      <c r="E63" s="34">
        <v>2.2800925925925927E-3</v>
      </c>
      <c r="F63" s="34">
        <v>1.0277777777777778E-2</v>
      </c>
      <c r="G63" s="22"/>
      <c r="H63" s="22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7">
        <v>32</v>
      </c>
      <c r="B64" s="32" t="s">
        <v>440</v>
      </c>
      <c r="C64" s="32">
        <v>3672</v>
      </c>
      <c r="D64" s="32">
        <v>1</v>
      </c>
      <c r="E64" s="34">
        <v>0</v>
      </c>
      <c r="F64" s="34">
        <v>0</v>
      </c>
      <c r="G64" s="22"/>
      <c r="H64" s="22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7">
        <v>32</v>
      </c>
      <c r="B65" s="32" t="s">
        <v>493</v>
      </c>
      <c r="C65" s="32">
        <v>44081</v>
      </c>
      <c r="D65" s="32">
        <v>100</v>
      </c>
      <c r="E65" s="34">
        <v>8.6805555555555551E-4</v>
      </c>
      <c r="F65" s="34">
        <v>7.1296296296296307E-3</v>
      </c>
      <c r="G65" s="22"/>
      <c r="H65" s="22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7">
        <v>32</v>
      </c>
      <c r="B66" s="32" t="s">
        <v>494</v>
      </c>
      <c r="C66" s="32">
        <v>3808</v>
      </c>
      <c r="D66" s="32">
        <v>13</v>
      </c>
      <c r="E66" s="34">
        <v>2.3958333333333336E-3</v>
      </c>
      <c r="F66" s="34">
        <v>8.1944444444444452E-3</v>
      </c>
      <c r="G66" s="22"/>
      <c r="H66" s="22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7">
        <v>32</v>
      </c>
      <c r="B67" s="32" t="s">
        <v>495</v>
      </c>
      <c r="C67" s="32">
        <v>44290</v>
      </c>
      <c r="D67" s="32">
        <v>180</v>
      </c>
      <c r="E67" s="34">
        <v>7.291666666666667E-4</v>
      </c>
      <c r="F67" s="34">
        <v>1.1354166666666667E-2</v>
      </c>
      <c r="G67" s="22"/>
      <c r="H67" s="22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7">
        <v>32</v>
      </c>
      <c r="B68" s="32" t="s">
        <v>496</v>
      </c>
      <c r="C68" s="32">
        <v>44057</v>
      </c>
      <c r="D68" s="32">
        <v>195</v>
      </c>
      <c r="E68" s="34">
        <v>7.8703703703703705E-4</v>
      </c>
      <c r="F68" s="34">
        <v>9.8958333333333329E-3</v>
      </c>
      <c r="G68" s="22"/>
      <c r="H68" s="22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17">
        <v>32</v>
      </c>
      <c r="B69" s="32" t="s">
        <v>497</v>
      </c>
      <c r="C69" s="32">
        <v>3347</v>
      </c>
      <c r="D69" s="32">
        <v>4</v>
      </c>
      <c r="E69" s="34">
        <v>3.2407407407407406E-4</v>
      </c>
      <c r="F69" s="34">
        <v>7.291666666666667E-4</v>
      </c>
      <c r="G69" s="22"/>
      <c r="H69" s="22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17">
        <v>32</v>
      </c>
      <c r="B70" s="32" t="s">
        <v>498</v>
      </c>
      <c r="C70" s="32">
        <v>44240</v>
      </c>
      <c r="D70" s="32">
        <v>159</v>
      </c>
      <c r="E70" s="34">
        <v>7.175925925925927E-4</v>
      </c>
      <c r="F70" s="34">
        <v>9.3055555555555548E-3</v>
      </c>
      <c r="G70" s="22"/>
      <c r="H70" s="22"/>
      <c r="I70" s="17"/>
      <c r="J70" s="17"/>
      <c r="K70" s="17"/>
      <c r="L70" s="17"/>
      <c r="M70" s="17"/>
      <c r="N70" s="17"/>
      <c r="O70" s="17"/>
      <c r="P70" s="17"/>
    </row>
    <row r="71" spans="1:16" x14ac:dyDescent="0.25">
      <c r="A71" s="17">
        <v>32</v>
      </c>
      <c r="B71" s="32" t="s">
        <v>499</v>
      </c>
      <c r="C71" s="32">
        <v>3420</v>
      </c>
      <c r="D71" s="32">
        <v>26</v>
      </c>
      <c r="E71" s="34">
        <v>3.2870370370370367E-3</v>
      </c>
      <c r="F71" s="34">
        <v>3.2881944444444443E-2</v>
      </c>
      <c r="G71" s="22"/>
      <c r="H71" s="22"/>
      <c r="I71" s="17"/>
      <c r="J71" s="17"/>
      <c r="K71" s="17"/>
      <c r="L71" s="17"/>
      <c r="M71" s="17"/>
      <c r="N71" s="17"/>
      <c r="O71" s="17"/>
      <c r="P71" s="17"/>
    </row>
    <row r="72" spans="1:16" x14ac:dyDescent="0.25">
      <c r="A72" s="17">
        <v>32</v>
      </c>
      <c r="B72" s="32" t="s">
        <v>500</v>
      </c>
      <c r="C72" s="32">
        <v>44251</v>
      </c>
      <c r="D72" s="32">
        <v>172</v>
      </c>
      <c r="E72" s="34">
        <v>8.9120370370370362E-4</v>
      </c>
      <c r="F72" s="34">
        <v>9.7916666666666655E-3</v>
      </c>
      <c r="G72" s="22"/>
      <c r="H72" s="22"/>
      <c r="I72" s="17"/>
      <c r="J72" s="17"/>
      <c r="K72" s="17"/>
      <c r="L72" s="17"/>
      <c r="M72" s="17"/>
      <c r="N72" s="17"/>
      <c r="O72" s="17"/>
      <c r="P72" s="17"/>
    </row>
    <row r="73" spans="1:16" x14ac:dyDescent="0.25">
      <c r="A73" s="17">
        <v>32</v>
      </c>
      <c r="B73" s="32" t="s">
        <v>501</v>
      </c>
      <c r="C73" s="32">
        <v>44121</v>
      </c>
      <c r="D73" s="32">
        <v>179</v>
      </c>
      <c r="E73" s="34">
        <v>8.3333333333333339E-4</v>
      </c>
      <c r="F73" s="34">
        <v>1.0983796296296297E-2</v>
      </c>
      <c r="G73" s="22"/>
      <c r="H73" s="22"/>
      <c r="I73" s="17"/>
      <c r="J73" s="17"/>
      <c r="K73" s="17"/>
      <c r="L73" s="17"/>
      <c r="M73" s="17"/>
      <c r="N73" s="17"/>
      <c r="O73" s="17"/>
      <c r="P73" s="17"/>
    </row>
    <row r="74" spans="1:16" x14ac:dyDescent="0.25">
      <c r="A74" s="17">
        <v>32</v>
      </c>
      <c r="B74" s="32" t="s">
        <v>502</v>
      </c>
      <c r="C74" s="32">
        <v>3874</v>
      </c>
      <c r="D74" s="32">
        <v>8</v>
      </c>
      <c r="E74" s="34">
        <v>1.8518518518518517E-3</v>
      </c>
      <c r="F74" s="34">
        <v>6.2268518518518515E-3</v>
      </c>
      <c r="G74" s="22"/>
      <c r="H74" s="22"/>
      <c r="I74" s="17"/>
      <c r="J74" s="17"/>
      <c r="K74" s="17"/>
      <c r="L74" s="17"/>
      <c r="M74" s="17"/>
      <c r="N74" s="17"/>
      <c r="O74" s="17"/>
      <c r="P74" s="17"/>
    </row>
    <row r="75" spans="1:16" x14ac:dyDescent="0.25">
      <c r="A75" s="24"/>
      <c r="B75" s="24">
        <v>71</v>
      </c>
      <c r="C75" s="24"/>
      <c r="D75" s="24">
        <v>7605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1:16" x14ac:dyDescent="0.25">
      <c r="A76" s="17"/>
      <c r="B76" s="17"/>
      <c r="C76" s="17"/>
      <c r="D76" s="17"/>
      <c r="E76" s="17"/>
      <c r="F76" s="17"/>
      <c r="G76" s="22"/>
      <c r="H76" s="22"/>
      <c r="I76" s="17"/>
      <c r="J76" s="17"/>
      <c r="K76" s="17"/>
      <c r="L76" s="17"/>
      <c r="M76" s="17"/>
      <c r="N76" s="17"/>
      <c r="O76" s="17"/>
      <c r="P76" s="17"/>
    </row>
  </sheetData>
  <mergeCells count="81">
    <mergeCell ref="G70:H70"/>
    <mergeCell ref="G71:H71"/>
    <mergeCell ref="G72:H72"/>
    <mergeCell ref="G73:H73"/>
    <mergeCell ref="G74:H74"/>
    <mergeCell ref="G76:H76"/>
    <mergeCell ref="G64:H64"/>
    <mergeCell ref="G65:H65"/>
    <mergeCell ref="G66:H66"/>
    <mergeCell ref="G67:H67"/>
    <mergeCell ref="G68:H68"/>
    <mergeCell ref="G69:H69"/>
    <mergeCell ref="G58:H58"/>
    <mergeCell ref="G59:H59"/>
    <mergeCell ref="G60:H60"/>
    <mergeCell ref="G61:H61"/>
    <mergeCell ref="G62:H62"/>
    <mergeCell ref="G63:H63"/>
    <mergeCell ref="G52:H52"/>
    <mergeCell ref="G53:H53"/>
    <mergeCell ref="G54:H54"/>
    <mergeCell ref="G55:H55"/>
    <mergeCell ref="G56:H56"/>
    <mergeCell ref="G57:H57"/>
    <mergeCell ref="G46:H46"/>
    <mergeCell ref="G47:H47"/>
    <mergeCell ref="G48:H48"/>
    <mergeCell ref="G49:H49"/>
    <mergeCell ref="G50:H50"/>
    <mergeCell ref="G51:H51"/>
    <mergeCell ref="G40:H40"/>
    <mergeCell ref="G41:H41"/>
    <mergeCell ref="G42:H42"/>
    <mergeCell ref="G43:H43"/>
    <mergeCell ref="G44:H44"/>
    <mergeCell ref="G45:H45"/>
    <mergeCell ref="G34:H34"/>
    <mergeCell ref="G35:H35"/>
    <mergeCell ref="G36:H36"/>
    <mergeCell ref="G37:H37"/>
    <mergeCell ref="G38:H38"/>
    <mergeCell ref="G39:H3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4:H4"/>
    <mergeCell ref="G5:H5"/>
    <mergeCell ref="G6:H6"/>
    <mergeCell ref="G7:H7"/>
    <mergeCell ref="G8:H8"/>
    <mergeCell ref="G9:H9"/>
    <mergeCell ref="A1:F1"/>
    <mergeCell ref="H1:P1"/>
    <mergeCell ref="A2:A3"/>
    <mergeCell ref="B2:B3"/>
    <mergeCell ref="C2:C3"/>
    <mergeCell ref="D2:F2"/>
    <mergeCell ref="G2:H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Reports_Used</vt:lpstr>
      <vt:lpstr>ACD_Totals_Agent</vt:lpstr>
      <vt:lpstr>ACD_Totals_Hourly</vt:lpstr>
      <vt:lpstr>5.1-5.13.23</vt:lpstr>
      <vt:lpstr>5.15-5.26.23</vt:lpstr>
      <vt:lpstr>QP#6</vt:lpstr>
      <vt:lpstr>ISS_Abandon half hr</vt:lpstr>
      <vt:lpstr>ISS Week</vt:lpstr>
      <vt:lpstr>Survey Jul 2023 </vt:lpstr>
      <vt:lpstr>ESC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Christopher</dc:creator>
  <cp:lastModifiedBy>Kristen Christopher</cp:lastModifiedBy>
  <dcterms:created xsi:type="dcterms:W3CDTF">2023-09-19T12:06:19Z</dcterms:created>
  <dcterms:modified xsi:type="dcterms:W3CDTF">2023-09-19T12:06:54Z</dcterms:modified>
</cp:coreProperties>
</file>