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ist\Documents\Project Folder\"/>
    </mc:Choice>
  </mc:AlternateContent>
  <xr:revisionPtr revIDLastSave="0" documentId="13_ncr:1_{22B8C1D0-8BB4-4CA0-A4AC-9BA6B80695BB}" xr6:coauthVersionLast="46" xr6:coauthVersionMax="46" xr10:uidLastSave="{00000000-0000-0000-0000-000000000000}"/>
  <bookViews>
    <workbookView xWindow="-28920" yWindow="30" windowWidth="29040" windowHeight="15840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Kickstarter!$D$1:$E$4115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4" i="6"/>
  <c r="D3" i="6"/>
  <c r="D5" i="6"/>
  <c r="D6" i="6"/>
  <c r="D2" i="6"/>
  <c r="D14" i="6" s="1"/>
  <c r="C13" i="6"/>
  <c r="C12" i="6"/>
  <c r="C11" i="6"/>
  <c r="C10" i="6"/>
  <c r="C9" i="6"/>
  <c r="C8" i="6"/>
  <c r="C7" i="6"/>
  <c r="C6" i="6"/>
  <c r="C5" i="6"/>
  <c r="C4" i="6"/>
  <c r="C3" i="6"/>
  <c r="C2" i="6"/>
  <c r="C14" i="6" s="1"/>
  <c r="B13" i="6"/>
  <c r="E13" i="6" s="1"/>
  <c r="B12" i="6"/>
  <c r="E12" i="6" s="1"/>
  <c r="B11" i="6"/>
  <c r="E11" i="6" s="1"/>
  <c r="B10" i="6"/>
  <c r="E10" i="6" s="1"/>
  <c r="B9" i="6"/>
  <c r="B8" i="6"/>
  <c r="E8" i="6" s="1"/>
  <c r="B7" i="6"/>
  <c r="E7" i="6" s="1"/>
  <c r="B6" i="6"/>
  <c r="E6" i="6" s="1"/>
  <c r="B5" i="6"/>
  <c r="E5" i="6" s="1"/>
  <c r="B4" i="6"/>
  <c r="E4" i="6" s="1"/>
  <c r="B3" i="6"/>
  <c r="B2" i="6"/>
  <c r="B14" i="6" s="1"/>
  <c r="D15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3" i="1"/>
  <c r="S2" i="1"/>
  <c r="G8" i="6" l="1"/>
  <c r="H8" i="6"/>
  <c r="G9" i="6"/>
  <c r="H6" i="6"/>
  <c r="G4" i="6"/>
  <c r="G10" i="6"/>
  <c r="H5" i="6"/>
  <c r="H10" i="6"/>
  <c r="G5" i="6"/>
  <c r="G11" i="6"/>
  <c r="H3" i="6"/>
  <c r="H11" i="6"/>
  <c r="G6" i="6"/>
  <c r="G12" i="6"/>
  <c r="H4" i="6"/>
  <c r="H12" i="6"/>
  <c r="G7" i="6"/>
  <c r="G13" i="6"/>
  <c r="H7" i="6"/>
  <c r="H13" i="6"/>
  <c r="E9" i="6"/>
  <c r="H9" i="6" s="1"/>
  <c r="E3" i="6"/>
  <c r="F3" i="6" s="1"/>
  <c r="F2" i="6"/>
  <c r="F8" i="6"/>
  <c r="G2" i="6"/>
  <c r="H2" i="6"/>
  <c r="E2" i="6"/>
  <c r="E14" i="6" s="1"/>
  <c r="F13" i="6"/>
  <c r="F7" i="6"/>
  <c r="F12" i="6"/>
  <c r="F6" i="6"/>
  <c r="F11" i="6"/>
  <c r="F5" i="6"/>
  <c r="F10" i="6"/>
  <c r="F4" i="6"/>
  <c r="G3" i="6" l="1"/>
  <c r="F9" i="6"/>
</calcChain>
</file>

<file path=xl/sharedStrings.xml><?xml version="1.0" encoding="utf-8"?>
<sst xmlns="http://schemas.openxmlformats.org/spreadsheetml/2006/main" count="32990" uniqueCount="8402">
  <si>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</si>
  <si>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</si>
  <si>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</si>
  <si>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</si>
  <si>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</si>
  <si>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</si>
  <si>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</si>
  <si>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</si>
  <si>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</si>
  <si>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</si>
  <si>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</si>
  <si>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</si>
  <si>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</si>
  <si>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</si>
  <si>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</si>
  <si>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</si>
  <si>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</si>
  <si>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</si>
  <si>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</si>
  <si>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</si>
  <si>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</si>
  <si>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</si>
  <si>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</si>
  <si>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</si>
  <si>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</si>
  <si>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</si>
  <si>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</si>
  <si>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</si>
  <si>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</si>
  <si>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</si>
  <si>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</si>
  <si>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</si>
  <si>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</si>
  <si>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</si>
  <si>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</si>
  <si>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</si>
  <si>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</si>
  <si>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</si>
  <si>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</si>
  <si>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</si>
  <si>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</si>
  <si>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</si>
  <si>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</si>
  <si>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</si>
  <si>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</si>
  <si>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</si>
  <si>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</si>
  <si>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</si>
  <si>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</si>
  <si>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</si>
  <si>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</si>
  <si>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</si>
  <si>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</si>
  <si>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</si>
  <si>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</si>
  <si>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</si>
  <si>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</si>
  <si>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</si>
  <si>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</si>
  <si>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</si>
  <si>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</si>
  <si>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</si>
  <si>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</si>
  <si>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</si>
  <si>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</si>
  <si>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</si>
  <si>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</si>
  <si>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</si>
  <si>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</si>
  <si>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</si>
  <si>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</si>
  <si>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</si>
  <si>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</si>
  <si>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</si>
  <si>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</si>
  <si>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</si>
  <si>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</si>
  <si>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</si>
  <si>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</si>
  <si>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</si>
  <si>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</si>
  <si>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</si>
  <si>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</si>
  <si>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</si>
  <si>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</si>
  <si>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</si>
  <si>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</si>
  <si>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</si>
  <si>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</si>
  <si>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</si>
  <si>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</si>
  <si>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</si>
  <si>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</si>
  <si>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</si>
  <si>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</si>
  <si>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</si>
  <si>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</si>
  <si>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</si>
  <si>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</si>
  <si>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</si>
  <si>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</si>
  <si>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</si>
  <si>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</si>
  <si>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</si>
  <si>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</si>
  <si>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</si>
  <si>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</si>
  <si>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</si>
  <si>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</si>
  <si>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</si>
  <si>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</si>
  <si>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</si>
  <si>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</si>
  <si>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</si>
  <si>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</si>
  <si>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</si>
  <si>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</si>
  <si>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</si>
  <si>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</si>
  <si>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</si>
  <si>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</si>
  <si>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</si>
  <si>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</si>
  <si>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</si>
  <si>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</si>
  <si>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</si>
  <si>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</si>
  <si>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</si>
  <si>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</si>
  <si>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</si>
  <si>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</si>
  <si>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</si>
  <si>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</si>
  <si>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</si>
  <si>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</si>
  <si>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</si>
  <si>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</si>
  <si>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</si>
  <si>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</si>
  <si>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</si>
  <si>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</si>
  <si>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</si>
  <si>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</si>
  <si>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</si>
  <si>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</si>
  <si>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</si>
  <si>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</si>
  <si>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</si>
  <si>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</si>
  <si>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</si>
  <si>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</si>
  <si>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</si>
  <si>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</si>
  <si>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</si>
  <si>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</si>
  <si>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</si>
  <si>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</si>
  <si>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</si>
  <si>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</si>
  <si>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</si>
  <si>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</si>
  <si>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</si>
  <si>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</si>
  <si>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</si>
  <si>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</si>
  <si>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</si>
  <si>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</si>
  <si>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</si>
  <si>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</si>
  <si>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</si>
  <si>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</si>
  <si>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</si>
  <si>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</si>
  <si>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</si>
  <si>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</si>
  <si>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</si>
  <si>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</si>
  <si>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</si>
  <si>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</si>
  <si>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</si>
  <si>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</si>
  <si>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</si>
  <si>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</si>
  <si>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</si>
  <si>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</si>
  <si>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</si>
  <si>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</si>
  <si>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</si>
  <si>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</si>
  <si>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</si>
  <si>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</si>
  <si>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</si>
  <si>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</si>
  <si>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</si>
  <si>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</si>
  <si>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</si>
  <si>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</si>
  <si>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</si>
  <si>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</si>
  <si>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</si>
  <si>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</si>
  <si>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</si>
  <si>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</si>
  <si>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</si>
  <si>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</si>
  <si>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</si>
  <si>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</si>
  <si>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</si>
  <si>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</si>
  <si>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</si>
  <si>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</si>
  <si>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</si>
  <si>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</si>
  <si>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</si>
  <si>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</si>
  <si>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</si>
  <si>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</si>
  <si>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</si>
  <si>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</si>
  <si>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</si>
  <si>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</si>
  <si>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</si>
  <si>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</si>
  <si>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</si>
  <si>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</si>
  <si>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</si>
  <si>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</si>
  <si>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</si>
  <si>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</si>
  <si>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</si>
  <si>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</si>
  <si>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</si>
  <si>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</si>
  <si>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</si>
  <si>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</si>
  <si>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</si>
  <si>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</si>
  <si>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</si>
  <si>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</si>
  <si>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</si>
  <si>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</si>
  <si>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</si>
  <si>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</si>
  <si>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</si>
  <si>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</si>
  <si>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</si>
  <si>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</si>
  <si>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</si>
  <si>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</si>
  <si>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</si>
  <si>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</si>
  <si>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</si>
  <si>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</si>
  <si>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</si>
  <si>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</si>
  <si>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</si>
  <si>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</si>
  <si>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</si>
  <si>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</si>
  <si>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</si>
  <si>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</si>
  <si>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</si>
  <si>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</si>
  <si>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</si>
  <si>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</si>
  <si>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</si>
  <si>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</si>
  <si>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</si>
  <si>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</si>
  <si>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</si>
  <si>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</si>
  <si>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</si>
  <si>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</si>
  <si>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</si>
  <si>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</si>
  <si>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</si>
  <si>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</si>
  <si>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</si>
  <si>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</si>
  <si>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</si>
  <si>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</si>
  <si>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</si>
  <si>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</si>
  <si>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</si>
  <si>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</si>
  <si>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</si>
  <si>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</si>
  <si>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</si>
  <si>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</si>
  <si>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</si>
  <si>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</si>
  <si>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</si>
  <si>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</si>
  <si>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</si>
  <si>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</si>
  <si>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</si>
  <si>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</si>
  <si>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</si>
  <si>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</si>
  <si>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</si>
  <si>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</si>
  <si>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</si>
  <si>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</si>
  <si>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</si>
  <si>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</si>
  <si>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</si>
  <si>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</si>
  <si>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</si>
  <si>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</si>
  <si>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</si>
  <si>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</si>
  <si>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</si>
  <si>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</si>
  <si>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</si>
  <si>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</si>
  <si>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</si>
  <si>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</si>
  <si>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</si>
  <si>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</si>
  <si>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</si>
  <si>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</si>
  <si>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</si>
  <si>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</si>
  <si>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</si>
  <si>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</si>
  <si>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</si>
  <si>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</si>
  <si>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</si>
  <si>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</si>
  <si>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</si>
  <si>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</si>
  <si>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</si>
  <si>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</si>
  <si>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</si>
  <si>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</si>
  <si>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</si>
  <si>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</si>
  <si>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</si>
  <si>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</si>
  <si>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</si>
  <si>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</si>
  <si>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</si>
  <si>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</si>
  <si>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</si>
  <si>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</si>
  <si>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</si>
  <si>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</si>
  <si>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</si>
  <si>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</si>
  <si>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</si>
  <si>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</si>
  <si>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</si>
  <si>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</si>
  <si>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</si>
  <si>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</si>
  <si>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</si>
  <si>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</si>
  <si>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</si>
  <si>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</si>
  <si>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</si>
  <si>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</si>
  <si>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</si>
  <si>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</si>
  <si>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</si>
  <si>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</si>
  <si>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</si>
  <si>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</si>
  <si>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</si>
  <si>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</si>
  <si>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</si>
  <si>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</si>
  <si>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</si>
  <si>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</si>
  <si>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</si>
  <si>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</si>
  <si>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</si>
  <si>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</si>
  <si>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</si>
  <si>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</si>
  <si>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</si>
  <si>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</si>
  <si>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</si>
  <si>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</si>
  <si>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</si>
  <si>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</si>
  <si>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</si>
  <si>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</si>
  <si>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</si>
  <si>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</si>
  <si>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</si>
  <si>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</si>
  <si>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</si>
  <si>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</si>
  <si>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</si>
  <si>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</si>
  <si>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</si>
  <si>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</si>
  <si>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</si>
  <si>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</si>
  <si>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</si>
  <si>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</si>
  <si>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</si>
  <si>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</si>
  <si>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</si>
  <si>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</si>
  <si>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</si>
  <si>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</si>
  <si>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</si>
  <si>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</si>
  <si>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</si>
  <si>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</si>
  <si>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</si>
  <si>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</si>
  <si>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</si>
  <si>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</si>
  <si>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</si>
  <si>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</si>
  <si>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</si>
  <si>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</si>
  <si>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</si>
  <si>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</si>
  <si>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</si>
  <si>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</si>
  <si>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</si>
  <si>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</si>
  <si>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</si>
  <si>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</si>
  <si>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</si>
  <si>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</si>
  <si>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</si>
  <si>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</si>
  <si>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</si>
  <si>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</si>
  <si>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</si>
  <si>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</si>
  <si>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</si>
  <si>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</si>
  <si>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</si>
  <si>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</si>
  <si>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</si>
  <si>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</si>
  <si>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</si>
  <si>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</si>
  <si>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</si>
  <si>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</si>
  <si>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</si>
  <si>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</si>
  <si>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</si>
  <si>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</si>
  <si>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</si>
  <si>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</si>
  <si>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</si>
  <si>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</si>
  <si>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</si>
  <si>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</si>
  <si>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</si>
  <si>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</si>
  <si>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</si>
  <si>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</si>
  <si>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</si>
  <si>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</si>
  <si>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</si>
  <si>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</si>
  <si>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</si>
  <si>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</si>
  <si>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</si>
  <si>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</si>
  <si>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</si>
  <si>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</si>
  <si>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</si>
  <si>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</si>
  <si>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</si>
  <si>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</si>
  <si>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</si>
  <si>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</si>
  <si>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</si>
  <si>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</si>
  <si>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</si>
  <si>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</si>
  <si>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</si>
  <si>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</si>
  <si>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</si>
  <si>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</si>
  <si>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</si>
  <si>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</si>
  <si>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</si>
  <si>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</si>
  <si>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</si>
  <si>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</si>
  <si>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</si>
  <si>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</si>
  <si>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</si>
  <si>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</si>
  <si>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</si>
  <si>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</si>
  <si>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</si>
  <si>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</si>
  <si>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</si>
  <si>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</si>
  <si>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</si>
  <si>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</si>
  <si>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</si>
  <si>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</si>
  <si>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</si>
  <si>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</si>
  <si>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</si>
  <si>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</si>
  <si>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</si>
  <si>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</si>
  <si>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</si>
  <si>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</si>
  <si>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</si>
  <si>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</si>
  <si>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</si>
  <si>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</si>
  <si>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</si>
  <si>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</si>
  <si>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</si>
  <si>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</si>
  <si>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</si>
  <si>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</si>
  <si>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</si>
  <si>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</si>
  <si>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</si>
  <si>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</si>
  <si>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</si>
  <si>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</si>
  <si>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</si>
  <si>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</si>
  <si>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</si>
  <si>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</si>
  <si>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</si>
  <si>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</si>
  <si>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</si>
  <si>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</si>
  <si>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</si>
  <si>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</si>
  <si>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</si>
  <si>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</si>
  <si>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</si>
  <si>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</si>
  <si>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</si>
  <si>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</si>
  <si>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</si>
  <si>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</si>
  <si>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</si>
  <si>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</si>
  <si>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</si>
  <si>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</si>
  <si>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</si>
  <si>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</si>
  <si>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</si>
  <si>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</si>
  <si>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</si>
  <si>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</si>
  <si>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</si>
  <si>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</si>
  <si>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</si>
  <si>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</si>
  <si>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</si>
  <si>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</si>
  <si>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</si>
  <si>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</si>
  <si>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</si>
  <si>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</si>
  <si>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</si>
  <si>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</si>
  <si>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</si>
  <si>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</si>
  <si>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</si>
  <si>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</si>
  <si>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</si>
  <si>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</si>
  <si>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</si>
  <si>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</si>
  <si>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</si>
  <si>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</si>
  <si>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</si>
  <si>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</si>
  <si>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</si>
  <si>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</si>
  <si>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</si>
  <si>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</si>
  <si>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</si>
  <si>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</si>
  <si>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</si>
  <si>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</si>
  <si>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</si>
  <si>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</si>
  <si>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</si>
  <si>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</si>
  <si>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</si>
  <si>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</si>
  <si>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</si>
  <si>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</si>
  <si>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</si>
  <si>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</si>
  <si>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</si>
  <si>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</si>
  <si>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</si>
  <si>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</si>
  <si>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</si>
  <si>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</si>
  <si>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</si>
  <si>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</si>
  <si>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</si>
  <si>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</si>
  <si>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</si>
  <si>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</si>
  <si>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</si>
  <si>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</si>
  <si>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</si>
  <si>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</si>
  <si>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</si>
  <si>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</si>
  <si>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</si>
  <si>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</si>
  <si>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</si>
  <si>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</si>
  <si>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</si>
  <si>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</si>
  <si>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</si>
  <si>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</si>
  <si>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</si>
  <si>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</si>
  <si>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</si>
  <si>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</si>
  <si>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</si>
  <si>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</si>
  <si>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</si>
  <si>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</si>
  <si>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</si>
  <si>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</si>
  <si>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</si>
  <si>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</si>
  <si>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</si>
  <si>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</si>
  <si>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</si>
  <si>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</si>
  <si>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</si>
  <si>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</si>
  <si>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</si>
  <si>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</si>
  <si>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</si>
  <si>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</si>
  <si>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</si>
  <si>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</si>
  <si>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</si>
  <si>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</si>
  <si>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</si>
  <si>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</si>
  <si>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</si>
  <si>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</si>
  <si>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</si>
  <si>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</si>
  <si>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</si>
  <si>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</si>
  <si>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</si>
  <si>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</si>
  <si>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</si>
  <si>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</si>
  <si>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</si>
  <si>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</si>
  <si>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</si>
  <si>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</si>
  <si>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</si>
  <si>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</si>
  <si>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</si>
  <si>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</si>
  <si>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</si>
  <si>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</si>
  <si>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</si>
  <si>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</si>
  <si>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</si>
  <si>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</si>
  <si>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</si>
  <si>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</si>
  <si>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</si>
  <si>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</si>
  <si>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</si>
  <si>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</si>
  <si>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</si>
  <si>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</si>
  <si>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</si>
  <si>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</si>
  <si>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</si>
  <si>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</si>
  <si>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</si>
  <si>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</si>
  <si>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</si>
  <si>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</si>
  <si>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</si>
  <si>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</si>
  <si>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</si>
  <si>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</si>
  <si>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</si>
  <si>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</si>
  <si>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</si>
  <si>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</si>
  <si>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</si>
  <si>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</si>
  <si>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</si>
  <si>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</si>
  <si>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</si>
  <si>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</si>
  <si>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</si>
  <si>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</si>
  <si>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</si>
  <si>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</si>
  <si>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</si>
  <si>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</si>
  <si>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</si>
  <si>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</si>
  <si>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</si>
  <si>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</si>
  <si>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</si>
  <si>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</si>
  <si>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</si>
  <si>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</si>
  <si>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</si>
  <si>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</si>
  <si>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</si>
  <si>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</si>
  <si>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</si>
  <si>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</si>
  <si>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</si>
  <si>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</si>
  <si>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</si>
  <si>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</si>
  <si>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</si>
  <si>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</si>
  <si>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</si>
  <si>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</si>
  <si>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</si>
  <si>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</si>
  <si>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</si>
  <si>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</si>
  <si>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</si>
  <si>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</si>
  <si>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</si>
  <si>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</si>
  <si>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</si>
  <si>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</si>
  <si>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</si>
  <si>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</si>
  <si>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</si>
  <si>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</si>
  <si>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</si>
  <si>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</si>
  <si>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</si>
  <si>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</si>
  <si>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</si>
  <si>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</si>
  <si>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</si>
  <si>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</si>
  <si>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</si>
  <si>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</si>
  <si>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</si>
  <si>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</si>
  <si>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</si>
  <si>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</si>
  <si>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</si>
  <si>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</si>
  <si>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</si>
  <si>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</si>
  <si>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</si>
  <si>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</si>
  <si>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</si>
  <si>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</si>
  <si>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</si>
  <si>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</si>
  <si>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</si>
  <si>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</si>
  <si>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</si>
  <si>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</si>
  <si>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</si>
  <si>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</si>
  <si>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</si>
  <si>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</si>
  <si>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</si>
  <si>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</si>
  <si>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</si>
  <si>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</si>
  <si>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</si>
  <si>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</si>
  <si>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</si>
  <si>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</si>
  <si>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</si>
  <si>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</si>
  <si>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</si>
  <si>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</si>
  <si>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</si>
  <si>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</si>
  <si>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</si>
  <si>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</si>
  <si>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</si>
  <si>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</si>
  <si>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</si>
  <si>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</si>
  <si>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</si>
  <si>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</si>
  <si>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</si>
  <si>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</si>
  <si>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</si>
  <si>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</si>
  <si>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</si>
  <si>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</si>
  <si>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</si>
  <si>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</si>
  <si>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</si>
  <si>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</si>
  <si>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</si>
  <si>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</si>
  <si>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</si>
  <si>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</si>
  <si>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</si>
  <si>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</si>
  <si>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</si>
  <si>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</si>
  <si>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</si>
  <si>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</si>
  <si>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</si>
  <si>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</si>
  <si>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</si>
  <si>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</si>
  <si>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</si>
  <si>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</si>
  <si>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</si>
  <si>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</si>
  <si>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</si>
  <si>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</si>
  <si>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</si>
  <si>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</si>
  <si>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</si>
  <si>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</si>
  <si>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</si>
  <si>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</si>
  <si>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</si>
  <si>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</si>
  <si>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</si>
  <si>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</si>
  <si>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</si>
  <si>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</si>
  <si>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</si>
  <si>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</si>
  <si>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</si>
  <si>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</si>
  <si>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</si>
  <si>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</si>
  <si>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</si>
  <si>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</si>
  <si>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</si>
  <si>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</si>
  <si>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</si>
  <si>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</si>
  <si>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</si>
  <si>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</si>
  <si>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</si>
  <si>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</si>
  <si>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</si>
  <si>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</si>
  <si>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</si>
  <si>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</si>
  <si>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</si>
  <si>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</si>
  <si>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</si>
  <si>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</si>
  <si>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</si>
  <si>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</si>
  <si>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</si>
  <si>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</si>
  <si>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</si>
  <si>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</si>
  <si>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</si>
  <si>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</si>
  <si>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</si>
  <si>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</si>
  <si>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</si>
  <si>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</si>
  <si>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</si>
  <si>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</si>
  <si>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</si>
  <si>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</si>
  <si>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</si>
  <si>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</si>
  <si>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</si>
  <si>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</si>
  <si>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</si>
  <si>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</si>
  <si>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</si>
  <si>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</si>
  <si>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</si>
  <si>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</si>
  <si>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</si>
  <si>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</si>
  <si>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</si>
  <si>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</si>
  <si>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</si>
  <si>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</si>
  <si>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</si>
  <si>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</si>
  <si>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</si>
  <si>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</si>
  <si>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</si>
  <si>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</si>
  <si>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</si>
  <si>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</si>
  <si>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</si>
  <si>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</si>
  <si>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</si>
  <si>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</si>
  <si>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</si>
  <si>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</si>
  <si>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</si>
  <si>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</si>
  <si>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</si>
  <si>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</si>
  <si>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</si>
  <si>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</si>
  <si>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</si>
  <si>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</si>
  <si>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</si>
  <si>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</si>
  <si>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</si>
  <si>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</si>
  <si>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</si>
  <si>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</si>
  <si>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</si>
  <si>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</si>
  <si>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</si>
  <si>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</si>
  <si>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</si>
  <si>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</si>
  <si>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</si>
  <si>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</si>
  <si>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</si>
  <si>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</si>
  <si>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</si>
  <si>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</si>
  <si>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</si>
  <si>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</si>
  <si>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</si>
  <si>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</si>
  <si>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</si>
  <si>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</si>
  <si>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</si>
  <si>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</si>
  <si>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</si>
  <si>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</si>
  <si>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</si>
  <si>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</si>
  <si>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</si>
  <si>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</si>
  <si>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</si>
  <si>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</si>
  <si>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</si>
  <si>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</si>
  <si>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</si>
  <si>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</si>
  <si>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</si>
  <si>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</si>
  <si>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</si>
  <si>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</si>
  <si>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</si>
  <si>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</si>
  <si>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</si>
  <si>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</si>
  <si>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</si>
  <si>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</si>
  <si>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</si>
  <si>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</si>
  <si>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</si>
  <si>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</si>
  <si>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</si>
  <si>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</si>
  <si>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</si>
  <si>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</si>
  <si>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</si>
  <si>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</si>
  <si>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</si>
  <si>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</si>
  <si>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</si>
  <si>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</si>
  <si>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</si>
  <si>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</si>
  <si>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</si>
  <si>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</si>
  <si>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</si>
  <si>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</si>
  <si>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</si>
  <si>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</si>
  <si>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</si>
  <si>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</si>
  <si>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</si>
  <si>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</si>
  <si>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</si>
  <si>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</si>
  <si>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</si>
  <si>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</si>
  <si>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</si>
  <si>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</si>
  <si>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</si>
  <si>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</si>
  <si>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</si>
  <si>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</si>
  <si>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</si>
  <si>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</si>
  <si>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</si>
  <si>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</si>
  <si>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</si>
  <si>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</si>
  <si>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</si>
  <si>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</si>
  <si>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</si>
  <si>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</si>
  <si>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</si>
  <si>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</si>
  <si>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</si>
  <si>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</si>
  <si>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</si>
  <si>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</si>
  <si>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</si>
  <si>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</si>
  <si>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</si>
  <si>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</si>
  <si>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</si>
  <si>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</si>
  <si>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</si>
  <si>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</si>
  <si>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</si>
  <si>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</si>
  <si>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</si>
  <si>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</si>
  <si>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</si>
  <si>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</si>
  <si>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</si>
  <si>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</si>
  <si>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</si>
  <si>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</si>
  <si>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</si>
  <si>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</si>
  <si>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</si>
  <si>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</si>
  <si>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</si>
  <si>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</si>
  <si>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</si>
  <si>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</si>
  <si>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</si>
  <si>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</si>
  <si>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</si>
  <si>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</si>
  <si>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</si>
  <si>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</si>
  <si>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</si>
  <si>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</si>
  <si>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</si>
  <si>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</si>
  <si>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</si>
  <si>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</si>
  <si>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</si>
  <si>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</si>
  <si>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</si>
  <si>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</si>
  <si>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</si>
  <si>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</si>
  <si>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</si>
  <si>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</si>
  <si>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</si>
  <si>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</si>
  <si>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</si>
  <si>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</si>
  <si>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</si>
  <si>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</si>
  <si>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</si>
  <si>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</si>
  <si>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</si>
  <si>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</si>
  <si>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</si>
  <si>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</si>
  <si>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</si>
  <si>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</si>
  <si>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</si>
  <si>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</si>
  <si>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</si>
  <si>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</si>
  <si>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</si>
  <si>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</si>
  <si>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</si>
  <si>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</si>
  <si>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</si>
  <si>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</si>
  <si>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</si>
  <si>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</si>
  <si>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</si>
  <si>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</si>
  <si>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</si>
  <si>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</si>
  <si>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</si>
  <si>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</si>
  <si>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</si>
  <si>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</si>
  <si>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</si>
  <si>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</si>
  <si>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</si>
  <si>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</si>
  <si>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</si>
  <si>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</si>
  <si>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</si>
  <si>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</si>
  <si>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</si>
  <si>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</si>
  <si>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</si>
  <si>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</si>
  <si>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</si>
  <si>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</si>
  <si>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</si>
  <si>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</si>
  <si>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</si>
  <si>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</si>
  <si>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</si>
  <si>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</si>
  <si>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</si>
  <si>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</si>
  <si>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</si>
  <si>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</si>
  <si>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</si>
  <si>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</si>
  <si>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</si>
  <si>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</si>
  <si>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</si>
  <si>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</si>
  <si>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</si>
  <si>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</si>
  <si>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</si>
  <si>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</si>
  <si>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</si>
  <si>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</si>
  <si>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</si>
  <si>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</si>
  <si>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</si>
  <si>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</si>
  <si>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</si>
  <si>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</si>
  <si>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</si>
  <si>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</si>
  <si>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</si>
  <si>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</si>
  <si>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</si>
  <si>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</si>
  <si>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</si>
  <si>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</si>
  <si>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</si>
  <si>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</si>
  <si>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</si>
  <si>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</si>
  <si>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</si>
  <si>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</si>
  <si>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</si>
  <si>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</si>
  <si>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</si>
  <si>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</si>
  <si>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</si>
  <si>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</si>
  <si>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</si>
  <si>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</si>
  <si>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</si>
  <si>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</si>
  <si>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</si>
  <si>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</si>
  <si>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</si>
  <si>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</si>
  <si>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</si>
  <si>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</si>
  <si>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</si>
  <si>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</si>
  <si>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</si>
  <si>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</si>
  <si>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</si>
  <si>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</si>
  <si>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</si>
  <si>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</si>
  <si>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</si>
  <si>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</si>
  <si>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</si>
  <si>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</si>
  <si>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</si>
  <si>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</si>
  <si>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</si>
  <si>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</si>
  <si>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</si>
  <si>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</si>
  <si>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</si>
  <si>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</si>
  <si>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</si>
  <si>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</si>
  <si>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</si>
  <si>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</si>
  <si>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</si>
  <si>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</si>
  <si>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</si>
  <si>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</si>
  <si>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</si>
  <si>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</si>
  <si>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</si>
  <si>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</si>
  <si>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</si>
  <si>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</si>
  <si>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</si>
  <si>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</si>
  <si>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</si>
  <si>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</si>
  <si>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</si>
  <si>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</si>
  <si>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</si>
  <si>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</si>
  <si>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</si>
  <si>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</si>
  <si>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</si>
  <si>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</si>
  <si>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</si>
  <si>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</si>
  <si>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</si>
  <si>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</si>
  <si>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</si>
  <si>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</si>
  <si>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</si>
  <si>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</si>
  <si>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</si>
  <si>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</si>
  <si>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</si>
  <si>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</si>
  <si>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</si>
  <si>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</si>
  <si>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</si>
  <si>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</si>
  <si>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</si>
  <si>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</si>
  <si>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</si>
  <si>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</si>
  <si>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</si>
  <si>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</si>
  <si>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</si>
  <si>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</si>
  <si>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</si>
  <si>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</si>
  <si>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</si>
  <si>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</si>
  <si>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</si>
  <si>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</si>
  <si>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</si>
  <si>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</si>
  <si>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</si>
  <si>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</si>
  <si>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</si>
  <si>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</si>
  <si>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</si>
  <si>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</si>
  <si>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</si>
  <si>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</si>
  <si>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</si>
  <si>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</si>
  <si>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</si>
  <si>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</si>
  <si>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</si>
  <si>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</si>
  <si>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</si>
  <si>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</si>
  <si>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</si>
  <si>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</si>
  <si>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</si>
  <si>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</si>
  <si>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</si>
  <si>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</si>
  <si>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</si>
  <si>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</si>
  <si>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</si>
  <si>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</si>
  <si>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</si>
  <si>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</si>
  <si>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</si>
  <si>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</si>
  <si>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</si>
  <si>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</si>
  <si>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</si>
  <si>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</si>
  <si>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</si>
  <si>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</si>
  <si>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</si>
  <si>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</si>
  <si>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</si>
  <si>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</si>
  <si>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</si>
  <si>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</si>
  <si>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</si>
  <si>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</si>
  <si>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</si>
  <si>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</si>
  <si>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</si>
  <si>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</si>
  <si>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</si>
  <si>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</si>
  <si>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</si>
  <si>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</si>
  <si>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</si>
  <si>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</si>
  <si>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</si>
  <si>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</si>
  <si>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</si>
  <si>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</si>
  <si>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</si>
  <si>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</si>
  <si>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</si>
  <si>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</si>
  <si>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</si>
  <si>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</si>
  <si>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</si>
  <si>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</si>
  <si>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</si>
  <si>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</si>
  <si>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</si>
  <si>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</si>
  <si>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</si>
  <si>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</si>
  <si>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</si>
  <si>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</si>
  <si>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</si>
  <si>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</si>
  <si>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</si>
  <si>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</si>
  <si>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</si>
  <si>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</si>
  <si>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</si>
  <si>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</si>
  <si>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</si>
  <si>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</si>
  <si>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</si>
  <si>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</si>
  <si>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</si>
  <si>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</si>
  <si>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</si>
  <si>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</si>
  <si>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</si>
  <si>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</si>
  <si>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</si>
  <si>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</si>
  <si>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</si>
  <si>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</si>
  <si>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</si>
  <si>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</si>
  <si>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</si>
  <si>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</si>
  <si>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</si>
  <si>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</si>
  <si>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</si>
  <si>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</si>
  <si>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</si>
  <si>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</si>
  <si>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</si>
  <si>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</si>
  <si>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</si>
  <si>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</si>
  <si>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</si>
  <si>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</si>
  <si>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</si>
  <si>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</si>
  <si>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</si>
  <si>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</si>
  <si>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</si>
  <si>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</si>
  <si>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</si>
  <si>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</si>
  <si>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</si>
  <si>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</si>
  <si>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</si>
  <si>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</si>
  <si>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</si>
  <si>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</si>
  <si>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</si>
  <si>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</si>
  <si>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</si>
  <si>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</si>
  <si>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</si>
  <si>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</si>
  <si>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</si>
  <si>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</si>
  <si>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</si>
  <si>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</si>
  <si>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</si>
  <si>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</si>
  <si>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</si>
  <si>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</si>
  <si>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</si>
  <si>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</si>
  <si>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</si>
  <si>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</si>
  <si>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</si>
  <si>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</si>
  <si>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</si>
  <si>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</si>
  <si>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</si>
  <si>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</si>
  <si>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</si>
  <si>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</si>
  <si>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</si>
  <si>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</si>
  <si>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</si>
  <si>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</si>
  <si>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</si>
  <si>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</si>
  <si>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</si>
  <si>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</si>
  <si>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</si>
  <si>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</si>
  <si>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</si>
  <si>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</si>
  <si>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</si>
  <si>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</si>
  <si>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</si>
  <si>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</si>
  <si>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</si>
  <si>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</si>
  <si>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</si>
  <si>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</si>
  <si>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</si>
  <si>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</si>
  <si>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</si>
  <si>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</si>
  <si>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</si>
  <si>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</si>
  <si>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</si>
  <si>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</si>
  <si>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</si>
  <si>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</si>
  <si>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</si>
  <si>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</si>
  <si>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</si>
  <si>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</si>
  <si>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</si>
  <si>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</si>
  <si>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</si>
  <si>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</si>
  <si>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</si>
  <si>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</si>
  <si>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</si>
  <si>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</si>
  <si>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</si>
  <si>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</si>
  <si>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</si>
  <si>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</si>
  <si>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</si>
  <si>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</si>
  <si>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</si>
  <si>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</si>
  <si>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</si>
  <si>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</si>
  <si>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</si>
  <si>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</si>
  <si>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</si>
  <si>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</si>
  <si>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</si>
  <si>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</si>
  <si>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</si>
  <si>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</si>
  <si>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</si>
  <si>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</si>
  <si>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</si>
  <si>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</si>
  <si>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</si>
  <si>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</si>
  <si>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</si>
  <si>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</si>
  <si>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</si>
  <si>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</si>
  <si>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</si>
  <si>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</si>
  <si>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</si>
  <si>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</si>
  <si>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</si>
  <si>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</si>
  <si>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</si>
  <si>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</si>
  <si>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</si>
  <si>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</si>
  <si>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</si>
  <si>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</si>
  <si>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</si>
  <si>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</si>
  <si>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</si>
  <si>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</si>
  <si>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</si>
  <si>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</si>
  <si>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</si>
  <si>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</si>
  <si>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</si>
  <si>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</si>
  <si>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</si>
  <si>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</si>
  <si>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</si>
  <si>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</si>
  <si>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</si>
  <si>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</si>
  <si>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</si>
  <si>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</si>
  <si>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</si>
  <si>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</si>
  <si>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</si>
  <si>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</si>
  <si>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</si>
  <si>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</si>
  <si>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</si>
  <si>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</si>
  <si>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</si>
  <si>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</si>
  <si>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</si>
  <si>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</si>
  <si>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</si>
  <si>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</si>
  <si>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</si>
  <si>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</si>
  <si>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</si>
  <si>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</si>
  <si>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</si>
  <si>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</si>
  <si>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</si>
  <si>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</si>
  <si>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</si>
  <si>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</si>
  <si>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</si>
  <si>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</si>
  <si>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</si>
  <si>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</si>
  <si>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</si>
  <si>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</si>
  <si>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</si>
  <si>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</si>
  <si>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</si>
  <si>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</si>
  <si>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</si>
  <si>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</si>
  <si>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</si>
  <si>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</si>
  <si>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</si>
  <si>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</si>
  <si>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</si>
  <si>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</si>
  <si>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</si>
  <si>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</si>
  <si>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</si>
  <si>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</si>
  <si>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</si>
  <si>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</si>
  <si>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</si>
  <si>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</si>
  <si>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</si>
  <si>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</si>
  <si>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</si>
  <si>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</si>
  <si>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</si>
  <si>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</si>
  <si>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</si>
  <si>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</si>
  <si>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</si>
  <si>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</si>
  <si>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</si>
  <si>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</si>
  <si>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</si>
  <si>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</si>
  <si>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</si>
  <si>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</si>
  <si>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</si>
  <si>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</si>
  <si>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</si>
  <si>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</si>
  <si>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</si>
  <si>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</si>
  <si>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</si>
  <si>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</si>
  <si>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</si>
  <si>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</si>
  <si>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</si>
  <si>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</si>
  <si>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</si>
  <si>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</si>
  <si>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</si>
  <si>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</si>
  <si>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</si>
  <si>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</si>
  <si>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</si>
  <si>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</si>
  <si>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</si>
  <si>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</si>
  <si>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</si>
  <si>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</si>
  <si>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</si>
  <si>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</si>
  <si>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</si>
  <si>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</si>
  <si>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</si>
  <si>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</si>
  <si>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</si>
  <si>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</si>
  <si>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</si>
  <si>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</si>
  <si>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</si>
  <si>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</si>
  <si>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</si>
  <si>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</si>
  <si>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</si>
  <si>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</si>
  <si>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</si>
  <si>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</si>
  <si>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</si>
  <si>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</si>
  <si>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</si>
  <si>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</si>
  <si>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</si>
  <si>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</si>
  <si>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</si>
  <si>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</si>
  <si>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</si>
  <si>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</si>
  <si>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</si>
  <si>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</si>
  <si>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</si>
  <si>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</si>
  <si>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</si>
  <si>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</si>
  <si>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</si>
  <si>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</si>
  <si>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</si>
  <si>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</si>
  <si>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</si>
  <si>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</si>
  <si>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</si>
  <si>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</si>
  <si>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</si>
  <si>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</si>
  <si>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</si>
  <si>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</si>
  <si>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</si>
  <si>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</si>
  <si>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</si>
  <si>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</si>
  <si>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</si>
  <si>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</si>
  <si>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</si>
  <si>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</si>
  <si>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</si>
  <si>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</si>
  <si>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</si>
  <si>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</si>
  <si>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</si>
  <si>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</si>
  <si>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</si>
  <si>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</si>
  <si>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</si>
  <si>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</si>
  <si>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</si>
  <si>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</si>
  <si>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</si>
  <si>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</si>
  <si>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</si>
  <si>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</si>
  <si>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</si>
  <si>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</si>
  <si>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</si>
  <si>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</si>
  <si>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</si>
  <si>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</si>
  <si>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</si>
  <si>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</si>
  <si>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</si>
  <si>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</si>
  <si>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</si>
  <si>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</si>
  <si>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</si>
  <si>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</si>
  <si>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</si>
  <si>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</si>
  <si>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</si>
  <si>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</si>
  <si>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</si>
  <si>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</si>
  <si>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</si>
  <si>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</si>
  <si>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</si>
  <si>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</si>
  <si>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</si>
  <si>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</si>
  <si>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</si>
  <si>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</si>
  <si>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</si>
  <si>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</si>
  <si>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</si>
  <si>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</si>
  <si>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</si>
  <si>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</si>
  <si>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</si>
  <si>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</si>
  <si>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</si>
  <si>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</si>
  <si>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</si>
  <si>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</si>
  <si>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</si>
  <si>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</si>
  <si>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</si>
  <si>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</si>
  <si>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</si>
  <si>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</si>
  <si>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</si>
  <si>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</si>
  <si>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</si>
  <si>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</si>
  <si>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</si>
  <si>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</si>
  <si>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</si>
  <si>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</si>
  <si>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</si>
  <si>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</si>
  <si>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</si>
  <si>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</si>
  <si>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</si>
  <si>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</si>
  <si>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</si>
  <si>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</si>
  <si>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</si>
  <si>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</si>
  <si>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</si>
  <si>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</si>
  <si>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</si>
  <si>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</si>
  <si>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</si>
  <si>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</si>
  <si>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</si>
  <si>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</si>
  <si>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</si>
  <si>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</si>
  <si>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</si>
  <si>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</si>
  <si>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</si>
  <si>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</si>
  <si>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</si>
  <si>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</si>
  <si>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</si>
  <si>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</si>
  <si>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</si>
  <si>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</si>
  <si>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</si>
  <si>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</si>
  <si>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</si>
  <si>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</si>
  <si>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</si>
  <si>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</si>
  <si>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</si>
  <si>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</si>
  <si>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</si>
  <si>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</si>
  <si>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</si>
  <si>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</si>
  <si>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</si>
  <si>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</si>
  <si>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</si>
  <si>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</si>
  <si>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</si>
  <si>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</si>
  <si>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</si>
  <si>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</si>
  <si>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</si>
  <si>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</si>
  <si>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</si>
  <si>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</si>
  <si>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</si>
  <si>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</si>
  <si>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</si>
  <si>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</si>
  <si>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</si>
  <si>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</si>
  <si>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</si>
  <si>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</si>
  <si>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</si>
  <si>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</si>
  <si>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</si>
  <si>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</si>
  <si>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</si>
  <si>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</si>
  <si>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</si>
  <si>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</si>
  <si>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</si>
  <si>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</si>
  <si>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</si>
  <si>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</si>
  <si>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</si>
  <si>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</si>
  <si>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</si>
  <si>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</si>
  <si>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</si>
  <si>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</si>
  <si>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</si>
  <si>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</si>
  <si>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</si>
  <si>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</si>
  <si>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</si>
  <si>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</si>
  <si>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</si>
  <si>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</si>
  <si>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</si>
  <si>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</si>
  <si>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</si>
  <si>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</si>
  <si>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</si>
  <si>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</si>
  <si>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</si>
  <si>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</si>
  <si>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</si>
  <si>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</si>
  <si>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</si>
  <si>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</si>
  <si>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</si>
  <si>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</si>
  <si>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</si>
  <si>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</si>
  <si>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</si>
  <si>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</si>
  <si>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</si>
  <si>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</si>
  <si>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</si>
  <si>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</si>
  <si>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</si>
  <si>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</si>
  <si>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</si>
  <si>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</si>
  <si>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</si>
  <si>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</si>
  <si>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</si>
  <si>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</si>
  <si>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</si>
  <si>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</si>
  <si>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</si>
  <si>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</si>
  <si>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</si>
  <si>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</si>
  <si>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</si>
  <si>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</si>
  <si>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</si>
  <si>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</si>
  <si>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</si>
  <si>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</si>
  <si>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</si>
  <si>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</si>
  <si>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</si>
  <si>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</si>
  <si>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</si>
  <si>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</si>
  <si>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</si>
  <si>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</si>
  <si>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</si>
  <si>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</si>
  <si>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</si>
  <si>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</si>
  <si>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</si>
  <si>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</si>
  <si>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</si>
  <si>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</si>
  <si>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</si>
  <si>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</si>
  <si>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</si>
  <si>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</si>
  <si>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</si>
  <si>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</si>
  <si>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</si>
  <si>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</si>
  <si>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</si>
  <si>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</si>
  <si>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</si>
  <si>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</si>
  <si>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</si>
  <si>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</si>
  <si>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</si>
  <si>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</si>
  <si>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</si>
  <si>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</si>
  <si>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</si>
  <si>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</si>
  <si>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</si>
  <si>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</si>
  <si>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</si>
  <si>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</si>
  <si>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</si>
  <si>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</si>
  <si>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</si>
  <si>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</si>
  <si>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</si>
  <si>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</si>
  <si>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</si>
  <si>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</si>
  <si>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</si>
  <si>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</si>
  <si>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</si>
  <si>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</si>
  <si>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</si>
  <si>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</si>
  <si>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</si>
  <si>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</si>
  <si>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</si>
  <si>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</si>
  <si>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</si>
  <si>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</si>
  <si>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</si>
  <si>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</si>
  <si>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</si>
  <si>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</si>
  <si>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</si>
  <si>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</si>
  <si>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</si>
  <si>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</si>
  <si>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</si>
  <si>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</si>
  <si>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</si>
  <si>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</si>
  <si>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</si>
  <si>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</si>
  <si>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</si>
  <si>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</si>
  <si>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</si>
  <si>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</si>
  <si>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</si>
  <si>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</si>
  <si>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</si>
  <si>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</si>
  <si>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</si>
  <si>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</si>
  <si>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</si>
  <si>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</si>
  <si>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</si>
  <si>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</si>
  <si>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</si>
  <si>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</si>
  <si>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</si>
  <si>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</si>
  <si>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</si>
  <si>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</si>
  <si>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</si>
  <si>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</si>
  <si>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</si>
  <si>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</si>
  <si>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</si>
  <si>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</si>
  <si>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</si>
  <si>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</si>
  <si>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</si>
  <si>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</si>
  <si>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</si>
  <si>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</si>
  <si>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</si>
  <si>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</si>
  <si>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</si>
  <si>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</si>
  <si>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</si>
  <si>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</si>
  <si>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</si>
  <si>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</si>
  <si>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</si>
  <si>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</si>
  <si>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</si>
  <si>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</si>
  <si>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</si>
  <si>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</si>
  <si>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</si>
  <si>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</si>
  <si>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</si>
  <si>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</si>
  <si>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</si>
  <si>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</si>
  <si>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</si>
  <si>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</si>
  <si>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</si>
  <si>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</si>
  <si>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</si>
  <si>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</si>
  <si>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</si>
  <si>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</si>
  <si>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</si>
  <si>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</si>
  <si>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</si>
  <si>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</si>
  <si>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</si>
  <si>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</si>
  <si>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</si>
  <si>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</si>
  <si>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</si>
  <si>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</si>
  <si>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</si>
  <si>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</si>
  <si>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</si>
  <si>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</si>
  <si>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</si>
  <si>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</si>
  <si>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</si>
  <si>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</si>
  <si>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</si>
  <si>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</si>
  <si>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</si>
  <si>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</si>
  <si>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</si>
  <si>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</si>
  <si>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</si>
  <si>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</si>
  <si>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</si>
  <si>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</si>
  <si>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</si>
  <si>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</si>
  <si>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</si>
  <si>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</si>
  <si>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</si>
  <si>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</si>
  <si>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</si>
  <si>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</si>
  <si>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</si>
  <si>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</si>
  <si>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</si>
  <si>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</si>
  <si>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</si>
  <si>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</si>
  <si>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</si>
  <si>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</si>
  <si>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</si>
  <si>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</si>
  <si>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</si>
  <si>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</si>
  <si>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</si>
  <si>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</si>
  <si>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</si>
  <si>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</si>
  <si>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</si>
  <si>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</si>
  <si>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</si>
  <si>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</si>
  <si>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</si>
  <si>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</si>
  <si>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</si>
  <si>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</si>
  <si>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</si>
  <si>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</si>
  <si>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</si>
  <si>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</si>
  <si>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</si>
  <si>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</si>
  <si>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</si>
  <si>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</si>
  <si>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</si>
  <si>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</si>
  <si>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</si>
  <si>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</si>
  <si>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</si>
  <si>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</si>
  <si>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</si>
  <si>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</si>
  <si>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</si>
  <si>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</si>
  <si>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</si>
  <si>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</si>
  <si>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</si>
  <si>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</si>
  <si>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</si>
  <si>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</si>
  <si>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</si>
  <si>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</si>
  <si>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</si>
  <si>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</si>
  <si>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</si>
  <si>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</si>
  <si>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</si>
  <si>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</si>
  <si>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</si>
  <si>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</si>
  <si>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</si>
  <si>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</si>
  <si>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</si>
  <si>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</si>
  <si>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</si>
  <si>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</si>
  <si>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</si>
  <si>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</si>
  <si>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</si>
  <si>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</si>
  <si>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</si>
  <si>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</si>
  <si>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</si>
  <si>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</si>
  <si>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</si>
  <si>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</si>
  <si>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</si>
  <si>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</si>
  <si>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</si>
  <si>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</si>
  <si>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</si>
  <si>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</si>
  <si>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</si>
  <si>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</si>
  <si>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</si>
  <si>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</si>
  <si>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</si>
  <si>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</si>
  <si>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</si>
  <si>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</si>
  <si>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</si>
  <si>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</si>
  <si>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</si>
  <si>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</si>
  <si>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</si>
  <si>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</si>
  <si>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</si>
  <si>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</si>
  <si>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</si>
  <si>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</si>
  <si>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</si>
  <si>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</si>
  <si>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</si>
  <si>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</si>
  <si>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</si>
  <si>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</si>
  <si>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</si>
  <si>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</si>
  <si>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</si>
  <si>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</si>
  <si>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</si>
  <si>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</si>
  <si>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</si>
  <si>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</si>
  <si>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</si>
  <si>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</si>
  <si>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</si>
  <si>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</si>
  <si>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</si>
  <si>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</si>
  <si>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</si>
  <si>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</si>
  <si>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</si>
  <si>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</si>
  <si>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</si>
  <si>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</si>
  <si>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</si>
  <si>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</si>
  <si>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</si>
  <si>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</si>
  <si>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</si>
  <si>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</si>
  <si>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</si>
  <si>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</si>
  <si>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</si>
  <si>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</si>
  <si>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</si>
  <si>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</si>
  <si>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</si>
  <si>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</si>
  <si>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</si>
  <si>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</si>
  <si>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</si>
  <si>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</si>
  <si>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</si>
  <si>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</si>
  <si>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</si>
  <si>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</si>
  <si>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</si>
  <si>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</si>
  <si>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</si>
  <si>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</si>
  <si>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</si>
  <si>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</si>
  <si>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</si>
  <si>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</si>
  <si>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</si>
  <si>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</si>
  <si>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</si>
  <si>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</si>
  <si>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</si>
  <si>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</si>
  <si>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</si>
  <si>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</si>
  <si>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</si>
  <si>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</si>
  <si>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</si>
  <si>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</si>
  <si>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</si>
  <si>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</si>
  <si>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</si>
  <si>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</si>
  <si>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</si>
  <si>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</si>
  <si>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</si>
  <si>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</si>
  <si>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</si>
  <si>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</si>
  <si>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</si>
  <si>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</si>
  <si>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</si>
  <si>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</si>
  <si>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</si>
  <si>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</si>
  <si>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</si>
  <si>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</si>
  <si>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</si>
  <si>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</si>
  <si>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</si>
  <si>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</si>
  <si>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</si>
  <si>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</si>
  <si>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</si>
  <si>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</si>
  <si>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</si>
  <si>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</si>
  <si>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</si>
  <si>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</si>
  <si>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</si>
  <si>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</si>
  <si>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</si>
  <si>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</si>
  <si>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</si>
  <si>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</si>
  <si>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</si>
  <si>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</si>
  <si>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</si>
  <si>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</si>
  <si>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</si>
  <si>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</si>
  <si>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</si>
  <si>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</si>
  <si>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</si>
  <si>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</si>
  <si>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</si>
  <si>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</si>
  <si>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</si>
  <si>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</si>
  <si>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</si>
  <si>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</si>
  <si>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</si>
  <si>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</si>
  <si>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</si>
  <si>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</si>
  <si>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</si>
  <si>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</si>
  <si>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</si>
  <si>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</si>
  <si>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</si>
  <si>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</si>
  <si>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</si>
  <si>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</si>
  <si>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</si>
  <si>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</si>
  <si>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</si>
  <si>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</si>
  <si>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</si>
  <si>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</si>
  <si>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</si>
  <si>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</si>
  <si>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</si>
  <si>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</si>
  <si>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</si>
  <si>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</si>
  <si>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</si>
  <si>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</si>
  <si>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</si>
  <si>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</si>
  <si>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</si>
  <si>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</si>
  <si>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</si>
  <si>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</si>
  <si>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</si>
  <si>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</si>
  <si>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</si>
  <si>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</si>
  <si>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</si>
  <si>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</si>
  <si>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</si>
  <si>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</si>
  <si>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</si>
  <si>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</si>
  <si>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</si>
  <si>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</si>
  <si>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</si>
  <si>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</si>
  <si>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</si>
  <si>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</si>
  <si>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</si>
  <si>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</si>
  <si>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</si>
  <si>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</si>
  <si>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</si>
  <si>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</si>
  <si>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</si>
  <si>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</si>
  <si>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</si>
  <si>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</si>
  <si>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</si>
  <si>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</si>
  <si>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</si>
  <si>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</si>
  <si>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</si>
  <si>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</si>
  <si>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</si>
  <si>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</si>
  <si>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</si>
  <si>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</si>
  <si>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</si>
  <si>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</si>
  <si>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</si>
  <si>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</si>
  <si>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</si>
  <si>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</si>
  <si>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</si>
  <si>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</si>
  <si>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</si>
  <si>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</si>
  <si>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</si>
  <si>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</si>
  <si>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</si>
  <si>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</si>
  <si>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</si>
  <si>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</si>
  <si>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</si>
  <si>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</si>
  <si>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</si>
  <si>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</si>
  <si>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</si>
  <si>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</si>
  <si>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</si>
  <si>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</si>
  <si>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</si>
  <si>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</si>
  <si>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</si>
  <si>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</si>
  <si>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</si>
  <si>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</si>
  <si>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</si>
  <si>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</si>
  <si>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</si>
  <si>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</si>
  <si>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</si>
  <si>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</si>
  <si>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</si>
  <si>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</si>
  <si>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</si>
  <si>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</si>
  <si>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</si>
  <si>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</si>
  <si>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</si>
  <si>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</si>
  <si>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</si>
  <si>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</si>
  <si>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</si>
  <si>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</si>
  <si>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</si>
  <si>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</si>
  <si>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</si>
  <si>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</si>
  <si>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</si>
  <si>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</si>
  <si>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</si>
  <si>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</si>
  <si>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</si>
  <si>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</si>
  <si>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</si>
  <si>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</si>
  <si>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</si>
  <si>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</si>
  <si>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</si>
  <si>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</si>
  <si>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</si>
  <si>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</si>
  <si>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</si>
  <si>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</si>
  <si>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</si>
  <si>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</si>
  <si>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</si>
  <si>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</si>
  <si>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</si>
  <si>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</si>
  <si>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</si>
  <si>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</si>
  <si>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</si>
  <si>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</si>
  <si>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</si>
  <si>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</si>
  <si>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</si>
  <si>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</si>
  <si>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</si>
  <si>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</si>
  <si>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</si>
  <si>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</si>
  <si>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</si>
  <si>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</si>
  <si>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</si>
  <si>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</si>
  <si>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</si>
  <si>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</si>
  <si>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</si>
  <si>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</si>
  <si>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</si>
  <si>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</si>
  <si>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</si>
  <si>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</si>
  <si>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</si>
  <si>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</si>
  <si>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</si>
  <si>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</si>
  <si>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</si>
  <si>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</si>
  <si>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</si>
  <si>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</si>
  <si>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</si>
  <si>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</si>
  <si>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</si>
  <si>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</si>
  <si>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</si>
  <si>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</si>
  <si>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</si>
  <si>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</si>
  <si>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</si>
  <si>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</si>
  <si>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</si>
  <si>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</si>
  <si>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</si>
  <si>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</si>
  <si>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</si>
  <si>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</si>
  <si>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</si>
  <si>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</si>
  <si>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</si>
  <si>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</si>
  <si>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</si>
  <si>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</si>
  <si>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</si>
  <si>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</si>
  <si>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</si>
  <si>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</si>
  <si>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</si>
  <si>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</si>
  <si>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</si>
  <si>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</si>
  <si>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</si>
  <si>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</si>
  <si>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</si>
  <si>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</si>
  <si>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</si>
  <si>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</si>
  <si>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</si>
  <si>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</si>
  <si>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</si>
  <si>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</si>
  <si>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</si>
  <si>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</si>
  <si>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</si>
  <si>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</si>
  <si>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</si>
  <si>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</si>
  <si>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</si>
  <si>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</si>
  <si>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</si>
  <si>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</si>
  <si>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</si>
  <si>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</si>
  <si>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</si>
  <si>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</si>
  <si>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</si>
  <si>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</si>
  <si>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</si>
  <si>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</si>
  <si>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</si>
  <si>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</si>
  <si>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</si>
  <si>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</si>
  <si>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</si>
  <si>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</si>
  <si>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</si>
  <si>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</si>
  <si>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</si>
  <si>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</si>
  <si>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</si>
  <si>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</si>
  <si>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</si>
  <si>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</si>
  <si>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</si>
  <si>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</si>
  <si>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</si>
  <si>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</si>
  <si>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</si>
  <si>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</si>
  <si>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</si>
  <si>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</si>
  <si>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</si>
  <si>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</si>
  <si>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</si>
  <si>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</si>
  <si>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</si>
  <si>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</si>
  <si>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</si>
  <si>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</si>
  <si>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</si>
  <si>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</si>
  <si>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</si>
  <si>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</si>
  <si>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</si>
  <si>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</si>
  <si>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</si>
  <si>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</si>
  <si>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</si>
  <si>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</si>
  <si>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</si>
  <si>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</si>
  <si>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</si>
  <si>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</si>
  <si>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</si>
  <si>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</si>
  <si>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</si>
  <si>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</si>
  <si>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</si>
  <si>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</si>
  <si>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</si>
  <si>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</si>
  <si>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</si>
  <si>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</si>
  <si>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</si>
  <si>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</si>
  <si>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</si>
  <si>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</si>
  <si>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</si>
  <si>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</si>
  <si>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</si>
  <si>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</si>
  <si>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</si>
  <si>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</si>
  <si>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</si>
  <si>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</si>
  <si>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</si>
  <si>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</si>
  <si>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</si>
  <si>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</si>
  <si>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</si>
  <si>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</si>
  <si>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</si>
  <si>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</si>
  <si>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</si>
  <si>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</si>
  <si>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</si>
  <si>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</si>
  <si>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</si>
  <si>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</si>
  <si>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</si>
  <si>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</si>
  <si>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</si>
  <si>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</si>
  <si>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</si>
  <si>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</si>
  <si>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</si>
  <si>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</si>
  <si>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</si>
  <si>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</si>
  <si>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</si>
  <si>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</si>
  <si>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</si>
  <si>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</si>
  <si>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</si>
  <si>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</si>
  <si>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</si>
  <si>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</si>
  <si>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</si>
  <si>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</si>
  <si>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</si>
  <si>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</si>
  <si>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</si>
  <si>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</si>
  <si>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</si>
  <si>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</si>
  <si>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</si>
  <si>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</si>
  <si>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</si>
  <si>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</si>
  <si>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</si>
  <si>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</si>
  <si>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</si>
  <si>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</si>
  <si>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</si>
  <si>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</si>
  <si>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</si>
  <si>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</si>
  <si>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</si>
  <si>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</si>
  <si>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</si>
  <si>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</si>
  <si>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</si>
  <si>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</si>
  <si>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</si>
  <si>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</si>
  <si>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</si>
  <si>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</si>
  <si>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</si>
  <si>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</si>
  <si>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</si>
  <si>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</si>
  <si>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</si>
  <si>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</si>
  <si>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</si>
  <si>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</si>
  <si>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</si>
  <si>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</si>
  <si>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</si>
  <si>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</si>
  <si>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</si>
  <si>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</si>
  <si>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</si>
  <si>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</si>
  <si>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</si>
  <si>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</si>
  <si>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</si>
  <si>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</si>
  <si>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</si>
  <si>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</si>
  <si>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</si>
  <si>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</si>
  <si>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</si>
  <si>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</si>
  <si>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</si>
  <si>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</si>
  <si>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</si>
  <si>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</si>
  <si>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</si>
  <si>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</si>
  <si>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</si>
  <si>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</si>
  <si>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</si>
  <si>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</si>
  <si>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</si>
  <si>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</si>
  <si>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</si>
  <si>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</si>
  <si>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</si>
  <si>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</si>
  <si>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</si>
  <si>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</si>
  <si>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</si>
  <si>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</si>
  <si>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</si>
  <si>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</si>
  <si>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</si>
  <si>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</si>
  <si>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</si>
  <si>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</si>
  <si>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</si>
  <si>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</si>
  <si>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</si>
  <si>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</si>
  <si>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</si>
  <si>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</si>
  <si>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</si>
  <si>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</si>
  <si>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</si>
  <si>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</si>
  <si>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</si>
  <si>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</si>
  <si>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</si>
  <si>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</si>
  <si>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</si>
  <si>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</si>
  <si>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</si>
  <si>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</si>
  <si>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</si>
  <si>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</si>
  <si>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</si>
  <si>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</si>
  <si>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</si>
  <si>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</si>
  <si>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</si>
  <si>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</si>
  <si>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</si>
  <si>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</si>
  <si>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</si>
  <si>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</si>
  <si>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</si>
  <si>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</si>
  <si>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</si>
  <si>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</si>
  <si>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</si>
  <si>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</si>
  <si>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</si>
  <si>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</si>
  <si>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</si>
  <si>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</si>
  <si>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</si>
  <si>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</si>
  <si>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</si>
  <si>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</si>
  <si>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</si>
  <si>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</si>
  <si>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</si>
  <si>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</si>
  <si>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</si>
  <si>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</si>
  <si>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</si>
  <si>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</si>
  <si>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</si>
  <si>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</si>
  <si>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</si>
  <si>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</si>
  <si>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</si>
  <si>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</si>
  <si>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</si>
  <si>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</si>
  <si>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</si>
  <si>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</si>
  <si>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</si>
  <si>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</si>
  <si>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</si>
  <si>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</si>
  <si>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</si>
  <si>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</si>
  <si>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</si>
  <si>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</si>
  <si>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</si>
  <si>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</si>
  <si>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</si>
  <si>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</si>
  <si>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</si>
  <si>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</si>
  <si>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</si>
  <si>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</si>
  <si>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</si>
  <si>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</si>
  <si>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</si>
  <si>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</si>
  <si>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</si>
  <si>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</si>
  <si>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</si>
  <si>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</si>
  <si>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</si>
  <si>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</si>
  <si>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</si>
  <si>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</si>
  <si>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</si>
  <si>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</si>
  <si>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</si>
  <si>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</si>
  <si>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</si>
  <si>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</si>
  <si>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</si>
  <si>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</si>
  <si>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</si>
  <si>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</si>
  <si>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</si>
  <si>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</si>
  <si>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</si>
  <si>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</si>
  <si>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</si>
  <si>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</si>
  <si>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</si>
  <si>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</si>
  <si>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</si>
  <si>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</si>
  <si>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</si>
  <si>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</si>
  <si>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</si>
  <si>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</si>
  <si>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</si>
  <si>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</si>
  <si>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</si>
  <si>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</si>
  <si>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</si>
  <si>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</si>
  <si>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</si>
  <si>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</si>
  <si>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</si>
  <si>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</si>
  <si>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</si>
  <si>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</si>
  <si>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</si>
  <si>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</si>
  <si>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</si>
  <si>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</si>
  <si>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</si>
  <si>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</si>
  <si>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</si>
  <si>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</si>
  <si>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</si>
  <si>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</si>
  <si>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</si>
  <si>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</si>
  <si>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</si>
  <si>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</si>
  <si>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</si>
  <si>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</si>
  <si>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</si>
  <si>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</si>
  <si>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</si>
  <si>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</si>
  <si>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</si>
  <si>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</si>
  <si>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</si>
  <si>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</si>
  <si>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</si>
  <si>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</si>
  <si>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</si>
  <si>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</si>
  <si>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</si>
  <si>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</si>
  <si>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</si>
  <si>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</si>
  <si>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</si>
  <si>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</si>
  <si>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</si>
  <si>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</si>
  <si>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</si>
  <si>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</si>
  <si>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</si>
  <si>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</si>
  <si>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</si>
  <si>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</si>
  <si>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</si>
  <si>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</si>
  <si>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</si>
  <si>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</si>
  <si>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</si>
  <si>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</si>
  <si>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</si>
  <si>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</si>
  <si>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</si>
  <si>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</si>
  <si>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</si>
  <si>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</si>
  <si>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</si>
  <si>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</si>
  <si>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</si>
  <si>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</si>
  <si>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</si>
  <si>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</si>
  <si>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</si>
  <si>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</si>
  <si>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</si>
  <si>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</si>
  <si>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</si>
  <si>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</si>
  <si>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</si>
  <si>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</si>
  <si>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</si>
  <si>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</si>
  <si>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</si>
  <si>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</si>
  <si>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</si>
  <si>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</si>
  <si>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</si>
  <si>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</si>
  <si>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</si>
  <si>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</si>
  <si>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</si>
  <si>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</si>
  <si>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</si>
  <si>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</si>
  <si>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</si>
  <si>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</si>
  <si>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</si>
  <si>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</si>
  <si>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</si>
  <si>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</si>
  <si>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</si>
  <si>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</si>
  <si>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</si>
  <si>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</si>
  <si>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</si>
  <si>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</si>
  <si>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</si>
  <si>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</si>
  <si>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</si>
  <si>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</si>
  <si>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</si>
  <si>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</si>
  <si>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</si>
  <si>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</si>
  <si>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</si>
  <si>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</si>
  <si>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</si>
  <si>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</si>
  <si>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</si>
  <si>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</si>
  <si>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</si>
  <si>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</si>
  <si>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</si>
  <si>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</si>
  <si>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</si>
  <si>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</si>
  <si>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</si>
  <si>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</si>
  <si>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</si>
  <si>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</si>
  <si>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</si>
  <si>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</si>
  <si>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</si>
  <si>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</si>
  <si>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</si>
  <si>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</si>
  <si>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</si>
  <si>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</si>
  <si>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</si>
  <si>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</si>
  <si>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</si>
  <si>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</si>
  <si>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</si>
  <si>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</si>
  <si>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</si>
  <si>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</si>
  <si>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</si>
  <si>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</si>
  <si>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</si>
  <si>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</si>
  <si>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</si>
  <si>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</si>
  <si>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</si>
  <si>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</si>
  <si>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</si>
  <si>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</si>
  <si>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</si>
  <si>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</si>
  <si>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</si>
  <si>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</si>
  <si>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</si>
  <si>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</si>
  <si>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</si>
  <si>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</si>
  <si>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</si>
  <si>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</si>
  <si>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</si>
  <si>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</si>
  <si>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</si>
  <si>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</si>
  <si>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</si>
  <si>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</si>
  <si>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</si>
  <si>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</si>
  <si>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</si>
  <si>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</si>
  <si>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</si>
  <si>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</si>
  <si>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</si>
  <si>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</si>
  <si>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</si>
  <si>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</si>
  <si>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</si>
  <si>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</si>
  <si>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</si>
  <si>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</si>
  <si>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</si>
  <si>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</si>
  <si>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</si>
  <si>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</si>
  <si>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</si>
  <si>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</si>
  <si>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</si>
  <si>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</si>
  <si>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</si>
  <si>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</si>
  <si>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</si>
  <si>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</si>
  <si>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</si>
  <si>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</si>
  <si>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</si>
  <si>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</si>
  <si>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</si>
  <si>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</si>
  <si>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</si>
  <si>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</si>
  <si>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</si>
  <si>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</si>
  <si>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</si>
  <si>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</si>
  <si>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</si>
  <si>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</si>
  <si>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</si>
  <si>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</si>
  <si>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</si>
  <si>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</si>
  <si>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</si>
  <si>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</si>
  <si>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</si>
  <si>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</si>
  <si>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</si>
  <si>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</si>
  <si>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</si>
  <si>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</si>
  <si>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</si>
  <si>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</si>
  <si>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</si>
  <si>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</si>
  <si>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</si>
  <si>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</si>
  <si>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</si>
  <si>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</si>
  <si>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</si>
  <si>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</si>
  <si>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</si>
  <si>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</si>
  <si>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</si>
  <si>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</si>
  <si>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</si>
  <si>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</si>
  <si>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</si>
  <si>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</si>
  <si>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</si>
  <si>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</si>
  <si>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</si>
  <si>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</si>
  <si>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</si>
  <si>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</si>
  <si>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</si>
  <si>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</si>
  <si>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</si>
  <si>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</si>
  <si>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</si>
  <si>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</si>
  <si>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</si>
  <si>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</si>
  <si>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</si>
  <si>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</si>
  <si>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</si>
  <si>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</si>
  <si>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</si>
  <si>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</si>
  <si>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</si>
  <si>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</si>
  <si>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</si>
  <si>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</si>
  <si>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</si>
  <si>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</si>
  <si>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</si>
  <si>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</si>
  <si>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</si>
  <si>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</si>
  <si>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</si>
  <si>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</si>
  <si>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</si>
  <si>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</si>
  <si>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</si>
  <si>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</si>
  <si>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</si>
  <si>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</si>
  <si>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</si>
  <si>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</si>
  <si>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</si>
  <si>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</si>
  <si>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</si>
  <si>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</si>
  <si>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</si>
  <si>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</si>
  <si>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</si>
  <si>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</si>
  <si>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</si>
  <si>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</si>
  <si>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</si>
  <si>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</si>
  <si>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</si>
  <si>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</si>
  <si>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</si>
  <si>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</si>
  <si>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</si>
  <si>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</si>
  <si>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</si>
  <si>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</si>
  <si>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</si>
  <si>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</si>
  <si>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</si>
  <si>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</si>
  <si>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</si>
  <si>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</si>
  <si>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</si>
  <si>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</si>
  <si>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</si>
  <si>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</si>
  <si>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</si>
  <si>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</si>
  <si>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</si>
  <si>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</si>
  <si>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</si>
  <si>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</si>
  <si>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</si>
  <si>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</si>
  <si>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</si>
  <si>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</si>
  <si>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</si>
  <si>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</si>
  <si>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</si>
  <si>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</si>
  <si>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</si>
  <si>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</si>
  <si>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</si>
  <si>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</si>
  <si>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</si>
  <si>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</si>
  <si>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</si>
  <si>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</si>
  <si>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</si>
  <si>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</si>
  <si>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</si>
  <si>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</si>
  <si>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</si>
  <si>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</si>
  <si>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</si>
  <si>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</si>
  <si>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</si>
  <si>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</si>
  <si>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</si>
  <si>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</si>
  <si>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</si>
  <si>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</si>
  <si>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</si>
  <si>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</si>
  <si>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</si>
  <si>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</si>
  <si>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</si>
  <si>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</si>
  <si>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</si>
  <si>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</si>
  <si>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</si>
  <si>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</si>
  <si>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</si>
  <si>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</si>
  <si>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</si>
  <si>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</si>
  <si>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</si>
  <si>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</si>
  <si>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</si>
  <si>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</si>
  <si>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</si>
  <si>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</si>
  <si>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</si>
  <si>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</si>
  <si>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</si>
  <si>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</si>
  <si>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</si>
  <si>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</si>
  <si>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</si>
  <si>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</si>
  <si>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</si>
  <si>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</si>
  <si>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</si>
  <si>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</si>
  <si>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</si>
  <si>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</si>
  <si>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</si>
  <si>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</si>
  <si>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</si>
  <si>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</si>
  <si>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</si>
  <si>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</si>
  <si>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</si>
  <si>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</si>
  <si>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</si>
  <si>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</si>
  <si>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</si>
  <si>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</si>
  <si>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</si>
  <si>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</si>
  <si>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</si>
  <si>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</si>
  <si>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</si>
  <si>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</si>
  <si>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</si>
  <si>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</si>
  <si>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</si>
  <si>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</si>
  <si>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</si>
  <si>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</si>
  <si>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</si>
  <si>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</si>
  <si>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</si>
  <si>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</si>
  <si>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</si>
  <si>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</si>
  <si>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</si>
  <si>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</si>
  <si>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</si>
  <si>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</si>
  <si>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</si>
  <si>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</si>
  <si>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</si>
  <si>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</si>
  <si>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</si>
  <si>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</si>
  <si>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</si>
  <si>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</si>
  <si>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</si>
  <si>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</si>
  <si>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</si>
  <si>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</si>
  <si>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</si>
  <si>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</si>
  <si>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</si>
  <si>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</si>
  <si>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</si>
  <si>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</si>
  <si>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</si>
  <si>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</si>
  <si>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</si>
  <si>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</si>
  <si>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</si>
  <si>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</si>
  <si>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</si>
  <si>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</si>
  <si>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</si>
  <si>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</si>
  <si>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</si>
  <si>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</si>
  <si>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</si>
  <si>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</si>
  <si>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</si>
  <si>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</si>
  <si>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</si>
  <si>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</si>
  <si>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</si>
  <si>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</si>
  <si>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</si>
  <si>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</si>
  <si>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</si>
  <si>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</si>
  <si>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</si>
  <si>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</si>
  <si>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</si>
  <si>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</si>
  <si>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</si>
  <si>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</si>
  <si>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</si>
  <si>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</si>
  <si>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</si>
  <si>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</si>
  <si>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</si>
  <si>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</si>
  <si>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</si>
  <si>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</si>
  <si>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</si>
  <si>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</si>
  <si>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</si>
  <si>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</si>
  <si>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</si>
  <si>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</si>
  <si>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</si>
  <si>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</si>
  <si>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</si>
  <si>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</si>
  <si>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</si>
  <si>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</si>
  <si>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</si>
  <si>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</si>
  <si>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</si>
  <si>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</si>
  <si>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</si>
  <si>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</si>
  <si>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</si>
  <si>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</si>
  <si>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</si>
  <si>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</si>
  <si>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</si>
  <si>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</si>
  <si>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</si>
  <si>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</si>
  <si>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</si>
  <si>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</si>
  <si>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</si>
  <si>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</si>
  <si>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</si>
  <si>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</si>
  <si>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</si>
  <si>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</si>
  <si>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</si>
  <si>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</si>
  <si>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</si>
  <si>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</si>
  <si>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</si>
  <si>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</si>
  <si>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</si>
  <si>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</si>
  <si>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</si>
  <si>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</si>
  <si>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</si>
  <si>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</si>
  <si>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</si>
  <si>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</si>
  <si>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</si>
  <si>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</si>
  <si>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</si>
  <si>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</si>
  <si>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</si>
  <si>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</si>
  <si>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</si>
  <si>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</si>
  <si>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</si>
  <si>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</si>
  <si>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</si>
  <si>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</si>
  <si>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</si>
  <si>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</si>
  <si>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</si>
  <si>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</si>
  <si>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</si>
  <si>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</si>
  <si>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</si>
  <si>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</si>
  <si>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</si>
  <si>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</si>
  <si>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</si>
  <si>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</si>
  <si>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</si>
  <si>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</si>
  <si>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</si>
  <si>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</si>
  <si>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</si>
  <si>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</si>
  <si>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</si>
  <si>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</si>
  <si>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</si>
  <si>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</si>
  <si>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</si>
  <si>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</si>
  <si>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</si>
  <si>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</si>
  <si>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</si>
  <si>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</si>
  <si>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</si>
  <si>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</si>
  <si>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</si>
  <si>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</si>
  <si>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</si>
  <si>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</si>
  <si>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</si>
  <si>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</si>
  <si>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</si>
  <si>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</si>
  <si>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</si>
  <si>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</si>
  <si>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</si>
  <si>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</si>
  <si>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</si>
  <si>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</si>
  <si>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</si>
  <si>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</si>
  <si>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</si>
  <si>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</si>
  <si>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</si>
  <si>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</si>
  <si>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</si>
  <si>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</si>
  <si>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</si>
  <si>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</si>
  <si>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</si>
  <si>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</si>
  <si>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</si>
  <si>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</si>
  <si>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</si>
  <si>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</si>
  <si>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</si>
  <si>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</si>
  <si>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</si>
  <si>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</si>
  <si>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</si>
  <si>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</si>
  <si>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</si>
  <si>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</si>
  <si>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</si>
  <si>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</si>
  <si>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</si>
  <si>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</si>
  <si>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</si>
  <si>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</si>
  <si>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</si>
  <si>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</si>
  <si>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</si>
  <si>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</si>
  <si>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</si>
  <si>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</si>
  <si>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</si>
  <si>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</si>
  <si>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</si>
  <si>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</si>
  <si>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</si>
  <si>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</si>
  <si>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</si>
  <si>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</si>
  <si>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</si>
  <si>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</si>
  <si>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</si>
  <si>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</si>
  <si>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</si>
  <si>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</si>
  <si>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</si>
  <si>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</si>
  <si>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</si>
  <si>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</si>
  <si>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</si>
  <si>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</si>
  <si>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</si>
  <si>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</si>
  <si>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</si>
  <si>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</si>
  <si>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</si>
  <si>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</si>
  <si>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</si>
  <si>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</si>
  <si>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</si>
  <si>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</si>
  <si>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</si>
  <si>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</si>
  <si>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</si>
  <si>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</si>
  <si>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</si>
  <si>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</si>
  <si>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</si>
  <si>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</si>
  <si>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</si>
  <si>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</si>
  <si>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</si>
  <si>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</si>
  <si>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</si>
  <si>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</si>
  <si>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</si>
  <si>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</si>
  <si>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</si>
  <si>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</si>
  <si>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</si>
  <si>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</si>
  <si>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</si>
  <si>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</si>
  <si>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</si>
  <si>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</si>
  <si>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</si>
  <si>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</si>
  <si>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</si>
  <si>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</si>
  <si>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</si>
  <si>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</si>
  <si>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</si>
  <si>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</si>
  <si>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</si>
  <si>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</si>
  <si>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</si>
  <si>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</si>
  <si>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</si>
  <si>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</si>
  <si>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</si>
  <si>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</si>
  <si>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</si>
  <si>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</si>
  <si>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</si>
  <si>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</si>
  <si>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</si>
  <si>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</si>
  <si>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</si>
  <si>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</si>
  <si>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</si>
  <si>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</si>
  <si>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</si>
  <si>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</si>
  <si>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</si>
  <si>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</si>
  <si>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</si>
  <si>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</si>
  <si>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</si>
  <si>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</si>
  <si>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</si>
  <si>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</si>
  <si>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</si>
  <si>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</si>
  <si>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</si>
  <si>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</si>
  <si>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</si>
  <si>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</si>
  <si>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</si>
  <si>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</si>
  <si>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</si>
  <si>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</si>
  <si>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</si>
  <si>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</si>
  <si>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</si>
  <si>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</si>
  <si>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</si>
  <si>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</si>
  <si>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</si>
  <si>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</si>
  <si>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</si>
  <si>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</si>
  <si>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</si>
  <si>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</si>
  <si>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</si>
  <si>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</si>
  <si>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</si>
  <si>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</si>
  <si>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</si>
  <si>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</si>
  <si>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</si>
  <si>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</si>
  <si>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</si>
  <si>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</si>
  <si>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</si>
  <si>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</si>
  <si>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</si>
  <si>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</si>
  <si>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</si>
  <si>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</si>
  <si>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</si>
  <si>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</si>
  <si>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</si>
  <si>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</si>
  <si>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</si>
  <si>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</si>
  <si>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</si>
  <si>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</si>
  <si>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</si>
  <si>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</si>
  <si>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</si>
  <si>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</si>
  <si>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</si>
  <si>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</si>
  <si>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</si>
  <si>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</si>
  <si>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</si>
  <si>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</si>
  <si>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</si>
  <si>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</si>
  <si>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</si>
  <si>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</si>
  <si>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</si>
  <si>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</si>
  <si>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</si>
  <si>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</si>
  <si>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</si>
  <si>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</si>
  <si>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</si>
  <si>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</si>
  <si>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</si>
  <si>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</si>
  <si>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</si>
  <si>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</si>
  <si>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</si>
  <si>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</si>
  <si>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</si>
  <si>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</si>
  <si>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</si>
  <si>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</si>
  <si>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</si>
  <si>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</si>
  <si>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</si>
  <si>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</si>
  <si>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</si>
  <si>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</si>
  <si>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</si>
  <si>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</si>
  <si>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</si>
  <si>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</si>
  <si>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</si>
  <si>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</si>
  <si>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</si>
  <si>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</si>
  <si>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</si>
  <si>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</si>
  <si>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</si>
  <si>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</si>
  <si>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</si>
  <si>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</si>
  <si>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</si>
  <si>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</si>
  <si>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</si>
  <si>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</si>
  <si>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</si>
  <si>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</si>
  <si>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</si>
  <si>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</si>
  <si>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</si>
  <si>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</si>
  <si>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</si>
  <si>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</si>
  <si>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</si>
  <si>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</si>
  <si>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</si>
  <si>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</si>
  <si>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</si>
  <si>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</si>
  <si>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</si>
  <si>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</si>
  <si>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</si>
  <si>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</si>
  <si>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</si>
  <si>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</si>
  <si>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</si>
  <si>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</si>
  <si>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</si>
  <si>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</si>
  <si>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</si>
  <si>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</si>
  <si>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</si>
  <si>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</si>
  <si>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</si>
  <si>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</si>
  <si>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</si>
  <si>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</si>
  <si>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</si>
  <si>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</si>
  <si>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</si>
  <si>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</si>
  <si>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</si>
  <si>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</si>
  <si>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</si>
  <si>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</si>
  <si>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</si>
  <si>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</si>
  <si>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</si>
  <si>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</si>
  <si>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</si>
  <si>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</si>
  <si>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</si>
  <si>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</si>
  <si>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</si>
  <si>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</si>
  <si>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</si>
  <si>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</si>
  <si>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</si>
  <si>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</si>
  <si>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</si>
  <si>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</si>
  <si>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</si>
  <si>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</si>
  <si>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</si>
  <si>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</si>
  <si>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</si>
  <si>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</si>
  <si>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</si>
  <si>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</si>
  <si>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</si>
  <si>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</si>
  <si>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</si>
  <si>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</si>
  <si>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</si>
  <si>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</si>
  <si>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</si>
  <si>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</si>
  <si>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</si>
  <si>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</si>
  <si>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</si>
  <si>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</si>
  <si>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</si>
  <si>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</si>
  <si>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</si>
  <si>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</si>
  <si>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</si>
  <si>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</si>
  <si>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</si>
  <si>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</si>
  <si>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</si>
  <si>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</si>
  <si>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</si>
  <si>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</si>
  <si>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</si>
  <si>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</si>
  <si>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</si>
  <si>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</si>
  <si>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</si>
  <si>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</si>
  <si>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</si>
  <si>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</si>
  <si>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</si>
  <si>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</si>
  <si>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</si>
  <si>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</si>
  <si>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</si>
  <si>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</si>
  <si>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</si>
  <si>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</si>
  <si>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</si>
  <si>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</si>
  <si>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</si>
  <si>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</si>
  <si>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</si>
  <si>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</si>
  <si>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</si>
  <si>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</si>
  <si>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</si>
  <si>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</si>
  <si>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</si>
  <si>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</si>
  <si>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</si>
  <si>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</si>
  <si>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</si>
  <si>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</si>
  <si>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</si>
  <si>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</si>
  <si>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</si>
  <si>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</si>
  <si>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</si>
  <si>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</si>
  <si>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</si>
  <si>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</si>
  <si>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</si>
  <si>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</si>
  <si>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</si>
  <si>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</si>
  <si>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</si>
  <si>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</si>
  <si>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</si>
  <si>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</si>
  <si>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</si>
  <si>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</si>
  <si>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</si>
  <si>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</si>
  <si>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</si>
  <si>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</si>
  <si>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</si>
  <si>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</si>
  <si>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</si>
  <si>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</si>
  <si>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</si>
  <si>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</si>
  <si>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</si>
  <si>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</si>
  <si>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</si>
  <si>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</si>
  <si>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</si>
  <si>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</si>
  <si>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</si>
  <si>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</si>
  <si>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</si>
  <si>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</si>
  <si>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</si>
  <si>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</si>
  <si>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</si>
  <si>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</si>
  <si>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</si>
  <si>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</si>
  <si>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</si>
  <si>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</si>
  <si>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</si>
  <si>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</si>
  <si>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</si>
  <si>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</si>
  <si>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</si>
  <si>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</si>
  <si>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</si>
  <si>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</si>
  <si>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</si>
  <si>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</si>
  <si>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</si>
  <si>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</si>
  <si>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</si>
  <si>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</si>
  <si>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</si>
  <si>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</si>
  <si>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</si>
  <si>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</si>
  <si>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</si>
  <si>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</si>
  <si>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</si>
  <si>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</si>
  <si>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</si>
  <si>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</si>
  <si>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</si>
  <si>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</si>
  <si>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</si>
  <si>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</si>
  <si>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</si>
  <si>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</si>
  <si>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</si>
  <si>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</si>
  <si>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</si>
  <si>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</si>
  <si>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</si>
  <si>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</si>
  <si>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</si>
  <si>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</si>
  <si>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</si>
  <si>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</si>
  <si>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</si>
  <si>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</si>
  <si>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</si>
  <si>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</si>
  <si>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</si>
  <si>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</si>
  <si>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</si>
  <si>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</si>
  <si>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</si>
  <si>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</si>
  <si>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</si>
  <si>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</si>
  <si>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</si>
  <si>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</si>
  <si>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</si>
  <si>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</si>
  <si>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</si>
  <si>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</si>
  <si>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</si>
  <si>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</si>
  <si>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</si>
  <si>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</si>
  <si>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</si>
  <si>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</si>
  <si>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</si>
  <si>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</si>
  <si>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</si>
  <si>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</si>
  <si>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</si>
  <si>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</si>
  <si>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</si>
  <si>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</si>
  <si>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</si>
  <si>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</si>
  <si>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</si>
  <si>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</si>
  <si>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</si>
  <si>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</si>
  <si>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</si>
  <si>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</si>
  <si>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</si>
  <si>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</si>
  <si>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</si>
  <si>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</si>
  <si>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</si>
  <si>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</si>
  <si>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</si>
  <si>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</si>
  <si>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</si>
  <si>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</si>
  <si>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</si>
  <si>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</si>
  <si>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</si>
  <si>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</si>
  <si>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</si>
  <si>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</si>
  <si>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</si>
  <si>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</si>
  <si>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</si>
  <si>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</si>
  <si>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</si>
  <si>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</si>
  <si>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</si>
  <si>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</si>
  <si>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</si>
  <si>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</si>
  <si>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</si>
  <si>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</si>
  <si>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</si>
  <si>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</si>
  <si>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</si>
  <si>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</si>
  <si>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</si>
  <si>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</si>
  <si>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</si>
  <si>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</si>
  <si>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</si>
  <si>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</si>
  <si>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</si>
  <si>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</si>
  <si>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</si>
  <si>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</si>
  <si>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</si>
  <si>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</si>
  <si>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</si>
  <si>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</si>
  <si>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</si>
  <si>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</si>
  <si>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</si>
  <si>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</si>
  <si>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</si>
  <si>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</si>
  <si>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</si>
  <si>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</si>
  <si>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</si>
  <si>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</si>
  <si>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</si>
  <si>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</si>
  <si>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</si>
  <si>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</si>
  <si>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</si>
  <si>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</si>
  <si>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</si>
  <si>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</si>
  <si>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</si>
  <si>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</si>
  <si>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</si>
  <si>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</si>
  <si>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</si>
  <si>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</si>
  <si>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</si>
  <si>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</si>
  <si>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</si>
  <si>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</si>
  <si>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</si>
  <si>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</si>
  <si>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</si>
  <si>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</si>
  <si>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</si>
  <si>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</si>
  <si>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</si>
  <si>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</si>
  <si>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</si>
  <si>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</si>
  <si>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</si>
  <si>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</si>
  <si>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</si>
  <si>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</si>
  <si>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</si>
  <si>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</si>
  <si>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</si>
  <si>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</si>
  <si>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</si>
  <si>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</si>
  <si>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</si>
  <si>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</si>
  <si>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</si>
  <si>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</si>
  <si>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</si>
  <si>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</si>
  <si>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</si>
  <si>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</si>
  <si>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</si>
  <si>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</si>
  <si>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</si>
  <si>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</si>
  <si>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</si>
  <si>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</si>
  <si>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</si>
  <si>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</si>
  <si>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</si>
  <si>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</si>
  <si>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</si>
  <si>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</si>
  <si>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</si>
  <si>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</si>
  <si>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</si>
  <si>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</si>
  <si>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</si>
  <si>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</si>
  <si>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</si>
  <si>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</si>
  <si>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</si>
  <si>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</si>
  <si>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</si>
  <si>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</si>
  <si>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</si>
  <si>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</si>
  <si>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</si>
  <si>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</si>
  <si>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</si>
  <si>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</si>
  <si>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</si>
  <si>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</si>
  <si>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</si>
  <si>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</si>
  <si>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</si>
  <si>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</si>
  <si>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</si>
  <si>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</si>
  <si>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</si>
  <si>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</si>
  <si>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</si>
  <si>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</si>
  <si>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</si>
  <si>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</si>
  <si>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</si>
  <si>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</si>
  <si>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</si>
  <si>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</si>
  <si>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</si>
  <si>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</si>
  <si>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</si>
  <si>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</si>
  <si>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</si>
  <si>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</si>
  <si>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</si>
  <si>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</si>
  <si>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</si>
  <si>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</si>
  <si>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</si>
  <si>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</si>
  <si>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</si>
  <si>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</si>
  <si>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</si>
  <si>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</si>
  <si>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</si>
  <si>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</si>
  <si>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</si>
  <si>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</si>
  <si>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</si>
  <si>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</si>
  <si>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</si>
  <si>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</si>
  <si>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</si>
  <si>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</si>
  <si>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</si>
  <si>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</si>
  <si>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</si>
  <si>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</si>
  <si>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</si>
  <si>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</si>
  <si>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</si>
  <si>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</si>
  <si>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</si>
  <si>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</si>
  <si>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</si>
  <si>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</si>
  <si>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</si>
  <si>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</si>
  <si>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</si>
  <si>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</si>
  <si>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</si>
  <si>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</si>
  <si>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</si>
  <si>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</si>
  <si>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</si>
  <si>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</si>
  <si>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</si>
  <si>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</si>
  <si>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</si>
  <si>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</si>
  <si>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</si>
  <si>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</si>
  <si>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</si>
  <si>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</si>
  <si>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</si>
  <si>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</si>
  <si>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</si>
  <si>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</si>
  <si>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</si>
  <si>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</si>
  <si>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</si>
  <si>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</si>
  <si>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</si>
  <si>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</si>
  <si>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</si>
  <si>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</si>
  <si>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</si>
  <si>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</si>
  <si>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</si>
  <si>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</si>
  <si>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</si>
  <si>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</si>
  <si>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</si>
  <si>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</si>
  <si>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</si>
  <si>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</si>
  <si>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</si>
  <si>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</si>
  <si>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</si>
  <si>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</si>
  <si>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</si>
  <si>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</si>
  <si>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</si>
  <si>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</si>
  <si>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</si>
  <si>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</si>
  <si>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</si>
  <si>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</si>
  <si>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</si>
  <si>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</si>
  <si>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</si>
  <si>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</si>
  <si>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</si>
  <si>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</si>
  <si>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</si>
  <si>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</si>
  <si>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</si>
  <si>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</si>
  <si>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</si>
  <si>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</si>
  <si>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</si>
  <si>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</si>
  <si>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</si>
  <si>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</si>
  <si>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</si>
  <si>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</si>
  <si>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</si>
  <si>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</si>
  <si>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</si>
  <si>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</si>
  <si>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</si>
  <si>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</si>
  <si>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</si>
  <si>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</si>
  <si>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</si>
  <si>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</si>
  <si>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</si>
  <si>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</si>
  <si>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</si>
  <si>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</si>
  <si>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</si>
  <si>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</si>
  <si>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</si>
  <si>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</si>
  <si>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</si>
  <si>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</si>
  <si>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</si>
  <si>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</si>
  <si>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</si>
  <si>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</si>
  <si>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</si>
  <si>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</si>
  <si>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</si>
  <si>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</si>
  <si>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</si>
  <si>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</si>
  <si>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</si>
  <si>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</si>
  <si>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</si>
  <si>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</si>
  <si>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</si>
  <si>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</si>
  <si>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</si>
  <si>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</si>
  <si>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</si>
  <si>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</si>
  <si>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</si>
  <si>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</si>
  <si>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</si>
  <si>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</si>
  <si>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</si>
  <si>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</si>
  <si>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</si>
  <si>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</si>
  <si>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</si>
  <si>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</si>
  <si>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</si>
  <si>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</si>
  <si>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</si>
  <si>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</si>
  <si>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</si>
  <si>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</si>
  <si>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</si>
  <si>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</si>
  <si>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</si>
  <si>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</si>
  <si>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</si>
  <si>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</si>
  <si>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</si>
  <si>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</si>
  <si>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</si>
  <si>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</si>
  <si>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</si>
  <si>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</si>
  <si>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</si>
  <si>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</si>
  <si>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</si>
  <si>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</si>
  <si>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</si>
  <si>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</si>
  <si>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</si>
  <si>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</si>
  <si>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</si>
  <si>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</si>
  <si>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</si>
  <si>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</si>
  <si>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</si>
  <si>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</si>
  <si>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</si>
  <si>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</si>
  <si>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</si>
  <si>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</si>
  <si>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</si>
  <si>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</si>
  <si>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</si>
  <si>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</si>
  <si>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</si>
  <si>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</si>
  <si>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</si>
  <si>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</si>
  <si>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</si>
  <si>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</si>
  <si>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</si>
  <si>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</si>
  <si>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</si>
  <si>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</si>
  <si>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</si>
  <si>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</si>
  <si>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</si>
  <si>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</si>
  <si>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</si>
  <si>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</si>
  <si>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</si>
  <si>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</si>
  <si>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</si>
  <si>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</si>
  <si>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</si>
  <si>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</si>
  <si>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</si>
  <si>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</si>
  <si>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</si>
  <si>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</si>
  <si>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</si>
  <si>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</si>
  <si>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</si>
  <si>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</si>
  <si>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</si>
  <si>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</si>
  <si>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</si>
  <si>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</si>
  <si>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</si>
  <si>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</si>
  <si>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</si>
  <si>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</si>
  <si>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</si>
  <si>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</si>
  <si>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</si>
  <si>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</si>
  <si>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</si>
  <si>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</si>
  <si>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</si>
  <si>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</si>
  <si>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</si>
  <si>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</si>
  <si>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</si>
  <si>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</si>
  <si>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</si>
  <si>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</si>
  <si>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</si>
  <si>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</si>
  <si>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</si>
  <si>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</si>
  <si>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</si>
  <si>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</si>
  <si>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</si>
  <si>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</si>
  <si>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</si>
  <si>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</si>
  <si>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</si>
  <si>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</si>
  <si>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</si>
  <si>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</si>
  <si>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</si>
  <si>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</si>
  <si>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</si>
  <si>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</si>
  <si>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</si>
  <si>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</si>
  <si>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</si>
  <si>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</si>
  <si>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</si>
  <si>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</si>
  <si>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</si>
  <si>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</si>
  <si>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</si>
  <si>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</si>
  <si>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</si>
  <si>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</si>
  <si>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</si>
  <si>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</si>
  <si>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</si>
  <si>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</si>
  <si>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</si>
  <si>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</si>
  <si>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</si>
  <si>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</si>
  <si>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</si>
  <si>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</si>
  <si>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</si>
  <si>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</si>
  <si>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</si>
  <si>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</si>
  <si>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</si>
  <si>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</si>
  <si>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</si>
  <si>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</si>
  <si>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</si>
  <si>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</si>
  <si>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</si>
  <si>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</si>
  <si>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</si>
  <si>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</si>
  <si>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</si>
  <si>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</si>
  <si>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</si>
  <si>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</si>
  <si>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</si>
  <si>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</si>
  <si>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</si>
  <si>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</si>
  <si>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</si>
  <si>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</si>
  <si>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</si>
  <si>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</si>
  <si>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</si>
  <si>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</si>
  <si>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</si>
  <si>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</si>
  <si>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</si>
  <si>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</si>
  <si>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</si>
  <si>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</si>
  <si>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</si>
  <si>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</si>
  <si>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</si>
  <si>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</si>
  <si>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</si>
  <si>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</si>
  <si>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</si>
  <si>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</si>
  <si>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</si>
  <si>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</si>
  <si>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</si>
  <si>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</si>
  <si>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</si>
  <si>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</si>
  <si>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</si>
  <si>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</si>
  <si>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</si>
  <si>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</si>
  <si>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</si>
  <si>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</si>
  <si>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</si>
  <si>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</si>
  <si>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</si>
  <si>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</si>
  <si>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</si>
  <si>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</si>
  <si>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</si>
  <si>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</si>
  <si>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</si>
  <si>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</si>
  <si>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</si>
  <si>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</si>
  <si>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</si>
  <si>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</si>
  <si>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</si>
  <si>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</si>
  <si>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</si>
  <si>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</si>
  <si>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</si>
  <si>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</si>
  <si>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</si>
  <si>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</si>
  <si>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</si>
  <si>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</si>
  <si>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</si>
  <si>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</si>
  <si>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</si>
  <si>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</si>
  <si>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</si>
  <si>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</si>
  <si>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</si>
  <si>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</si>
  <si>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</si>
  <si>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</si>
  <si>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</si>
  <si>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</si>
  <si>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</si>
  <si>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</si>
  <si>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</si>
  <si>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</si>
  <si>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</si>
  <si>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</si>
  <si>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</si>
  <si>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</si>
  <si>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</si>
  <si>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</si>
  <si>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</si>
  <si>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</si>
  <si>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</si>
  <si>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</si>
  <si>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</si>
  <si>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</si>
  <si>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</si>
  <si>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</si>
  <si>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</si>
  <si>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</si>
  <si>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</si>
  <si>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</si>
  <si>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</si>
  <si>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</si>
  <si>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</si>
  <si>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</si>
  <si>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</si>
  <si>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</si>
  <si>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</si>
  <si>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</si>
  <si>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</si>
  <si>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</si>
  <si>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</si>
  <si>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</si>
  <si>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</si>
  <si>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</si>
  <si>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</si>
  <si>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</si>
  <si>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</si>
  <si>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</si>
  <si>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</si>
  <si>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</si>
  <si>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</si>
  <si>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</si>
  <si>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</si>
  <si>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</si>
  <si>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</si>
  <si>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</si>
  <si>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</si>
  <si>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</si>
  <si>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</si>
  <si>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</si>
  <si>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</si>
  <si>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</si>
  <si>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</si>
  <si>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</si>
  <si>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</si>
  <si>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</si>
  <si>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</si>
  <si>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</si>
  <si>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</si>
  <si>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</si>
  <si>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</si>
  <si>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</si>
  <si>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</si>
  <si>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</si>
  <si>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</si>
  <si>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</si>
  <si>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</si>
  <si>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</si>
  <si>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</si>
  <si>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</si>
  <si>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</si>
  <si>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</si>
  <si>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</si>
  <si>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</si>
  <si>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</si>
  <si>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</si>
  <si>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</si>
  <si>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</si>
  <si>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</si>
  <si>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</si>
  <si>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</si>
  <si>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</si>
  <si>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</si>
  <si>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</si>
  <si>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</si>
  <si>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</si>
  <si>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</si>
  <si>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</si>
  <si>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</si>
  <si>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</si>
  <si>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</si>
  <si>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</si>
  <si>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</si>
  <si>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</si>
  <si>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</si>
  <si>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</si>
  <si>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</si>
  <si>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</si>
  <si>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</si>
  <si>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</si>
  <si>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</si>
  <si>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</si>
  <si>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</si>
  <si>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</si>
  <si>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</si>
  <si>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</si>
  <si>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</si>
  <si>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</si>
  <si>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</si>
  <si>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</si>
  <si>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</si>
  <si>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</si>
  <si>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</si>
  <si>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</si>
  <si>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</si>
  <si>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</si>
  <si>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</si>
  <si>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</si>
  <si>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</si>
  <si>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</si>
  <si>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</si>
  <si>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</si>
  <si>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</si>
  <si>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</si>
  <si>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</si>
  <si>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</si>
  <si>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</si>
  <si>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</si>
  <si>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</si>
  <si>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</si>
  <si>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</si>
  <si>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</si>
  <si>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</si>
  <si>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</si>
  <si>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</si>
  <si>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</si>
  <si>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</si>
  <si>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</si>
  <si>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</si>
  <si>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</si>
  <si>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</si>
  <si>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</si>
  <si>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</si>
  <si>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</si>
  <si>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</si>
  <si>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</si>
  <si>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</si>
  <si>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</si>
  <si>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</si>
  <si>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</si>
  <si>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</si>
  <si>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</si>
  <si>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</si>
  <si>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</si>
  <si>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</si>
  <si>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</si>
  <si>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</si>
  <si>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</si>
  <si>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</si>
  <si>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</si>
  <si>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</si>
  <si>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</si>
  <si>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</si>
  <si>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</si>
  <si>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</si>
  <si>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</si>
  <si>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</si>
  <si>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</si>
  <si>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</si>
  <si>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</si>
  <si>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</si>
  <si>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</si>
  <si>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</si>
  <si>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</si>
  <si>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</si>
  <si>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</si>
  <si>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</si>
  <si>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</si>
  <si>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</si>
  <si>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</si>
  <si>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</si>
  <si>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</si>
  <si>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</si>
  <si>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</si>
  <si>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</si>
  <si>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</si>
  <si>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</si>
  <si>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</si>
  <si>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</si>
  <si>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</si>
  <si>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</si>
  <si>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</si>
  <si>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</si>
  <si>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</si>
  <si>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</si>
  <si>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</si>
  <si>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</si>
  <si>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</si>
  <si>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</si>
  <si>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</si>
  <si>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</si>
  <si>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</si>
  <si>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</si>
  <si>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</si>
  <si>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</si>
  <si>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</si>
  <si>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</si>
  <si>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</si>
  <si>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</si>
  <si>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</si>
  <si>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</si>
  <si>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</si>
  <si>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</si>
  <si>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</si>
  <si>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</si>
  <si>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</si>
  <si>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</si>
  <si>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</si>
  <si>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</si>
  <si>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</si>
  <si>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</si>
  <si>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</si>
  <si>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</si>
  <si>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</si>
  <si>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</si>
  <si>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</si>
  <si>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</si>
  <si>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</si>
  <si>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</si>
  <si>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</si>
  <si>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</si>
  <si>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</si>
  <si>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</si>
  <si>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</si>
  <si>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</si>
  <si>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</si>
  <si>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</si>
  <si>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</si>
  <si>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</si>
  <si>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</si>
  <si>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</si>
  <si>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</si>
  <si>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</si>
  <si>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</si>
  <si>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</si>
  <si>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</si>
  <si>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</si>
  <si>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</si>
  <si>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</si>
  <si>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</si>
  <si>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</si>
  <si>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</si>
  <si>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</si>
  <si>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</si>
  <si>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</si>
  <si>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</si>
  <si>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</si>
  <si>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</si>
  <si>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</si>
  <si>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</si>
  <si>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</si>
  <si>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</si>
  <si>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</si>
  <si>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</si>
  <si>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</si>
  <si>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</si>
  <si>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</si>
  <si>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</si>
  <si>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</si>
  <si>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</si>
  <si>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</si>
  <si>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</si>
  <si>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</si>
  <si>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</si>
  <si>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</si>
  <si>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</si>
  <si>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</si>
  <si>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</si>
  <si>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</si>
  <si>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</si>
  <si>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</si>
  <si>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</si>
  <si>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</si>
  <si>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</si>
  <si>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</si>
  <si>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</si>
  <si>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</si>
  <si>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</si>
  <si>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</si>
  <si>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</si>
  <si>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</si>
  <si>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</si>
  <si>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</si>
  <si>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</si>
  <si>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</si>
  <si>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</si>
  <si>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</si>
  <si>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</si>
  <si>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</si>
  <si>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</si>
  <si>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</si>
  <si>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</si>
  <si>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</si>
  <si>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</si>
  <si>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</si>
  <si>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</si>
  <si>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</si>
  <si>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</si>
  <si>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</si>
  <si>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</si>
  <si>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</si>
  <si>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</si>
  <si>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</si>
  <si>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</si>
  <si>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</si>
  <si>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</si>
  <si>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</si>
  <si>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</si>
  <si>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</si>
  <si>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</si>
  <si>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</si>
  <si>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</si>
  <si>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</si>
  <si>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</si>
  <si>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</si>
  <si>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</si>
  <si>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</si>
  <si>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</si>
  <si>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</si>
  <si>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</si>
  <si>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</si>
  <si>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</si>
  <si>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</si>
  <si>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</si>
  <si>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</si>
  <si>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</si>
  <si>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</si>
  <si>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</si>
  <si>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</si>
  <si>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</si>
  <si>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</si>
  <si>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</si>
  <si>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</si>
  <si>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</si>
  <si>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</si>
  <si>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</si>
  <si>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</si>
  <si>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</si>
  <si>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</si>
  <si>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</si>
  <si>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</si>
  <si>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</si>
  <si>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</si>
  <si>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</si>
  <si>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</si>
  <si>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</si>
  <si>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</si>
  <si>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</si>
  <si>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</si>
  <si>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</si>
  <si>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</si>
  <si>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</si>
  <si>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</si>
  <si>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</si>
  <si>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</si>
  <si>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</si>
  <si>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</si>
  <si>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</si>
  <si>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</si>
  <si>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</si>
  <si>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</si>
  <si>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</si>
  <si>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</si>
  <si>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</si>
  <si>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</si>
  <si>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</si>
  <si>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</si>
  <si>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</si>
  <si>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</si>
  <si>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</si>
  <si>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</si>
  <si>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</si>
  <si>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</si>
  <si>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</si>
  <si>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</si>
  <si>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</si>
  <si>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</si>
  <si>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</si>
  <si>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</si>
  <si>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</si>
  <si>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</si>
  <si>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</si>
  <si>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</si>
  <si>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</si>
  <si>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</si>
  <si>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</si>
  <si>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</si>
  <si>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</si>
  <si>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</si>
  <si>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</si>
  <si>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</si>
  <si>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</si>
  <si>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</si>
  <si>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</si>
  <si>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</si>
  <si>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</si>
  <si>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</si>
  <si>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</si>
  <si>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</si>
  <si>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</si>
  <si>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</si>
  <si>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</si>
  <si>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</si>
  <si>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</si>
  <si>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</si>
  <si>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</si>
  <si>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</si>
  <si>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</si>
  <si>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</si>
  <si>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</si>
  <si>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</si>
  <si>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</si>
  <si>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</si>
  <si>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</si>
  <si>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</si>
  <si>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</si>
  <si>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</si>
  <si>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</si>
  <si>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</si>
  <si>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</si>
  <si>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</si>
  <si>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</si>
  <si>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</si>
  <si>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</si>
  <si>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</si>
  <si>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</si>
  <si>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</si>
  <si>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</si>
  <si>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</si>
  <si>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</si>
  <si>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</si>
  <si>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</si>
  <si>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</si>
  <si>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</si>
  <si>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</si>
  <si>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</si>
  <si>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</si>
  <si>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</si>
  <si>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</si>
  <si>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</si>
  <si>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</si>
  <si>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</si>
  <si>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</si>
  <si>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</si>
  <si>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</si>
  <si>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</si>
  <si>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</si>
  <si>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</si>
  <si>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</si>
  <si>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</si>
  <si>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</si>
  <si>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</si>
  <si>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</si>
  <si>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</si>
  <si>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</si>
  <si>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</si>
  <si>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</si>
  <si>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</si>
  <si>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</si>
  <si>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</si>
  <si>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</si>
  <si>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</si>
  <si>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</si>
  <si>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</si>
  <si>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</si>
  <si>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</si>
  <si>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</si>
  <si>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</si>
  <si>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</si>
  <si>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</si>
  <si>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</si>
  <si>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</si>
  <si>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</si>
  <si>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</si>
  <si>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</si>
  <si>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</si>
  <si>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</si>
  <si>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</si>
  <si>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</si>
  <si>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</si>
  <si>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</si>
  <si>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</si>
  <si>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</si>
  <si>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</si>
  <si>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</si>
  <si>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</si>
  <si>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</si>
  <si>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</si>
  <si>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</si>
  <si>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</si>
  <si>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</si>
  <si>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</si>
  <si>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</si>
  <si>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</si>
  <si>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</si>
  <si>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</si>
  <si>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</si>
  <si>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</si>
  <si>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</si>
  <si>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</si>
  <si>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</si>
  <si>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</si>
  <si>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</si>
  <si>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</si>
  <si>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</si>
  <si>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</si>
  <si>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</si>
  <si>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</si>
  <si>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</si>
  <si>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</si>
  <si>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</si>
  <si>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</si>
  <si>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</si>
  <si>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</si>
  <si>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</si>
  <si>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</si>
  <si>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</si>
  <si>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</si>
  <si>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</si>
  <si>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</si>
  <si>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</si>
  <si>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</si>
  <si>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</si>
  <si>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</si>
  <si>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</si>
  <si>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</si>
  <si>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</si>
  <si>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</si>
  <si>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</si>
  <si>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</si>
  <si>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</si>
  <si>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</si>
  <si>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</si>
  <si>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</si>
  <si>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</si>
  <si>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</si>
  <si>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</si>
  <si>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</si>
  <si>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</si>
  <si>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</si>
  <si>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</si>
  <si>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</si>
  <si>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</si>
  <si>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</si>
  <si>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</si>
  <si>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</si>
  <si>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</si>
  <si>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</si>
  <si>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</si>
  <si>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</si>
  <si>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</si>
  <si>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</si>
  <si>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</si>
  <si>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</si>
  <si>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</si>
  <si>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</si>
  <si>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</si>
  <si>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</si>
  <si>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</si>
  <si>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</si>
  <si>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</si>
  <si>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</si>
  <si>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</si>
  <si>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</si>
  <si>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</si>
  <si>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</si>
  <si>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</si>
  <si>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</si>
  <si>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</si>
  <si>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</si>
  <si>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</si>
  <si>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</si>
  <si>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</si>
  <si>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</si>
  <si>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</si>
  <si>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</si>
  <si>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</si>
  <si>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</si>
  <si>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</si>
  <si>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</si>
  <si>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</si>
  <si>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</si>
  <si>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</si>
  <si>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</si>
  <si>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</si>
  <si>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</si>
  <si>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</si>
  <si>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</si>
  <si>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</si>
  <si>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</si>
  <si>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</si>
  <si>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</si>
  <si>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</si>
  <si>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</si>
  <si>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</si>
  <si>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</si>
  <si>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</si>
  <si>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</si>
  <si>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</si>
  <si>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</si>
  <si>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</si>
  <si>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</si>
  <si>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</si>
  <si>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</si>
  <si>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</si>
  <si>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</si>
  <si>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</si>
  <si>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</si>
  <si>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</si>
  <si>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</si>
  <si>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</si>
  <si>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</si>
  <si>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</si>
  <si>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</si>
  <si>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</si>
  <si>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</si>
  <si>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</si>
  <si>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</si>
  <si>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</si>
  <si>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</si>
  <si>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</si>
  <si>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</si>
  <si>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</si>
  <si>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</si>
  <si>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</si>
  <si>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</si>
  <si>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</si>
  <si>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</si>
  <si>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</si>
  <si>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</si>
  <si>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</si>
  <si>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</si>
  <si>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</si>
  <si>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</si>
  <si>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</si>
  <si>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</si>
  <si>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</si>
  <si>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</si>
  <si>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</si>
  <si>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</si>
  <si>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</si>
  <si>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</si>
  <si>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</si>
  <si>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</si>
  <si>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</si>
  <si>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</si>
  <si>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</si>
  <si>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</si>
  <si>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</si>
  <si>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</si>
  <si>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</si>
  <si>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</si>
  <si>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</si>
  <si>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</si>
  <si>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</si>
  <si>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</si>
  <si>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</si>
  <si>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</si>
  <si>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</si>
  <si>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</si>
  <si>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</si>
  <si>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</si>
  <si>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</si>
  <si>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</si>
  <si>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</si>
  <si>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</si>
  <si>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</si>
  <si>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</si>
  <si>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</si>
  <si>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</si>
  <si>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</si>
  <si>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</si>
  <si>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</si>
  <si>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</si>
  <si>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</si>
  <si>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</si>
  <si>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</si>
  <si>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</si>
  <si>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</si>
  <si>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</si>
  <si>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</si>
  <si>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</si>
  <si>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</si>
  <si>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</si>
  <si>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</si>
  <si>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</si>
  <si>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</si>
  <si>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</si>
  <si>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</si>
  <si>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</si>
  <si>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</si>
  <si>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</si>
  <si>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</si>
  <si>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</si>
  <si>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</si>
  <si>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</si>
  <si>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</si>
  <si>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</si>
  <si>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</si>
  <si>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</si>
  <si>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</si>
  <si>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</si>
  <si>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</si>
  <si>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</si>
  <si>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</si>
  <si>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</si>
  <si>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</si>
  <si>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</si>
  <si>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</si>
  <si>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</si>
  <si>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</si>
  <si>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</si>
  <si>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</si>
  <si>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</si>
  <si>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</si>
  <si>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</si>
  <si>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</si>
  <si>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</si>
  <si>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</si>
  <si>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</si>
  <si>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</si>
  <si>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</si>
  <si>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</si>
  <si>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</si>
  <si>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</si>
  <si>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</si>
  <si>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</si>
  <si>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</si>
  <si>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</si>
  <si>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</si>
  <si>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</si>
  <si>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</si>
  <si>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</si>
  <si>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</si>
  <si>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</si>
  <si>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</si>
  <si>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</si>
  <si>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</si>
  <si>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</si>
  <si>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</si>
  <si>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</si>
  <si>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</si>
  <si>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</si>
  <si>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</si>
  <si>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</si>
  <si>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</si>
  <si>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</si>
  <si>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</si>
  <si>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</si>
  <si>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</si>
  <si>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</si>
  <si>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</si>
  <si>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</si>
  <si>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</si>
  <si>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</si>
  <si>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</si>
  <si>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</si>
  <si>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</si>
  <si>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</si>
  <si>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</si>
  <si>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</si>
  <si>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</si>
  <si>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</si>
  <si>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</si>
  <si>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</si>
  <si>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</si>
  <si>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</si>
  <si>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</si>
  <si>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</si>
  <si>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</si>
  <si>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</si>
  <si>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</si>
  <si>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</si>
  <si>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</si>
  <si>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</si>
  <si>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</si>
  <si>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</si>
  <si>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</si>
  <si>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</si>
  <si>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</si>
  <si>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</si>
  <si>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</si>
  <si>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</si>
  <si>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</si>
  <si>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</si>
  <si>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</si>
  <si>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</si>
  <si>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</si>
  <si>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</si>
  <si>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</si>
  <si>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</si>
  <si>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</si>
  <si>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</si>
  <si>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</si>
  <si>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</si>
  <si>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</si>
  <si>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</si>
  <si>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</si>
  <si>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</si>
  <si>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</si>
  <si>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</si>
  <si>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</si>
  <si>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</si>
  <si>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</si>
  <si>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</si>
  <si>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</si>
  <si>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</si>
  <si>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</si>
  <si>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</si>
  <si>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</si>
  <si>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</si>
  <si>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</si>
  <si>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</si>
  <si>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</si>
  <si>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</si>
  <si>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</si>
  <si>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</si>
  <si>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</si>
  <si>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</si>
  <si>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</si>
  <si>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</si>
  <si>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</si>
  <si>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</si>
  <si>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</si>
  <si>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</si>
  <si>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</si>
  <si>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</si>
  <si>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</si>
  <si>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</si>
  <si>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</si>
  <si>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</si>
  <si>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</si>
  <si>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</si>
  <si>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</si>
  <si>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</si>
  <si>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</si>
  <si>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</si>
  <si>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</si>
  <si>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</si>
  <si>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</si>
  <si>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</si>
  <si>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</si>
  <si>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</si>
  <si>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</si>
  <si>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</si>
  <si>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</si>
  <si>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</si>
  <si>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</si>
  <si>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</si>
  <si>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</si>
  <si>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</si>
  <si>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</si>
  <si>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</si>
  <si>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</si>
  <si>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</si>
  <si>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</si>
  <si>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</si>
  <si>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</si>
  <si>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</si>
  <si>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</si>
  <si>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</si>
  <si>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</si>
  <si>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</si>
  <si>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</si>
  <si>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</si>
  <si>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</si>
  <si>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</si>
  <si>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</si>
  <si>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</si>
  <si>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</si>
  <si>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</si>
  <si>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</si>
  <si>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</si>
  <si>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</si>
  <si>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</si>
  <si>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</si>
  <si>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</si>
  <si>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</si>
  <si>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</si>
  <si>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</si>
  <si>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</si>
  <si>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</si>
  <si>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</si>
  <si>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</si>
  <si>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</si>
  <si>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</si>
  <si>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</si>
  <si>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</si>
  <si>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</si>
  <si>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</si>
  <si>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</si>
  <si>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</si>
  <si>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</si>
  <si>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</si>
  <si>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</si>
  <si>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</si>
  <si>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</si>
  <si>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</si>
  <si>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</si>
  <si>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</si>
  <si>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</si>
  <si>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</si>
  <si>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</si>
  <si>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</si>
  <si>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</si>
  <si>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</si>
  <si>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</si>
  <si>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</si>
  <si>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</si>
  <si>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</si>
  <si>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</si>
  <si>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</si>
  <si>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</si>
  <si>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</si>
  <si>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</si>
  <si>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</si>
  <si>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</si>
  <si>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</si>
  <si>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</si>
  <si>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</si>
  <si>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</si>
  <si>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</si>
  <si>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</si>
  <si>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</si>
  <si>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</si>
  <si>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</si>
  <si>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</si>
  <si>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</si>
  <si>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</si>
  <si>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</si>
  <si>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</si>
  <si>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</si>
  <si>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</si>
  <si>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</si>
  <si>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</si>
  <si>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</si>
  <si>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</si>
  <si>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</si>
  <si>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</si>
  <si>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</si>
  <si>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</si>
  <si>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</si>
  <si>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</si>
  <si>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</si>
  <si>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</si>
  <si>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</si>
  <si>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</si>
  <si>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</si>
  <si>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</si>
  <si>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</si>
  <si>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</si>
  <si>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</si>
  <si>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</si>
  <si>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</si>
  <si>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</si>
  <si>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</si>
  <si>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</si>
  <si>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</si>
  <si>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</si>
  <si>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</si>
  <si>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</si>
  <si>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</si>
  <si>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</si>
  <si>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</si>
  <si>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</si>
  <si>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</si>
  <si>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</si>
  <si>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</si>
  <si>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</si>
  <si>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</si>
  <si>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</si>
  <si>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</si>
  <si>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</si>
  <si>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</si>
  <si>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</si>
  <si>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</si>
  <si>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</si>
  <si>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</si>
  <si>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</si>
  <si>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</si>
  <si>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</si>
  <si>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</si>
  <si>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</si>
  <si>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</si>
  <si>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</si>
  <si>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</si>
  <si>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</si>
  <si>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</si>
  <si>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</si>
  <si>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</si>
  <si>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</si>
  <si>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</si>
  <si>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</si>
  <si>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</si>
  <si>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</si>
  <si>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</si>
  <si>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</si>
  <si>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</si>
  <si>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</si>
  <si>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</si>
  <si>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</si>
  <si>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</si>
  <si>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</si>
  <si>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</si>
  <si>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</si>
  <si>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</si>
  <si>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</si>
  <si>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</si>
  <si>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</si>
  <si>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</si>
  <si>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</si>
  <si>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</si>
  <si>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</si>
  <si>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</si>
  <si>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</si>
  <si>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</si>
  <si>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</si>
  <si>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</si>
  <si>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</si>
  <si>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</si>
  <si>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</si>
  <si>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</si>
  <si>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</si>
  <si>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</si>
  <si>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</si>
  <si>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</si>
  <si>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</si>
  <si>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</si>
  <si>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</si>
  <si>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</si>
  <si>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</si>
  <si>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</si>
  <si>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</si>
  <si>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</si>
  <si>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</si>
  <si>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</si>
  <si>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</si>
  <si>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</si>
  <si>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</si>
  <si>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</si>
  <si>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</si>
  <si>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</si>
  <si>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</si>
  <si>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</si>
  <si>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</si>
  <si>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</si>
  <si>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</si>
  <si>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</si>
  <si>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</si>
  <si>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</si>
  <si>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</si>
  <si>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</si>
  <si>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</si>
  <si>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</si>
  <si>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</si>
  <si>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</si>
  <si>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</si>
  <si>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</si>
  <si>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</si>
  <si>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</si>
  <si>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</si>
  <si>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</si>
  <si>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</si>
  <si>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</si>
  <si>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</si>
  <si>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</si>
  <si>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</si>
  <si>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</si>
  <si>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</si>
  <si>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</si>
  <si>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</si>
  <si>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</si>
  <si>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</si>
  <si>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</si>
  <si>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</si>
  <si>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</si>
  <si>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</si>
  <si>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</si>
  <si>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</si>
  <si>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</si>
  <si>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</si>
  <si>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</si>
  <si>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</si>
  <si>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</si>
  <si>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</si>
  <si>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</si>
  <si>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</si>
  <si>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</si>
  <si>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</si>
  <si>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</si>
  <si>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</si>
  <si>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</si>
  <si>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</si>
  <si>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</si>
  <si>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</si>
  <si>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</si>
  <si>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</si>
  <si>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</si>
  <si>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</si>
  <si>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</si>
  <si>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</si>
  <si>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</si>
  <si>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</si>
  <si>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</si>
  <si>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</si>
  <si>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</si>
  <si>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</si>
  <si>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</si>
  <si>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</si>
  <si>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</si>
  <si>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</si>
  <si>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</si>
  <si>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</si>
  <si>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</si>
  <si>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</si>
  <si>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</si>
  <si>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</si>
  <si>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</si>
  <si>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</si>
  <si>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</si>
  <si>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</si>
  <si>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</si>
  <si>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</si>
  <si>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</si>
  <si>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</si>
  <si>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</si>
  <si>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</si>
  <si>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</si>
  <si>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</si>
  <si>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</si>
  <si>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</si>
  <si>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</si>
  <si>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</si>
  <si>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</si>
  <si>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</si>
  <si>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</si>
  <si>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</si>
  <si>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</si>
  <si>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</si>
  <si>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</si>
  <si>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</si>
  <si>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</si>
  <si>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</si>
  <si>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</si>
  <si>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</si>
  <si>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</si>
  <si>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</si>
  <si>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</si>
  <si>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</si>
  <si>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</si>
  <si>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</si>
  <si>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</si>
  <si>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</si>
  <si>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</si>
  <si>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</si>
  <si>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</si>
  <si>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</si>
  <si>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</si>
  <si>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</si>
  <si>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</si>
  <si>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</si>
  <si>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</si>
  <si>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</si>
  <si>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</si>
  <si>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</si>
  <si>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</si>
  <si>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</si>
  <si>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</si>
  <si>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</si>
  <si>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</si>
  <si>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</si>
  <si>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</si>
  <si>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</si>
  <si>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</si>
  <si>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</si>
  <si>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</si>
  <si>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</si>
  <si>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</si>
  <si>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</si>
  <si>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</si>
  <si>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</si>
  <si>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</si>
  <si>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</si>
  <si>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</si>
  <si>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</si>
  <si>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</si>
  <si>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</si>
  <si>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</si>
  <si>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</si>
  <si>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</si>
  <si>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</si>
  <si>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</si>
  <si>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</si>
  <si>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</si>
  <si>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</si>
  <si>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</si>
  <si>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</si>
  <si>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</si>
  <si>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</si>
  <si>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</si>
  <si>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</si>
  <si>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</si>
  <si>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</si>
  <si>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</si>
  <si>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</si>
  <si>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</si>
  <si>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</si>
  <si>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</si>
  <si>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</si>
  <si>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</si>
  <si>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</si>
  <si>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</si>
  <si>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</si>
  <si>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</si>
  <si>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</si>
  <si>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</si>
  <si>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</si>
  <si>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</si>
  <si>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</si>
  <si>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</si>
  <si>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</si>
  <si>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</si>
  <si>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</si>
  <si>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</si>
  <si>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</si>
  <si>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</si>
  <si>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</si>
  <si>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</si>
  <si>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</si>
  <si>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</si>
  <si>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</si>
  <si>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</si>
  <si>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</si>
  <si>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</si>
  <si>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</si>
  <si>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</si>
  <si>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</si>
  <si>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</si>
  <si>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</si>
  <si>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</si>
  <si>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</si>
  <si>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</si>
  <si>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</si>
  <si>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</si>
  <si>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</si>
  <si>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</si>
  <si>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</si>
  <si>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</si>
  <si>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</si>
  <si>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</si>
  <si>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</si>
  <si>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</si>
  <si>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</si>
  <si>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</si>
  <si>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</si>
  <si>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</si>
  <si>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</si>
  <si>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</si>
  <si>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</si>
  <si>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</si>
  <si>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</si>
  <si>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</si>
  <si>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</si>
  <si>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</si>
  <si>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</si>
  <si>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</si>
  <si>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</si>
  <si>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</si>
  <si>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</si>
  <si>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</si>
  <si>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</si>
  <si>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</si>
  <si>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</si>
  <si>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</si>
  <si>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</si>
  <si>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</si>
  <si>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</si>
  <si>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</si>
  <si>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</si>
  <si>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</si>
  <si>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</si>
  <si>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</si>
  <si>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</si>
  <si>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</si>
  <si>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</si>
  <si>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</si>
  <si>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</si>
  <si>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</si>
  <si>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</si>
  <si>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</si>
  <si>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</si>
  <si>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</si>
  <si>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</si>
  <si>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</si>
  <si>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</si>
  <si>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</si>
  <si>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</si>
  <si>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</si>
  <si>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</si>
  <si>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</si>
  <si>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</si>
  <si>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</si>
  <si>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</si>
  <si>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</si>
  <si>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</si>
  <si>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</si>
  <si>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</si>
  <si>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</si>
  <si>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</si>
  <si>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</si>
  <si>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</si>
  <si>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</si>
  <si>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</si>
  <si>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</si>
  <si>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</si>
  <si>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</si>
  <si>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</si>
  <si>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</si>
  <si>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</si>
  <si>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</si>
  <si>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</si>
  <si>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</si>
  <si>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</si>
  <si>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</si>
  <si>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</si>
  <si>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</si>
  <si>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</si>
  <si>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</si>
  <si>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</si>
  <si>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</si>
  <si>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</si>
  <si>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</si>
  <si>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</si>
  <si>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</si>
  <si>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</si>
  <si>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</si>
  <si>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</si>
  <si>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</si>
  <si>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</si>
  <si>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</si>
  <si>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</si>
  <si>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</si>
  <si>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</si>
  <si>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</si>
  <si>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</si>
  <si>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</si>
  <si>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</si>
  <si>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</si>
  <si>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</si>
  <si>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</si>
  <si>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</si>
  <si>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</si>
  <si>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</si>
  <si>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</si>
  <si>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</si>
  <si>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</si>
  <si>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</si>
  <si>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</si>
  <si>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</si>
  <si>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</si>
  <si>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</si>
  <si>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</si>
  <si>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</si>
  <si>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</si>
  <si>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</si>
  <si>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</si>
  <si>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</si>
  <si>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</si>
  <si>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</si>
  <si>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</si>
  <si>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</si>
  <si>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</si>
  <si>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</si>
  <si>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</si>
  <si>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</si>
  <si>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</si>
  <si>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</si>
  <si>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</si>
  <si>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</si>
  <si>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</si>
  <si>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</si>
  <si>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</si>
  <si>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</si>
  <si>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</si>
  <si>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</si>
  <si>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</si>
  <si>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</si>
  <si>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</si>
  <si>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</si>
  <si>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</si>
  <si>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</si>
  <si>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</si>
  <si>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</si>
  <si>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</si>
  <si>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</si>
  <si>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</si>
  <si>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</si>
  <si>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</si>
  <si>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</si>
  <si>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</si>
  <si>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</si>
  <si>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</si>
  <si>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</si>
  <si>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</si>
  <si>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</si>
  <si>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</si>
  <si>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</si>
  <si>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</si>
  <si>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</si>
  <si>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</si>
  <si>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</si>
  <si>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</si>
  <si>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</si>
  <si>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</si>
  <si>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</si>
  <si>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</si>
  <si>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</si>
  <si>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</si>
  <si>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</si>
  <si>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</si>
  <si>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</si>
  <si>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</si>
  <si>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</si>
  <si>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</si>
  <si>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</si>
  <si>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</si>
  <si>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</si>
  <si>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</si>
  <si>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</si>
  <si>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</si>
  <si>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</si>
  <si>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</si>
  <si>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</si>
  <si>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</si>
  <si>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</si>
  <si>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</si>
  <si>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</si>
  <si>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</si>
  <si>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</si>
  <si>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</si>
  <si>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</si>
  <si>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</si>
  <si>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</si>
  <si>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</si>
  <si>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</si>
  <si>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</si>
  <si>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</si>
  <si>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</si>
  <si>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</si>
  <si>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</si>
  <si>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</si>
  <si>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</si>
  <si>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</si>
  <si>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</si>
  <si>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</si>
  <si>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</si>
  <si>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</si>
  <si>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</si>
  <si>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</si>
  <si>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</si>
  <si>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</si>
  <si>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</si>
  <si>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</si>
  <si>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</si>
  <si>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</si>
  <si>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</si>
  <si>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</si>
  <si>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</si>
  <si>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</si>
  <si>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</si>
  <si>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</si>
  <si>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</si>
  <si>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</si>
  <si>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</si>
  <si>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</si>
  <si>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</si>
  <si>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</si>
  <si>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</si>
  <si>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</si>
  <si>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</si>
  <si>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</si>
  <si>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</si>
  <si>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</si>
  <si>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</si>
  <si>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</si>
  <si>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</si>
  <si>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</si>
  <si>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</si>
  <si>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</si>
  <si>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</si>
  <si>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</si>
  <si>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</si>
  <si>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</si>
  <si>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</si>
  <si>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</si>
  <si>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</si>
  <si>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</si>
  <si>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</si>
  <si>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</si>
  <si>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</si>
  <si>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</si>
  <si>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</si>
  <si>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</si>
  <si>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</si>
  <si>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</si>
  <si>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</si>
  <si>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</si>
  <si>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</si>
  <si>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</si>
  <si>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</si>
  <si>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</si>
  <si>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</si>
  <si>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</si>
  <si>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</si>
  <si>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</si>
  <si>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</si>
  <si>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</si>
  <si>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</si>
  <si>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</si>
  <si>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</si>
  <si>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</si>
  <si>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</si>
  <si>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</si>
  <si>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</si>
  <si>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</si>
  <si>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</si>
  <si>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</si>
  <si>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</si>
  <si>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</si>
  <si>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</si>
  <si>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</si>
  <si>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</si>
  <si>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</si>
  <si>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</si>
  <si>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</si>
  <si>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</si>
  <si>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</si>
  <si>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</si>
  <si>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</si>
  <si>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</si>
  <si>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</si>
  <si>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</si>
  <si>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</si>
  <si>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</si>
  <si>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</si>
  <si>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</si>
  <si>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</si>
  <si>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</si>
  <si>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</si>
  <si>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</si>
  <si>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</si>
  <si>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</si>
  <si>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</si>
  <si>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</si>
  <si>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</si>
  <si>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</si>
  <si>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</si>
  <si>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</si>
  <si>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</si>
  <si>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</si>
  <si>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</si>
  <si>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</si>
  <si>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</si>
  <si>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</si>
  <si>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</si>
  <si>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</si>
  <si>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</si>
  <si>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</si>
  <si>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</si>
  <si>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</si>
  <si>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</si>
  <si>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</si>
  <si>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</si>
  <si>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</si>
  <si>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</si>
  <si>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</si>
  <si>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</si>
  <si>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</si>
  <si>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</si>
  <si>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</si>
  <si>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</si>
  <si>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</si>
  <si>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</si>
  <si>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</si>
  <si>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</si>
  <si>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</si>
  <si>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</si>
  <si>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</si>
  <si>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</si>
  <si>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</si>
  <si>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</si>
  <si>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</si>
  <si>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</si>
  <si>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</si>
  <si>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</si>
  <si>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</si>
  <si>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</si>
  <si>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</si>
  <si>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</si>
  <si>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</si>
  <si>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</si>
  <si>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</si>
  <si>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</si>
  <si>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</si>
  <si>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</si>
  <si>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</si>
  <si>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</si>
  <si>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</si>
  <si>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</si>
  <si>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</si>
  <si>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</si>
  <si>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</si>
  <si>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</si>
  <si>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</si>
  <si>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</si>
  <si>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</si>
  <si>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</si>
  <si>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</si>
  <si>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</si>
  <si>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</si>
  <si>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</si>
  <si>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</si>
  <si>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</si>
  <si>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</si>
  <si>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</si>
  <si>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</si>
  <si>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</si>
  <si>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</si>
  <si>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</si>
  <si>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</si>
  <si>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</si>
  <si>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</si>
  <si>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</si>
  <si>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</si>
  <si>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</si>
  <si>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</si>
  <si>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</si>
  <si>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</si>
  <si>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</si>
  <si>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</si>
  <si>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</si>
  <si>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</si>
  <si>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</si>
  <si>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</si>
  <si>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</si>
  <si>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</si>
  <si>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</si>
  <si>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</si>
  <si>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</si>
  <si>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</si>
  <si>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</si>
  <si>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</si>
  <si>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</si>
  <si>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</si>
  <si>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</si>
  <si>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</si>
  <si>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</si>
  <si>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</si>
  <si>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</si>
  <si>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</si>
  <si>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</si>
  <si>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</si>
  <si>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</si>
  <si>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</si>
  <si>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</si>
  <si>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</si>
  <si>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</si>
  <si>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</si>
  <si>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</si>
  <si>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</si>
  <si>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</si>
  <si>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</si>
  <si>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</si>
  <si>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</si>
  <si>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</si>
  <si>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</si>
  <si>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</si>
  <si>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</si>
  <si>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</si>
  <si>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</si>
  <si>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</si>
  <si>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</si>
  <si>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</si>
  <si>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</si>
  <si>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</si>
  <si>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</si>
  <si>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</si>
  <si>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</si>
  <si>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</si>
  <si>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</si>
  <si>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</si>
  <si>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</si>
  <si>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</si>
  <si>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</si>
  <si>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</si>
  <si>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</si>
  <si>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</si>
  <si>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</si>
  <si>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</si>
  <si>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</si>
  <si>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</si>
  <si>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</si>
  <si>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</si>
  <si>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</si>
  <si>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</si>
  <si>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</si>
  <si>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</si>
  <si>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</si>
  <si>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</si>
  <si>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</si>
  <si>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</si>
  <si>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</si>
  <si>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</si>
  <si>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</si>
  <si>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</si>
  <si>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</si>
  <si>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</si>
  <si>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</si>
  <si>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</si>
  <si>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</si>
  <si>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</si>
  <si>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</si>
  <si>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</si>
  <si>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</si>
  <si>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</si>
  <si>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</si>
  <si>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</si>
  <si>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</si>
  <si>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</si>
  <si>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</si>
  <si>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</si>
  <si>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</si>
  <si>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</si>
  <si>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</si>
  <si>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</si>
  <si>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</si>
  <si>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</si>
  <si>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</si>
  <si>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</si>
  <si>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</si>
  <si>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</si>
  <si>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</si>
  <si>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</si>
  <si>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</si>
  <si>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</si>
  <si>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</si>
  <si>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</si>
  <si>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</si>
  <si>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</si>
  <si>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</si>
  <si>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</si>
  <si>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</si>
  <si>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</si>
  <si>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</si>
  <si>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</si>
  <si>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</si>
  <si>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</si>
  <si>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</si>
  <si>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</si>
  <si>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</si>
  <si>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</si>
  <si>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</si>
  <si>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</si>
  <si>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</si>
  <si>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</si>
  <si>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</si>
  <si>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</si>
  <si>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</si>
  <si>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</si>
  <si>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</si>
  <si>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</si>
  <si>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</si>
  <si>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</si>
  <si>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</si>
  <si>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</si>
  <si>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</si>
  <si>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</si>
  <si>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</si>
  <si>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</si>
  <si>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</si>
  <si>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</si>
  <si>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</si>
  <si>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</si>
  <si>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</si>
  <si>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</si>
  <si>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</si>
  <si>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</si>
  <si>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</si>
  <si>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</si>
  <si>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</si>
  <si>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</si>
  <si>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</si>
  <si>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</si>
  <si>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</si>
  <si>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</si>
  <si>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</si>
  <si>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</si>
  <si>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</si>
  <si>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</si>
  <si>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</si>
  <si>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</si>
  <si>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</si>
  <si>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</si>
  <si>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</si>
  <si>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</si>
  <si>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</si>
  <si>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</si>
  <si>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</si>
  <si>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</si>
  <si>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</si>
  <si>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</si>
  <si>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</si>
  <si>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</si>
  <si>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</si>
  <si>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</si>
  <si>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</si>
  <si>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</si>
  <si>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</si>
  <si>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</si>
  <si>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</si>
  <si>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</si>
  <si>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</si>
  <si>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</si>
  <si>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</si>
  <si>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</si>
  <si>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</si>
  <si>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</si>
  <si>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</si>
  <si>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</si>
  <si>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</si>
  <si>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</si>
  <si>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</si>
  <si>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</si>
  <si>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</si>
  <si>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</si>
  <si>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</si>
  <si>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</si>
  <si>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</si>
  <si>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</si>
  <si>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</si>
  <si>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</si>
  <si>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</si>
  <si>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</si>
  <si>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</si>
  <si>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</si>
  <si>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</si>
  <si>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</si>
  <si>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</si>
  <si>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</si>
  <si>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</si>
  <si>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</si>
  <si>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</si>
  <si>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</si>
  <si>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</si>
  <si>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</si>
  <si>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</si>
  <si>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</si>
  <si>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</si>
  <si>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</si>
  <si>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</si>
  <si>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</si>
  <si>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</si>
  <si>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</si>
  <si>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</si>
  <si>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</si>
  <si>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</si>
  <si>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</si>
  <si>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</si>
  <si>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</si>
  <si>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</si>
  <si>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</si>
  <si>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</si>
  <si>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</si>
  <si>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</si>
  <si>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</si>
  <si>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</si>
  <si>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</si>
  <si>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</si>
  <si>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</si>
  <si>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</si>
  <si>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</si>
  <si>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</si>
  <si>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</si>
  <si>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</si>
  <si>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</si>
  <si>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</si>
  <si>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</si>
  <si>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</si>
  <si>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</si>
  <si>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</si>
  <si>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</si>
  <si>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</si>
  <si>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</si>
  <si>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</si>
  <si>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</si>
  <si>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</si>
  <si>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</si>
  <si>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</si>
  <si>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</si>
  <si>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</si>
  <si>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</si>
  <si>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</si>
  <si>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</si>
  <si>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</si>
  <si>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</si>
  <si>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</si>
  <si>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</si>
  <si>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</si>
  <si>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</si>
  <si>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</si>
  <si>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</si>
  <si>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</si>
  <si>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</si>
  <si>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</si>
  <si>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</si>
  <si>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</si>
  <si>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</si>
  <si>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</si>
  <si>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</si>
  <si>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</si>
  <si>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</si>
  <si>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</si>
  <si>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</si>
  <si>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</si>
  <si>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</si>
  <si>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</si>
  <si>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</si>
  <si>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</si>
  <si>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</si>
  <si>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</si>
  <si>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</si>
  <si>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</si>
  <si>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</si>
  <si>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</si>
  <si>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</si>
  <si>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</si>
  <si>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</si>
  <si>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</si>
  <si>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</si>
  <si>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</si>
  <si>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</si>
  <si>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</si>
  <si>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</si>
  <si>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</si>
  <si>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</si>
  <si>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</si>
  <si>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</si>
  <si>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</si>
  <si>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</si>
  <si>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</si>
  <si>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</si>
  <si>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</si>
  <si>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</si>
  <si>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</si>
  <si>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</si>
  <si>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</si>
  <si>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</si>
  <si>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</si>
  <si>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</si>
  <si>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</si>
  <si>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</si>
  <si>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</si>
  <si>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</si>
  <si>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</si>
  <si>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</si>
  <si>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</si>
  <si>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</si>
  <si>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</si>
  <si>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</si>
  <si>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</si>
  <si>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</si>
  <si>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</si>
  <si>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</si>
  <si>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</si>
  <si>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</si>
  <si>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</si>
  <si>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</si>
  <si>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</si>
  <si>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</si>
  <si>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</si>
  <si>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</si>
  <si>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</si>
  <si>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</si>
  <si>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</si>
  <si>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</si>
  <si>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</si>
  <si>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</si>
  <si>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</si>
  <si>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</si>
  <si>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</si>
  <si>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</si>
  <si>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</si>
  <si>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</si>
  <si>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</si>
  <si>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</si>
  <si>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</si>
  <si>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</si>
  <si>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</si>
  <si>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</si>
  <si>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</si>
  <si>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</si>
  <si>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</si>
  <si>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</si>
  <si>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</si>
  <si>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</si>
  <si>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</si>
  <si>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</si>
  <si>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</si>
  <si>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</si>
  <si>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</si>
  <si>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</si>
  <si>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</si>
  <si>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</si>
  <si>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</si>
  <si>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</si>
  <si>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</si>
  <si>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</si>
  <si>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</si>
  <si>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</si>
  <si>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</si>
  <si>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</si>
  <si>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</si>
  <si>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</si>
  <si>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</si>
  <si>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</si>
  <si>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</si>
  <si>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</si>
  <si>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</si>
  <si>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</si>
  <si>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</si>
  <si>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</si>
  <si>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</si>
  <si>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</si>
  <si>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</si>
  <si>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</si>
  <si>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</si>
  <si>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</si>
  <si>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</si>
  <si>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</si>
  <si>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</si>
  <si>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</si>
  <si>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</si>
  <si>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</si>
  <si>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</si>
  <si>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</si>
  <si>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</si>
  <si>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</si>
  <si>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</si>
  <si>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</si>
  <si>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</si>
  <si>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</si>
  <si>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</si>
  <si>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</si>
  <si>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</si>
  <si>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</si>
  <si>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</si>
  <si>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</si>
  <si>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</si>
  <si>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</si>
  <si>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</si>
  <si>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</si>
  <si>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</si>
  <si>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</si>
  <si>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</si>
  <si>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</si>
  <si>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</si>
  <si>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</si>
  <si>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</si>
  <si>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</si>
  <si>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</si>
  <si>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</si>
  <si>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</si>
  <si>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</si>
  <si>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</si>
  <si>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</si>
  <si>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</si>
  <si>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</si>
  <si>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</si>
  <si>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</si>
  <si>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</si>
  <si>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</si>
  <si>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</si>
  <si>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</si>
  <si>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</si>
  <si>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</si>
  <si>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</si>
  <si>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</si>
  <si>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</si>
  <si>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</si>
  <si>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</si>
  <si>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</si>
  <si>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</si>
  <si>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</si>
  <si>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</si>
  <si>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</si>
  <si>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</si>
  <si>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</si>
  <si>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</si>
  <si>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</si>
  <si>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</si>
  <si>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</si>
  <si>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</si>
  <si>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</si>
  <si>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</si>
  <si>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</si>
  <si>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</si>
  <si>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</si>
  <si>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</si>
  <si>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</si>
  <si>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</si>
  <si>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</si>
  <si>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</si>
  <si>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</si>
  <si>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</si>
  <si>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</si>
  <si>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</si>
  <si>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</si>
  <si>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</si>
  <si>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</si>
  <si>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</si>
  <si>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</si>
  <si>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</si>
  <si>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</si>
  <si>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</si>
  <si>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</si>
  <si>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</si>
  <si>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</si>
  <si>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</si>
  <si>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</si>
  <si>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</si>
  <si>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</si>
  <si>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</si>
  <si>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</si>
  <si>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</si>
  <si>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</si>
  <si>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</si>
  <si>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</si>
  <si>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</si>
  <si>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</si>
  <si>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</si>
  <si>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</si>
  <si>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</si>
  <si>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</si>
  <si>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</si>
  <si>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</si>
  <si>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</si>
  <si>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</si>
  <si>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</si>
  <si>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</si>
  <si>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</si>
  <si>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</si>
  <si>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</si>
  <si>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</si>
  <si>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</si>
  <si>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</si>
  <si>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</si>
  <si>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</si>
  <si>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</si>
  <si>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</si>
  <si>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</si>
  <si>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</si>
  <si>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</si>
  <si>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</si>
  <si>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</si>
  <si>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</si>
  <si>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</si>
  <si>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</si>
  <si>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</si>
  <si>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</si>
  <si>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</si>
  <si>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</si>
  <si>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</si>
  <si>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</si>
  <si>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</si>
  <si>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</si>
  <si>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</si>
  <si>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</si>
  <si>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</si>
  <si>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</si>
  <si>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</si>
  <si>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</si>
  <si>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</si>
  <si>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</si>
  <si>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</si>
  <si>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</si>
  <si>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</si>
  <si>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</si>
  <si>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</si>
  <si>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</si>
  <si>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</si>
  <si>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</si>
  <si>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</si>
  <si>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</si>
  <si>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</si>
  <si>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</si>
  <si>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</si>
  <si>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</si>
  <si>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</si>
  <si>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</si>
  <si>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</si>
  <si>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</si>
  <si>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</si>
  <si>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</si>
  <si>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</si>
  <si>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</si>
  <si>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</si>
  <si>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</si>
  <si>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</si>
  <si>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</si>
  <si>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</si>
  <si>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</si>
  <si>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</si>
  <si>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</si>
  <si>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</si>
  <si>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</si>
  <si>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</si>
  <si>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</si>
  <si>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</si>
  <si>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</si>
  <si>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</si>
  <si>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</si>
  <si>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</si>
  <si>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</si>
  <si>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</si>
  <si>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</si>
  <si>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</si>
  <si>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</si>
  <si>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</si>
  <si>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</si>
  <si>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</si>
  <si>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</si>
  <si>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</si>
  <si>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</si>
  <si>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</si>
  <si>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</si>
  <si>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</si>
  <si>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</si>
  <si>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</si>
  <si>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</si>
  <si>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</si>
  <si>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</si>
  <si>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</si>
  <si>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</si>
  <si>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</si>
  <si>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</si>
  <si>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</si>
  <si>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</si>
  <si>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</si>
  <si>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</si>
  <si>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</si>
  <si>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</si>
  <si>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</si>
  <si>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</si>
  <si>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</si>
  <si>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</si>
  <si>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</si>
  <si>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</si>
  <si>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</si>
  <si>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</si>
  <si>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</si>
  <si>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</si>
  <si>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</si>
  <si>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</si>
  <si>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</si>
  <si>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</si>
  <si>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</si>
  <si>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</si>
  <si>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</si>
  <si>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</si>
  <si>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</si>
  <si>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</si>
  <si>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</si>
  <si>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</si>
  <si>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</si>
  <si>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</si>
  <si>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</si>
  <si>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</si>
  <si>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</si>
  <si>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</si>
  <si>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</si>
  <si>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</si>
  <si>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</si>
  <si>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</si>
  <si>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</si>
  <si>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</si>
  <si>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</si>
  <si>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</si>
  <si>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</si>
  <si>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</si>
  <si>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</si>
  <si>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</si>
  <si>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</si>
  <si>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</si>
  <si>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</si>
  <si>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</si>
  <si>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</si>
  <si>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</si>
  <si>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</si>
  <si>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</si>
  <si>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</si>
  <si>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</si>
  <si>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</si>
  <si>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</si>
  <si>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</si>
  <si>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</si>
  <si>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</si>
  <si>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</si>
  <si>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</si>
  <si>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</si>
  <si>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</si>
  <si>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</si>
  <si>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</si>
  <si>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</si>
  <si>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</si>
  <si>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</si>
  <si>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</si>
  <si>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</si>
  <si>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</si>
  <si>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</si>
  <si>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</si>
  <si>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</si>
  <si>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</si>
  <si>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</si>
  <si>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</si>
  <si>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</si>
  <si>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</si>
  <si>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</si>
  <si>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</si>
  <si>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</si>
  <si>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</si>
  <si>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</si>
  <si>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</si>
  <si>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</si>
  <si>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</si>
  <si>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</si>
  <si>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</si>
  <si>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</si>
  <si>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</si>
  <si>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</si>
  <si>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</si>
  <si>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</si>
  <si>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</si>
  <si>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</si>
  <si>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</si>
  <si>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</si>
  <si>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</si>
  <si>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</si>
  <si>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</si>
  <si>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</si>
  <si>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</si>
  <si>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</si>
  <si>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</si>
  <si>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</si>
  <si>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</si>
  <si>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</si>
  <si>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</si>
  <si>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</si>
  <si>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</si>
  <si>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</si>
  <si>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</si>
  <si>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</si>
  <si>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</si>
  <si>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</si>
  <si>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</si>
  <si>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</si>
  <si>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</si>
  <si>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</si>
  <si>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</si>
  <si>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</si>
  <si>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</si>
  <si>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</si>
  <si>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</si>
  <si>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</si>
  <si>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</si>
  <si>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</si>
  <si>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</si>
  <si>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</si>
  <si>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</si>
  <si>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</si>
  <si>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</si>
  <si>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</si>
  <si>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</si>
  <si>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</si>
  <si>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</si>
  <si>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</si>
  <si>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</si>
  <si>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</si>
  <si>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</si>
  <si>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</si>
  <si>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</si>
  <si>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</si>
  <si>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</si>
  <si>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</si>
  <si>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</si>
  <si>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</si>
  <si>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</si>
  <si>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</si>
  <si>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</si>
  <si>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</si>
  <si>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</si>
  <si>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</si>
  <si>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</si>
  <si>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</si>
  <si>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</si>
  <si>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</si>
  <si>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</si>
  <si>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</si>
  <si>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</si>
  <si>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</si>
  <si>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</si>
  <si>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</si>
  <si>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</si>
  <si>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</si>
  <si>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</si>
  <si>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</si>
  <si>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</si>
  <si>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</si>
  <si>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</si>
  <si>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</si>
  <si>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</si>
  <si>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</si>
  <si>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</si>
  <si>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</si>
  <si>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</si>
  <si>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</si>
  <si>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</si>
  <si>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</si>
  <si>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</si>
  <si>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</si>
  <si>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</si>
  <si>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</si>
  <si>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</si>
  <si>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</si>
  <si>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</si>
  <si>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</si>
  <si>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</si>
  <si>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</si>
  <si>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</si>
  <si>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</si>
  <si>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</si>
  <si>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</si>
  <si>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</si>
  <si>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</si>
  <si>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</si>
  <si>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</si>
  <si>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</si>
  <si>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</si>
  <si>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</si>
  <si>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</si>
  <si>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</si>
  <si>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</si>
  <si>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</si>
  <si>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</si>
  <si>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</si>
  <si>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</si>
  <si>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</si>
  <si>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</si>
  <si>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</si>
  <si>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</si>
  <si>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</si>
  <si>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</si>
  <si>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</si>
  <si>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</si>
  <si>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</si>
  <si>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</si>
  <si>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</si>
  <si>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</si>
  <si>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</si>
  <si>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</si>
  <si>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</si>
  <si>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</si>
  <si>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</si>
  <si>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</si>
  <si>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</si>
  <si>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</si>
  <si>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</si>
  <si>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</si>
  <si>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</si>
  <si>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</si>
  <si>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</si>
  <si>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</si>
  <si>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</si>
  <si>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</si>
  <si>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</si>
  <si>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</si>
  <si>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</si>
  <si>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</si>
  <si>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</si>
  <si>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</si>
  <si>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</si>
  <si>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</si>
  <si>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</si>
  <si>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</si>
  <si>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</si>
  <si>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</si>
  <si>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</si>
  <si>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</si>
  <si>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</si>
  <si>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</si>
  <si>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</si>
  <si>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</si>
  <si>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</si>
  <si>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</si>
  <si>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</si>
  <si>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</si>
  <si>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</si>
  <si>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</si>
  <si>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</si>
  <si>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</si>
  <si>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</si>
  <si>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</si>
  <si>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</si>
  <si>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</si>
  <si>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</si>
  <si>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</si>
  <si>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</si>
  <si>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</si>
  <si>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</si>
  <si>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</si>
  <si>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</si>
  <si>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</si>
  <si>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</si>
  <si>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</si>
  <si>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</si>
  <si>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</si>
  <si>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</si>
  <si>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</si>
  <si>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</si>
  <si>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</si>
  <si>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</si>
  <si>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</si>
  <si>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</si>
  <si>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</si>
  <si>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</si>
  <si>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</si>
  <si>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</si>
  <si>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</si>
  <si>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</si>
  <si>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</si>
  <si>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</si>
  <si>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</si>
  <si>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</si>
  <si>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</si>
  <si>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</si>
  <si>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</si>
  <si>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</si>
  <si>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</si>
  <si>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</si>
  <si>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</si>
  <si>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</si>
  <si>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</si>
  <si>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</si>
  <si>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</si>
  <si>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</si>
  <si>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</si>
  <si>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</si>
  <si>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</si>
  <si>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</si>
  <si>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</si>
  <si>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</si>
  <si>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</si>
  <si>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</si>
  <si>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</si>
  <si>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</si>
  <si>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</si>
  <si>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</si>
  <si>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</si>
  <si>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</si>
  <si>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</si>
  <si>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</si>
  <si>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</si>
  <si>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</si>
  <si>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</si>
  <si>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</si>
  <si>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</si>
  <si>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</si>
  <si>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</si>
  <si>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</si>
  <si>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</si>
  <si>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</si>
  <si>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</si>
  <si>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</si>
  <si>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</si>
  <si>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</si>
  <si>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</si>
  <si>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</si>
  <si>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</si>
  <si>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</si>
  <si>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</si>
  <si>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</si>
  <si>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</si>
  <si>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</si>
  <si>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</si>
  <si>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</si>
  <si>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</si>
  <si>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</si>
  <si>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</si>
  <si>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</si>
  <si>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</si>
  <si>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</si>
  <si>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</si>
  <si>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</si>
  <si>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</si>
  <si>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</si>
  <si>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</si>
  <si>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</si>
  <si>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</si>
  <si>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</si>
  <si>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</si>
  <si>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</si>
  <si>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</si>
  <si>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</si>
  <si>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</si>
  <si>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</si>
  <si>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</si>
  <si>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</si>
  <si>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</si>
  <si>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</si>
  <si>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</si>
  <si>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</si>
  <si>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</si>
  <si>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</si>
  <si>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</si>
  <si>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</si>
  <si>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</si>
  <si>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</si>
  <si>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</si>
  <si>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</si>
  <si>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</si>
  <si>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</si>
  <si>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</si>
  <si>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</si>
  <si>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</si>
  <si>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</si>
  <si>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</si>
  <si>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</si>
  <si>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</si>
  <si>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</si>
  <si>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</si>
  <si>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</si>
  <si>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</si>
  <si>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</si>
  <si>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</si>
  <si>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</si>
  <si>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</si>
  <si>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</si>
  <si>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</si>
  <si>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</si>
  <si>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</si>
  <si>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</si>
  <si>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</si>
  <si>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</si>
  <si>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</si>
  <si>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</si>
  <si>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</si>
  <si>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</si>
  <si>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</si>
  <si>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</si>
  <si>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</si>
  <si>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</si>
  <si>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</si>
  <si>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</si>
  <si>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</si>
  <si>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</si>
  <si>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</si>
  <si>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</si>
  <si>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</si>
  <si>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</si>
  <si>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</si>
  <si>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</si>
  <si>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</si>
  <si>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</si>
  <si>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</si>
  <si>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</si>
  <si>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</si>
  <si>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</si>
  <si>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</si>
  <si>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</si>
  <si>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</si>
  <si>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</si>
  <si>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</si>
  <si>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</si>
  <si>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</si>
  <si>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</si>
  <si>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</si>
  <si>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</si>
  <si>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</si>
  <si>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</si>
  <si>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</si>
  <si>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</si>
  <si>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</si>
  <si>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</si>
  <si>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</si>
  <si>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</si>
  <si>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</si>
  <si>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</si>
  <si>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</si>
  <si>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</si>
  <si>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</si>
  <si>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</si>
  <si>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</si>
  <si>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</si>
  <si>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</si>
  <si>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</si>
  <si>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</si>
  <si>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</si>
  <si>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</si>
  <si>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</si>
  <si>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</si>
  <si>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</si>
  <si>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</si>
  <si>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</si>
  <si>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</si>
  <si>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</si>
  <si>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</si>
  <si>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</si>
  <si>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</si>
  <si>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</si>
  <si>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</si>
  <si>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</si>
  <si>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</si>
  <si>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</si>
  <si>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</si>
  <si>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</si>
  <si>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</si>
  <si>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</si>
  <si>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</si>
  <si>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</si>
  <si>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</si>
  <si>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</si>
  <si>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</si>
  <si>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</si>
  <si>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</si>
  <si>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</si>
  <si>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</si>
  <si>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</si>
  <si>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</si>
  <si>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</si>
  <si>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</si>
  <si>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</si>
  <si>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</si>
  <si>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</si>
  <si>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</si>
  <si>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</si>
  <si>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</si>
  <si>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</si>
  <si>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</si>
  <si>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</si>
  <si>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</si>
  <si>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</si>
  <si>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</si>
  <si>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</si>
  <si>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</si>
  <si>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</si>
  <si>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</si>
  <si>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</si>
  <si>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</si>
  <si>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</si>
  <si>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</si>
  <si>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</si>
  <si>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</si>
  <si>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</si>
  <si>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</si>
  <si>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</si>
  <si>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</si>
  <si>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</si>
  <si>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</si>
  <si>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</si>
  <si>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</si>
  <si>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</si>
  <si>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</si>
  <si>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</si>
  <si>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</si>
  <si>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</si>
  <si>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</si>
  <si>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</si>
  <si>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</si>
  <si>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</si>
  <si>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</si>
  <si>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</si>
  <si>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</si>
  <si>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</si>
  <si>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</si>
  <si>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</si>
  <si>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</si>
  <si>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</si>
  <si>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</si>
  <si>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</si>
  <si>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</si>
  <si>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</si>
  <si>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</si>
  <si>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</si>
  <si>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</si>
  <si>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</si>
  <si>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</si>
  <si>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</si>
  <si>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</si>
  <si>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</si>
  <si>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</si>
  <si>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</si>
  <si>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</si>
  <si>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</si>
  <si>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</si>
  <si>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</si>
  <si>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</si>
  <si>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</si>
  <si>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</si>
  <si>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</si>
  <si>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</si>
  <si>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</si>
  <si>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</si>
  <si>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</si>
  <si>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</si>
  <si>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</si>
  <si>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</si>
  <si>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</si>
  <si>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</si>
  <si>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</si>
  <si>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</si>
  <si>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</si>
  <si>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</si>
  <si>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</si>
  <si>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</si>
  <si>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</si>
  <si>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</si>
  <si>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</si>
  <si>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</si>
  <si>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</si>
  <si>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</si>
  <si>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</si>
  <si>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</si>
  <si>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</si>
  <si>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</si>
  <si>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</si>
  <si>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</si>
  <si>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</si>
  <si>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</si>
  <si>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</si>
  <si>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</si>
  <si>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</si>
  <si>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</si>
  <si>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</si>
  <si>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</si>
  <si>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</si>
  <si>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</si>
  <si>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</si>
  <si>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</si>
  <si>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</si>
  <si>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</si>
  <si>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</si>
  <si>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</si>
  <si>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</si>
  <si>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</si>
  <si>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</si>
  <si>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</si>
  <si>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</si>
  <si>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</si>
  <si>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</si>
  <si>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</si>
  <si>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</si>
  <si>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</si>
  <si>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</si>
  <si>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</si>
  <si>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</si>
  <si>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</si>
  <si>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</si>
  <si>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</si>
  <si>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</si>
  <si>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</si>
  <si>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</si>
  <si>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</si>
  <si>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</si>
  <si>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</si>
  <si>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</si>
  <si>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</si>
  <si>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</si>
  <si>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</si>
  <si>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</si>
  <si>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</si>
  <si>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</si>
  <si>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</si>
  <si>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</si>
  <si>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</si>
  <si>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</si>
  <si>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</si>
  <si>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</si>
  <si>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</si>
  <si>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</si>
  <si>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</si>
  <si>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</si>
  <si>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</si>
  <si>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</si>
  <si>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</si>
  <si>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</si>
  <si>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</si>
  <si>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</si>
  <si>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</si>
  <si>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</si>
  <si>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</si>
  <si>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</si>
  <si>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</si>
  <si>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</si>
  <si>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</si>
  <si>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</si>
  <si>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</si>
  <si>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</si>
  <si>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</si>
  <si>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</si>
  <si>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</si>
  <si>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</si>
  <si>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</si>
  <si>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</si>
  <si>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</si>
  <si>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</si>
  <si>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</si>
  <si>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</si>
  <si>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</si>
  <si>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</si>
  <si>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</si>
  <si>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</si>
  <si>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</si>
  <si>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</si>
  <si>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</si>
  <si>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</si>
  <si>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</si>
  <si>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</si>
  <si>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</si>
  <si>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</si>
  <si>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</si>
  <si>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</si>
  <si>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</si>
  <si>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</si>
  <si>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</si>
  <si>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</si>
  <si>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</si>
  <si>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</si>
  <si>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</si>
  <si>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</si>
  <si>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</si>
  <si>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</si>
  <si>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</si>
  <si>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</si>
  <si>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</si>
  <si>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</si>
  <si>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</si>
  <si>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</si>
  <si>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</si>
  <si>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</si>
  <si>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</si>
  <si>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</si>
  <si>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</si>
  <si>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</si>
  <si>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</si>
  <si>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</si>
  <si>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</si>
  <si>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</si>
  <si>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</si>
  <si>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</si>
  <si>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</si>
  <si>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</si>
  <si>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</si>
  <si>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</si>
  <si>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</si>
  <si>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</si>
  <si>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</si>
  <si>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</si>
  <si>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</si>
  <si>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</si>
  <si>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</si>
  <si>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</si>
  <si>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</si>
  <si>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</si>
  <si>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</si>
  <si>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</si>
  <si>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</si>
  <si>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</si>
  <si>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</si>
  <si>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</si>
  <si>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</si>
  <si>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</si>
  <si>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</si>
  <si>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</si>
  <si>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</si>
  <si>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</si>
  <si>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</si>
  <si>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</si>
  <si>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</si>
  <si>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</si>
  <si>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</si>
  <si>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</si>
  <si>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</si>
  <si>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</si>
  <si>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</si>
  <si>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</si>
  <si>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</si>
  <si>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</si>
  <si>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</si>
  <si>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</si>
  <si>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</si>
  <si>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</si>
  <si>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</si>
  <si>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</si>
  <si>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</si>
  <si>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</si>
  <si>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</si>
  <si>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</si>
  <si>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</si>
  <si>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</si>
  <si>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</si>
  <si>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</si>
  <si>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</si>
  <si>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</si>
  <si>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</si>
  <si>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</si>
  <si>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</si>
  <si>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</si>
  <si>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</si>
  <si>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</si>
  <si>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</si>
  <si>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</si>
  <si>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</si>
  <si>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</si>
  <si>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</si>
  <si>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</si>
  <si>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</si>
  <si>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</si>
  <si>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</si>
  <si>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</si>
  <si>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</si>
  <si>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</si>
  <si>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</si>
  <si>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</si>
  <si>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</si>
  <si>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</si>
  <si>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</si>
  <si>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</si>
  <si>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</si>
  <si>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</si>
  <si>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</si>
  <si>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</si>
  <si>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</si>
  <si>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</si>
  <si>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</si>
  <si>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</si>
  <si>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</si>
  <si>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</si>
  <si>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</si>
  <si>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</si>
  <si>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</si>
  <si>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</si>
  <si>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</si>
  <si>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</si>
  <si>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</si>
  <si>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</si>
  <si>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</si>
  <si>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</si>
  <si>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</si>
  <si>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</si>
  <si>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</si>
  <si>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</si>
  <si>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</si>
  <si>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</si>
  <si>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</si>
  <si>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</si>
  <si>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</si>
  <si>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</si>
  <si>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</si>
  <si>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</si>
  <si>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</si>
  <si>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</si>
  <si>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</si>
  <si>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</si>
  <si>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</si>
  <si>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</si>
  <si>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</si>
  <si>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</si>
  <si>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</si>
  <si>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</si>
  <si>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</si>
  <si>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</si>
  <si>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</si>
  <si>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</si>
  <si>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</si>
  <si>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</si>
  <si>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</si>
  <si>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</si>
  <si>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</si>
  <si>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</si>
  <si>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</si>
  <si>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</si>
  <si>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</si>
  <si>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</si>
  <si>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</si>
  <si>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</si>
  <si>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</si>
  <si>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</si>
  <si>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</si>
  <si>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</si>
  <si>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</si>
  <si>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</si>
  <si>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</si>
  <si>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</si>
  <si>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</si>
  <si>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</si>
  <si>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</si>
  <si>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</si>
  <si>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</si>
  <si>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</si>
  <si>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</si>
  <si>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</si>
  <si>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</si>
  <si>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</si>
  <si>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</si>
  <si>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</si>
  <si>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</si>
  <si>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</si>
  <si>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</si>
  <si>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</si>
  <si>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</si>
  <si>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</si>
  <si>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</si>
  <si>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</si>
  <si>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</si>
  <si>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</si>
  <si>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</si>
  <si>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</si>
  <si>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</si>
  <si>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</si>
  <si>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</si>
  <si>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</si>
  <si>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</si>
  <si>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</si>
  <si>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</si>
  <si>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</si>
  <si>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</si>
  <si>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</si>
  <si>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</si>
  <si>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</si>
  <si>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</si>
  <si>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</si>
  <si>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</si>
  <si>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</si>
  <si>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</si>
  <si>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</si>
  <si>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</si>
  <si>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</si>
  <si>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</si>
  <si>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</si>
  <si>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</si>
  <si>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</si>
  <si>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</si>
  <si>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</si>
  <si>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</si>
  <si>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</si>
  <si>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</si>
  <si>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</si>
  <si>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</si>
  <si>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</si>
  <si>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</si>
  <si>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</si>
  <si>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</si>
  <si>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</si>
  <si>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</si>
  <si>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</si>
  <si>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</si>
  <si>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</si>
  <si>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</si>
  <si>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</si>
  <si>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</si>
  <si>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</si>
  <si>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</si>
  <si>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</si>
  <si>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</si>
  <si>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</si>
  <si>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</si>
  <si>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</si>
  <si>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</si>
  <si>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</si>
  <si>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</si>
  <si>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</si>
  <si>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</si>
  <si>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</si>
  <si>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</si>
  <si>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</si>
  <si>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</si>
  <si>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</si>
  <si>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</si>
  <si>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</si>
  <si>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</si>
  <si>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</si>
  <si>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</si>
  <si>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</si>
  <si>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</si>
  <si>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</si>
  <si>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</si>
  <si>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</si>
  <si>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</si>
  <si>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</si>
  <si>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</si>
  <si>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</si>
  <si>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</si>
  <si>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</si>
  <si>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</si>
  <si>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</si>
  <si>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</si>
  <si>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</si>
  <si>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</si>
  <si>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</si>
  <si>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</si>
  <si>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</si>
  <si>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</si>
  <si>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</si>
  <si>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</si>
  <si>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</si>
  <si>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</si>
  <si>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</si>
  <si>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</si>
  <si>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</si>
  <si>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</si>
  <si>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</si>
  <si>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</si>
  <si>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</si>
  <si>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</si>
  <si>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</si>
  <si>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</si>
  <si>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</si>
  <si>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</si>
  <si>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</si>
  <si>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</si>
  <si>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</si>
  <si>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</si>
  <si>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</si>
  <si>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</si>
  <si>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</si>
  <si>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</si>
  <si>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</si>
  <si>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</si>
  <si>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</si>
  <si>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</si>
  <si>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</si>
  <si>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</si>
  <si>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</si>
  <si>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</si>
  <si>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</si>
  <si>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</si>
  <si>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</si>
  <si>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</si>
  <si>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</si>
  <si>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</si>
  <si>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</si>
  <si>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</si>
  <si>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</si>
  <si>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</si>
  <si>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</si>
  <si>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</si>
  <si>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</si>
  <si>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</si>
  <si>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</si>
  <si>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</si>
  <si>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</si>
  <si>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</si>
  <si>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</si>
  <si>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</si>
  <si>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</si>
  <si>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</si>
  <si>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</si>
  <si>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</si>
  <si>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</si>
  <si>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</si>
  <si>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</si>
  <si>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</si>
  <si>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</si>
  <si>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</si>
  <si>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</si>
  <si>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</si>
  <si>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</si>
  <si>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</si>
  <si>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</si>
  <si>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</si>
  <si>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</si>
  <si>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</si>
  <si>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</si>
  <si>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</si>
  <si>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</si>
  <si>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</si>
  <si>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</si>
  <si>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</si>
  <si>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</si>
  <si>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</si>
  <si>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</si>
  <si>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</si>
  <si>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</si>
  <si>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</si>
  <si>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</si>
  <si>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</si>
  <si>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</si>
  <si>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</si>
  <si>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</si>
  <si>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</si>
  <si>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</si>
  <si>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</si>
  <si>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</si>
  <si>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</si>
  <si>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</si>
  <si>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</si>
  <si>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</si>
  <si>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</si>
  <si>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</si>
  <si>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</si>
  <si>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</si>
  <si>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</si>
  <si>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</si>
  <si>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</si>
  <si>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</si>
  <si>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</si>
  <si>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</si>
  <si>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</si>
  <si>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</si>
  <si>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</si>
  <si>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</si>
  <si>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</si>
  <si>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</si>
  <si>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</si>
  <si>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</si>
  <si>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</si>
  <si>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</si>
  <si>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</si>
  <si>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</si>
  <si>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</si>
  <si>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</si>
  <si>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</si>
  <si>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</si>
  <si>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</si>
  <si>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</si>
  <si>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</si>
  <si>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</si>
  <si>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</si>
  <si>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</si>
  <si>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</si>
  <si>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</si>
  <si>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</si>
  <si>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</si>
  <si>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</si>
  <si>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</si>
  <si>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</si>
  <si>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</si>
  <si>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</si>
  <si>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</si>
  <si>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</si>
  <si>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</si>
  <si>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</si>
  <si>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</si>
  <si>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</si>
  <si>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</si>
  <si>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</si>
  <si>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</si>
  <si>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</si>
  <si>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</si>
  <si>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</si>
  <si>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</si>
  <si>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</si>
  <si>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</si>
  <si>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</si>
  <si>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</si>
  <si>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</si>
  <si>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</si>
  <si>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</si>
  <si>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</si>
  <si>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</si>
  <si>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</si>
  <si>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</si>
  <si>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</si>
  <si>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</si>
  <si>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</si>
  <si>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</si>
  <si>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</si>
  <si>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</si>
  <si>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</si>
  <si>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</si>
  <si>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</si>
  <si>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</si>
  <si>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</si>
  <si>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</si>
  <si>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</si>
  <si>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</si>
  <si>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</si>
  <si>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</si>
  <si>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</si>
  <si>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</si>
  <si>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</si>
  <si>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</si>
  <si>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</si>
  <si>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</si>
  <si>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</si>
  <si>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</si>
  <si>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</si>
  <si>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</si>
  <si>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</si>
  <si>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</si>
  <si>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</si>
  <si>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</si>
  <si>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</si>
  <si>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</si>
  <si>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</si>
  <si>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</si>
  <si>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</si>
  <si>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</si>
  <si>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</si>
  <si>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</si>
  <si>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</si>
  <si>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</si>
  <si>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</si>
  <si>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</si>
  <si>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</si>
  <si>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</si>
  <si>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</si>
  <si>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</si>
  <si>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</si>
  <si>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</si>
  <si>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</si>
  <si>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</si>
  <si>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</si>
  <si>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</si>
  <si>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</si>
  <si>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</si>
  <si>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</si>
  <si>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</si>
  <si>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</si>
  <si>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</si>
  <si>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</si>
  <si>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</si>
  <si>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</si>
  <si>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</si>
  <si>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</si>
  <si>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</si>
  <si>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</si>
  <si>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</si>
  <si>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</si>
  <si>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</si>
  <si>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</si>
  <si>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</si>
  <si>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</si>
  <si>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</si>
  <si>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</si>
  <si>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</si>
  <si>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</si>
  <si>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</si>
  <si>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</si>
  <si>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</si>
  <si>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</si>
  <si>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</si>
  <si>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</si>
  <si>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</si>
  <si>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</si>
  <si>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</si>
  <si>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</si>
  <si>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</si>
  <si>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</si>
  <si>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</si>
  <si>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</si>
  <si>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</si>
  <si>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</si>
  <si>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</si>
  <si>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</si>
  <si>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</si>
  <si>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</si>
  <si>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</si>
  <si>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</si>
  <si>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</si>
  <si>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</si>
  <si>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</si>
  <si>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</si>
  <si>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</si>
  <si>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</si>
  <si>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</si>
  <si>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</si>
  <si>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</si>
  <si>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</si>
  <si>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</si>
  <si>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</si>
  <si>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</si>
  <si>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</si>
  <si>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</si>
  <si>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</si>
  <si>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</si>
  <si>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</si>
  <si>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</si>
  <si>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</si>
  <si>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</si>
  <si>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</si>
  <si>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</si>
  <si>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</si>
  <si>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</si>
  <si>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</si>
  <si>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</si>
  <si>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</si>
  <si>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</si>
  <si>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</si>
  <si>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</si>
  <si>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</si>
  <si>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</si>
  <si>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</si>
  <si>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</si>
  <si>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</si>
  <si>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</si>
  <si>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</si>
  <si>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</si>
  <si>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</si>
  <si>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</si>
  <si>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</si>
  <si>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</si>
  <si>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</si>
  <si>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</si>
  <si>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</si>
  <si>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</si>
  <si>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</si>
  <si>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</si>
  <si>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</si>
  <si>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</si>
  <si>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</si>
  <si>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</si>
  <si>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</si>
  <si>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</si>
  <si>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</si>
  <si>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</si>
  <si>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</si>
  <si>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</si>
  <si>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</si>
  <si>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</si>
  <si>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</si>
  <si>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</si>
  <si>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</si>
  <si>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</si>
  <si>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</si>
  <si>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</si>
  <si>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</si>
  <si>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</si>
  <si>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</si>
  <si>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</si>
  <si>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</si>
  <si>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</si>
  <si>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</si>
  <si>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</si>
  <si>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</si>
  <si>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</si>
  <si>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</si>
  <si>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</si>
  <si>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</si>
  <si>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</si>
  <si>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</si>
  <si>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</si>
  <si>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</si>
  <si>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</si>
  <si>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</si>
  <si>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</si>
  <si>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</si>
  <si>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</si>
  <si>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</si>
  <si>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</si>
  <si>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</si>
  <si>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</si>
  <si>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</si>
  <si>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</si>
  <si>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</si>
  <si>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</si>
  <si>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</si>
  <si>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</si>
  <si>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</si>
  <si>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</si>
  <si>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</si>
  <si>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</si>
  <si>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</si>
  <si>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</si>
  <si>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</si>
  <si>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</si>
  <si>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</si>
  <si>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</si>
  <si>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</si>
  <si>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</si>
  <si>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</si>
  <si>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</si>
  <si>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</si>
  <si>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</si>
  <si>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</si>
  <si>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</si>
  <si>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</si>
  <si>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</si>
  <si>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</si>
  <si>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</si>
  <si>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</si>
  <si>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</si>
  <si>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</si>
  <si>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</si>
  <si>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</si>
  <si>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</si>
  <si>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</si>
  <si>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</si>
  <si>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</si>
  <si>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</si>
  <si>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</si>
  <si>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</si>
  <si>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</si>
  <si>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</si>
  <si>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</si>
  <si>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</si>
  <si>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</si>
  <si>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</si>
  <si>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</si>
  <si>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</si>
  <si>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</si>
  <si>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</si>
  <si>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</si>
  <si>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</si>
  <si>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</si>
  <si>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</si>
  <si>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</si>
  <si>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</si>
  <si>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</si>
  <si>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</si>
  <si>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</si>
  <si>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</si>
  <si>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</si>
  <si>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</si>
  <si>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</si>
  <si>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</si>
  <si>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</si>
  <si>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</si>
  <si>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</si>
  <si>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</si>
  <si>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</si>
  <si>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</si>
  <si>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</si>
  <si>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</si>
  <si>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</si>
  <si>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</si>
  <si>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</si>
  <si>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</si>
  <si>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</si>
  <si>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</si>
  <si>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</si>
  <si>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</si>
  <si>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</si>
  <si>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</si>
  <si>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</si>
  <si>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</si>
  <si>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</si>
  <si>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</si>
  <si>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</si>
  <si>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</si>
  <si>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</si>
  <si>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</si>
  <si>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</si>
  <si>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</si>
  <si>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</si>
  <si>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</si>
  <si>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</si>
  <si>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</si>
  <si>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</si>
  <si>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</si>
  <si>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</si>
  <si>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</si>
  <si>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</si>
  <si>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</si>
  <si>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</si>
  <si>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</si>
  <si>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</si>
  <si>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</si>
  <si>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</si>
  <si>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</si>
  <si>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</si>
  <si>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</si>
  <si>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</si>
  <si>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</si>
  <si>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</si>
  <si>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</si>
  <si>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</si>
  <si>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</si>
  <si>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</si>
  <si>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</si>
  <si>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</si>
  <si>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</si>
  <si>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</si>
  <si>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</si>
  <si>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</si>
  <si>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</si>
  <si>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</si>
  <si>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</si>
  <si>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</si>
  <si>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</si>
  <si>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</si>
  <si>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</si>
  <si>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</si>
  <si>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</si>
  <si>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</si>
  <si>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</si>
  <si>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</si>
  <si>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</si>
  <si>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</si>
  <si>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</si>
  <si>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</si>
  <si>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</si>
  <si>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</si>
  <si>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</si>
  <si>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</si>
  <si>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</si>
  <si>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</si>
  <si>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</si>
  <si>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</si>
  <si>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</si>
  <si>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</si>
  <si>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</si>
  <si>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</si>
  <si>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</si>
  <si>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</si>
  <si>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</si>
  <si>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</si>
  <si>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</si>
  <si>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</si>
  <si>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</si>
  <si>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</si>
  <si>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</si>
  <si>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</si>
  <si>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</si>
  <si>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</si>
  <si>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</si>
  <si>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</si>
  <si>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</si>
  <si>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</si>
  <si>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</si>
  <si>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</si>
  <si>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</si>
  <si>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</si>
  <si>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</si>
  <si>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</si>
  <si>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</si>
  <si>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</si>
  <si>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</si>
  <si>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</si>
  <si>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</si>
  <si>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</si>
  <si>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</si>
  <si>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</si>
  <si>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</si>
  <si>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</si>
  <si>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</si>
  <si>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</si>
  <si>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</si>
  <si>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</si>
  <si>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</si>
  <si>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</si>
  <si>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</si>
  <si>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</si>
  <si>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</si>
  <si>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</si>
  <si>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</si>
  <si>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</si>
  <si>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</si>
  <si>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</si>
  <si>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</si>
  <si>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</si>
  <si>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</si>
  <si>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</si>
  <si>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</si>
  <si>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</si>
  <si>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</si>
  <si>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</si>
  <si>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</si>
  <si>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</si>
  <si>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</si>
  <si>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</si>
  <si>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</si>
  <si>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</si>
  <si>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</si>
  <si>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</si>
  <si>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</si>
  <si>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</si>
  <si>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</si>
  <si>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</si>
  <si>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</si>
  <si>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</si>
  <si>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</si>
  <si>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</si>
  <si>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</si>
  <si>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</si>
  <si>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</si>
  <si>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</si>
  <si>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</si>
  <si>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</si>
  <si>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</si>
  <si>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</si>
  <si>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</si>
  <si>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</si>
  <si>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</si>
  <si>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</si>
  <si>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</si>
  <si>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</si>
  <si>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</si>
  <si>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</si>
  <si>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</si>
  <si>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</si>
  <si>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</si>
  <si>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</si>
  <si>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</si>
  <si>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</si>
  <si>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</si>
  <si>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</si>
  <si>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</si>
  <si>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</si>
  <si>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</si>
  <si>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</si>
  <si>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</si>
  <si>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</si>
  <si>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</si>
  <si>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</si>
  <si>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</si>
  <si>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</si>
  <si>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</si>
  <si>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</si>
  <si>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</si>
  <si>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</si>
  <si>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</si>
  <si>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</si>
  <si>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</si>
  <si>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</si>
  <si>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</si>
  <si>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</si>
  <si>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</si>
  <si>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</si>
  <si>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</si>
  <si>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</si>
  <si>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</si>
  <si>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</si>
  <si>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</si>
  <si>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</si>
  <si>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</si>
  <si>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</si>
  <si>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</si>
  <si>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</si>
  <si>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</si>
  <si>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</si>
  <si>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</si>
  <si>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</si>
  <si>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</si>
  <si>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</si>
  <si>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</si>
  <si>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</si>
  <si>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</si>
  <si>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</si>
  <si>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</si>
  <si>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</si>
  <si>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</si>
  <si>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</si>
  <si>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</si>
  <si>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</si>
  <si>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</si>
  <si>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</si>
  <si>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</si>
  <si>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</si>
  <si>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</si>
  <si>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</si>
  <si>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</si>
  <si>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</si>
  <si>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</si>
  <si>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</si>
  <si>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</si>
  <si>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</si>
  <si>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</si>
  <si>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</si>
  <si>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</si>
  <si>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</si>
  <si>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</si>
  <si>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</si>
  <si>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</si>
  <si>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</si>
  <si>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</si>
  <si>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</si>
  <si>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</si>
  <si>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</si>
  <si>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</si>
  <si>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</si>
  <si>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</si>
  <si>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</si>
  <si>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</si>
  <si>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</si>
  <si>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</si>
  <si>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</si>
  <si>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</si>
  <si>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</si>
  <si>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</si>
  <si>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</si>
  <si>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</si>
  <si>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</si>
  <si>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</si>
  <si>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</si>
  <si>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</si>
  <si>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</si>
  <si>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</si>
  <si>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</si>
  <si>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</si>
  <si>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</si>
  <si>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</si>
  <si>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</si>
  <si>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</si>
  <si>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</si>
  <si>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</si>
  <si>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</si>
  <si>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</si>
  <si>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</si>
  <si>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</si>
  <si>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</si>
  <si>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</si>
  <si>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</si>
  <si>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</si>
  <si>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</si>
  <si>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</si>
  <si>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</si>
  <si>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</si>
  <si>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</si>
  <si>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</si>
  <si>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</si>
  <si>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</si>
  <si>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</si>
  <si>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</si>
  <si>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</si>
  <si>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</si>
  <si>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</si>
  <si>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</si>
  <si>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</si>
  <si>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</si>
  <si>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</si>
  <si>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</si>
  <si>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</si>
  <si>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</si>
  <si>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</si>
  <si>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</si>
  <si>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</si>
  <si>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</si>
  <si>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</si>
  <si>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</si>
  <si>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</si>
  <si>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</si>
  <si>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</si>
  <si>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</si>
  <si>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</si>
  <si>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</si>
  <si>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</si>
  <si>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</si>
  <si>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</si>
  <si>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</si>
  <si>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</si>
  <si>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</si>
  <si>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</si>
  <si>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</si>
  <si>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</si>
  <si>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Percentage Funded</t>
  </si>
  <si>
    <t>Average Donation</t>
  </si>
  <si>
    <t>Parent 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</si>
  <si>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</si>
  <si>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</si>
  <si>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</si>
  <si>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</si>
  <si>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</si>
  <si>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</si>
  <si>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</si>
  <si>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</si>
  <si>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</si>
  <si>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</si>
  <si>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</si>
  <si>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</si>
  <si>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</si>
  <si>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</si>
  <si>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</si>
  <si>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</si>
  <si>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</si>
  <si>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</si>
  <si>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</si>
  <si>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</si>
  <si>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</si>
  <si>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</si>
  <si>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</si>
  <si>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</si>
  <si>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</si>
  <si>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</si>
  <si>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</si>
  <si>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</si>
  <si>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</si>
  <si>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</si>
  <si>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</si>
  <si>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</si>
  <si>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</si>
  <si>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</si>
  <si>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</si>
  <si>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</si>
  <si>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</si>
  <si>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</si>
  <si>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</si>
  <si>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</si>
  <si>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</si>
  <si>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</si>
  <si>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</si>
  <si>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</si>
  <si>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</si>
  <si>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</si>
  <si>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</si>
  <si>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</si>
  <si>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</si>
  <si>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</si>
  <si>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</si>
  <si>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</si>
  <si>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</si>
  <si>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</si>
  <si>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Parent Category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</si>
  <si>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</si>
  <si>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</si>
  <si>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</si>
  <si>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</si>
  <si>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</si>
  <si>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</si>
  <si>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</si>
  <si>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</si>
  <si>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</si>
  <si>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</si>
  <si>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</si>
  <si>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</si>
  <si>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</si>
  <si>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</si>
  <si>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</si>
  <si>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</si>
  <si>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</si>
  <si>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</si>
  <si>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</si>
  <si>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</si>
  <si>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</si>
  <si>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</si>
  <si>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</si>
  <si>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</si>
  <si>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</si>
  <si>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</si>
  <si>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</si>
  <si>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</si>
  <si>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</si>
  <si>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</si>
  <si>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</si>
  <si>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</si>
  <si>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</si>
  <si>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</si>
  <si>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Failed</t>
  </si>
  <si>
    <t>Sum of Percentage Canceled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</si>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</sst>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 vs Launch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CD-416D-A2CB-A07E0AFF39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CD-416D-A2CB-A07E0AFF39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CD-416D-A2CB-A07E0AFF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787023"/>
        <c:axId val="1232784943"/>
      </c:lineChart>
      <c:catAx>
        <c:axId val="123278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784943"/>
        <c:crosses val="autoZero"/>
        <c:auto val="1"/>
        <c:lblAlgn val="ctr"/>
        <c:lblOffset val="100"/>
        <c:noMultiLvlLbl val="0"/>
      </c:catAx>
      <c:valAx>
        <c:axId val="12327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787023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layout>
        <c:manualLayout>
          <c:xMode val="edge"/>
          <c:yMode val="edge"/>
          <c:x val="0.31243663035271274"/>
          <c:y val="3.9068369646882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728831223618179E-2"/>
          <c:y val="0.16211370253302657"/>
          <c:w val="0.82581552772902145"/>
          <c:h val="0.6160331761685311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Goals'!$B$17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Goals'!$B$18:$B$30</c:f>
              <c:numCache>
                <c:formatCode>0.00%</c:formatCode>
                <c:ptCount val="12"/>
                <c:pt idx="0">
                  <c:v>0.63380281690140849</c:v>
                </c:pt>
                <c:pt idx="1">
                  <c:v>0.73162939297124596</c:v>
                </c:pt>
                <c:pt idx="2">
                  <c:v>0.66477272727272729</c:v>
                </c:pt>
                <c:pt idx="3">
                  <c:v>0.61290322580645162</c:v>
                </c:pt>
                <c:pt idx="4">
                  <c:v>0.65384615384615385</c:v>
                </c:pt>
                <c:pt idx="5">
                  <c:v>0.69444444444444442</c:v>
                </c:pt>
                <c:pt idx="6">
                  <c:v>0.52631578947368418</c:v>
                </c:pt>
                <c:pt idx="7">
                  <c:v>0.5</c:v>
                </c:pt>
                <c:pt idx="8">
                  <c:v>0.63636363636363635</c:v>
                </c:pt>
                <c:pt idx="9">
                  <c:v>0.5714285714285714</c:v>
                </c:pt>
                <c:pt idx="10">
                  <c:v>1</c:v>
                </c:pt>
                <c:pt idx="11">
                  <c:v>0.63461538461538458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5-49A5-A7E5-2CA724099C02}"/>
            </c:ext>
          </c:extLst>
        </c:ser>
        <c:ser>
          <c:idx val="1"/>
          <c:order val="1"/>
          <c:tx>
            <c:strRef>
              <c:f>'Outcomes Based on Goals'!$C$17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Goals'!$C$18:$C$30</c:f>
              <c:numCache>
                <c:formatCode>0.00%</c:formatCode>
                <c:ptCount val="12"/>
                <c:pt idx="0">
                  <c:v>0.36619718309859156</c:v>
                </c:pt>
                <c:pt idx="1">
                  <c:v>0.26837060702875398</c:v>
                </c:pt>
                <c:pt idx="2">
                  <c:v>0.33522727272727271</c:v>
                </c:pt>
                <c:pt idx="3">
                  <c:v>0.38709677419354838</c:v>
                </c:pt>
                <c:pt idx="4">
                  <c:v>0.34615384615384615</c:v>
                </c:pt>
                <c:pt idx="5">
                  <c:v>0.30555555555555558</c:v>
                </c:pt>
                <c:pt idx="6">
                  <c:v>0.47368421052631576</c:v>
                </c:pt>
                <c:pt idx="7">
                  <c:v>0.5</c:v>
                </c:pt>
                <c:pt idx="8">
                  <c:v>0.36363636363636365</c:v>
                </c:pt>
                <c:pt idx="9">
                  <c:v>0.42857142857142855</c:v>
                </c:pt>
                <c:pt idx="10">
                  <c:v>0</c:v>
                </c:pt>
                <c:pt idx="11">
                  <c:v>0.36538461538461536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5-49A5-A7E5-2CA724099C02}"/>
            </c:ext>
          </c:extLst>
        </c:ser>
        <c:ser>
          <c:idx val="2"/>
          <c:order val="2"/>
          <c:tx>
            <c:strRef>
              <c:f>'Outcomes Based on Goals'!$D$17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Goals'!$D$18:$D$30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95-49A5-A7E5-2CA724099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49631"/>
        <c:axId val="2044850047"/>
      </c:lineChart>
      <c:catAx>
        <c:axId val="20448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50047"/>
        <c:crosses val="autoZero"/>
        <c:auto val="1"/>
        <c:lblAlgn val="ctr"/>
        <c:lblOffset val="100"/>
        <c:noMultiLvlLbl val="0"/>
      </c:catAx>
      <c:valAx>
        <c:axId val="204485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58498805333016E-2"/>
          <c:y val="0.90408111833503924"/>
          <c:w val="0.75247114658612879"/>
          <c:h val="5.0676030361069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</xdr:row>
      <xdr:rowOff>1587</xdr:rowOff>
    </xdr:from>
    <xdr:to>
      <xdr:col>14</xdr:col>
      <xdr:colOff>95250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F376C-FDF3-4BF9-86B8-04307C687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107949</xdr:colOff>
      <xdr:row>15</xdr:row>
      <xdr:rowOff>104775</xdr:rowOff>
    </xdr:from>
    <xdr:to>
      <xdr:col>14</xdr:col>
      <xdr:colOff>422274</xdr:colOff>
      <xdr:row>38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5F70A9-1276-4754-8D59-F549A22A7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en Zade" refreshedDate="44275.372546527775" createdVersion="6" refreshedVersion="6" minRefreshableVersion="3" recordCount="4114" xr:uid="{669ABEA4-9DCF-4EDE-8C7B-6F3CE5A5453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en Zade" refreshedDate="44275.409973611109" createdVersion="6" refreshedVersion="6" minRefreshableVersion="3" recordCount="12" xr:uid="{14124551-8F09-4FB4-A708-B9D1F92A006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1" maxValue="229"/>
    </cacheField>
    <cacheField name="Number Failed" numFmtId="0">
      <sharedItems containsSemiMixedTypes="0" containsString="0" containsNumber="1" containsInteger="1" minValue="0" maxValue="84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313"/>
    </cacheField>
    <cacheField name="Percentage Successful" numFmtId="10">
      <sharedItems containsSemiMixedTypes="0" containsString="0" containsNumber="1" minValue="0.5" maxValue="1" count="12">
        <n v="0.63380281690140849"/>
        <n v="0.73162939297124596"/>
        <n v="0.66477272727272729"/>
        <n v="0.61290322580645162"/>
        <n v="0.65384615384615385"/>
        <n v="0.69444444444444442"/>
        <n v="0.52631578947368418"/>
        <n v="0.5"/>
        <n v="0.63636363636363635"/>
        <n v="0.5714285714285714"/>
        <n v="1"/>
        <n v="0.63461538461538458"/>
      </sharedItems>
    </cacheField>
    <cacheField name="Percentage Failed" numFmtId="10">
      <sharedItems containsSemiMixedTypes="0" containsString="0" containsNumber="1" minValue="0" maxValue="0.5" count="12">
        <n v="0.36619718309859156"/>
        <n v="0.26837060702875398"/>
        <n v="0.33522727272727271"/>
        <n v="0.38709677419354838"/>
        <n v="0.34615384615384615"/>
        <n v="0.30555555555555558"/>
        <n v="0.47368421052631576"/>
        <n v="0.5"/>
        <n v="0.36363636363636365"/>
        <n v="0.42857142857142855"/>
        <n v="0"/>
        <n v="0.36538461538461536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x v="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x v="1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x v="2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x v="3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x v="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x v="12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x v="13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x v="14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x v="16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x v="17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x v="19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x v="21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x v="23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x v="25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x v="26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x v="27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x v="28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x v="29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x v="30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x v="32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x v="34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x v="35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x v="36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x v="37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x v="38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x v="39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x v="41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x v="44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x v="45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x v="48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x v="49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x v="5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x v="52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x v="54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x v="55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x v="57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x v="59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x v="6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x v="62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x v="65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x v="66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x v="69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x v="71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x v="74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x v="75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x v="76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x v="79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x v="83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x v="84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x v="86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x v="88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x v="89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x v="91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x v="95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x v="98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x v="9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x v="101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x v="102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x v="103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x v="105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x v="10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x v="109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x v="11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x v="112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x v="114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x v="115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x v="127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x v="13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x v="132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x v="133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x v="138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x v="146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x v="163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x v="164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x v="165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x v="168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x v="172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x v="175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x v="176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x v="178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x v="18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x v="18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x v="186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x v="200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x v="201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x v="202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x v="205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x v="207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x v="216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x v="219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x v="22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x v="225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x v="227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x v="232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x v="236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x v="238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x v="242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x v="24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x v="249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x v="254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x v="26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x v="261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x v="266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x v="274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x v="277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x v="281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x v="282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x v="283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x v="286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x v="289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x v="291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x v="297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x v="302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x v="303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x v="304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x v="305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x v="306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x v="309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x v="316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x v="317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x v="32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x v="321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x v="323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x v="329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x v="331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x v="339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x v="341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x v="348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x v="354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x v="355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x v="359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x v="364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x v="368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x v="37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x v="371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x v="372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x v="378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x v="380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x v="388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x v="390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x v="392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x v="395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x v="402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x v="403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x v="404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x v="405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x v="406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x v="408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x v="415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x v="418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x v="420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x v="427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x v="437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x v="439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x v="441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x v="442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x v="44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x v="45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x v="4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x v="46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x v="468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x v="473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x v="475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x v="476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x v="480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x v="481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x v="484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x v="488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x v="49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x v="505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x v="508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x v="513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x v="515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x v="519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x v="521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x v="523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x v="525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x v="527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x v="529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x v="531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x v="532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x v="534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0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x v="551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x v="552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x v="555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x v="560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x v="578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x v="582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x v="585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x v="595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x v="598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x v="604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s v="NL"/>
    <s v="EUR"/>
    <n v="1432479600"/>
    <n v="1428507409"/>
    <b v="0"/>
    <n v="1"/>
    <b v="0"/>
    <s v="technology/web"/>
    <n v="124"/>
    <n v="1200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s v="US"/>
    <s v="USD"/>
    <n v="1448225336"/>
    <n v="1445629736"/>
    <b v="0"/>
    <n v="0"/>
    <b v="0"/>
    <s v="technology/web"/>
    <n v="10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x v="618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x v="629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x v="631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x v="637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x v="638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x v="642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x v="647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x v="64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x v="654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x v="658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x v="660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x v="661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x v="663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x v="665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x v="673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x v="689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x v="692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x v="695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s v="ES"/>
    <s v="EUR"/>
    <n v="1484065881"/>
    <n v="1481473881"/>
    <b v="0"/>
    <n v="31"/>
    <b v="0"/>
    <s v="technology/wearables"/>
    <n v="204"/>
    <n v="329.35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s v="GB"/>
    <s v="GBP"/>
    <n v="1406130880"/>
    <n v="1403538880"/>
    <b v="0"/>
    <n v="21"/>
    <b v="0"/>
    <s v="technology/wearables"/>
    <n v="146"/>
    <n v="486.19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x v="703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x v="708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3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x v="714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x v="716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x v="722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x v="724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x v="727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x v="729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x v="733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x v="737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x v="743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x v="74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x v="748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s v="US"/>
    <s v="USD"/>
    <n v="1423922991"/>
    <n v="1421330991"/>
    <b v="0"/>
    <n v="26"/>
    <b v="1"/>
    <s v="publishing/nonfiction"/>
    <n v="185"/>
    <n v="354.9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s v="US"/>
    <s v="USD"/>
    <n v="1357408721"/>
    <n v="1354816721"/>
    <b v="0"/>
    <n v="49"/>
    <b v="1"/>
    <s v="publishing/nonfiction"/>
    <n v="102"/>
    <n v="188.3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x v="757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x v="75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x v="760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x v="779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x v="780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x v="78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x v="787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x v="791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x v="793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x v="795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x v="800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x v="805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x v="806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x v="808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x v="810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x v="812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x v="814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x v="815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x v="818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x v="821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x v="822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x v="824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x v="825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x v="828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x v="829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x v="830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x v="832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x v="835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x v="836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x v="838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x v="844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x v="845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x v="846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x v="849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x v="85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x v="851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2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3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x v="854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x v="856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x v="858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x v="875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x v="901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x v="904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x v="906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s v="GB"/>
    <s v="GBP"/>
    <n v="1488546319"/>
    <n v="1483362319"/>
    <b v="0"/>
    <n v="5"/>
    <b v="0"/>
    <s v="music/jazz"/>
    <n v="143"/>
    <n v="1428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s v="US"/>
    <s v="USD"/>
    <n v="1390522045"/>
    <n v="1388707645"/>
    <b v="0"/>
    <n v="0"/>
    <b v="0"/>
    <s v="music/jazz"/>
    <n v="119"/>
    <n v="0"/>
    <x v="4"/>
    <s v="jazz"/>
    <x v="911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x v="913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x v="926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x v="927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x v="931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x v="942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x v="945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x v="948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x v="949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x v="950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x v="951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x v="955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x v="956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x v="962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x v="966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x v="97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x v="981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x v="986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x v="988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x v="991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x v="995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s v="US"/>
    <s v="USD"/>
    <n v="1418368260"/>
    <n v="1417654672"/>
    <b v="0"/>
    <n v="8"/>
    <b v="0"/>
    <s v="technology/wearables"/>
    <n v="121"/>
    <n v="753.13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6000"/>
    <n v="6025"/>
    <x v="1"/>
    <s v="US"/>
    <s v="USD"/>
    <n v="1481727623"/>
    <n v="1478095223"/>
    <b v="0"/>
    <n v="76"/>
    <b v="0"/>
    <s v="technology/wearables"/>
    <n v="100"/>
    <n v="79.28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x v="1013"/>
  </r>
  <r>
    <n v="1014"/>
    <s v="CHEMION: The World's First Smart Glasses (Canceled)"/>
    <s v="CHEMION is an eyewear device that lets you show your creativity to the world."/>
    <n v="5000"/>
    <n v="6000"/>
    <x v="1"/>
    <s v="US"/>
    <s v="USD"/>
    <n v="1420070615"/>
    <n v="1415750615"/>
    <b v="0"/>
    <n v="16"/>
    <b v="0"/>
    <s v="technology/wearables"/>
    <n v="120"/>
    <n v="375"/>
    <x v="2"/>
    <s v="wearables"/>
    <x v="1014"/>
  </r>
  <r>
    <n v="1015"/>
    <s v="SKIN - Wearable music remote control for your mobile phone"/>
    <s v="SKIN - The wearable music remote control which makes your fitness lifestyle a bit easier"/>
    <n v="2500"/>
    <n v="6000"/>
    <x v="1"/>
    <s v="CH"/>
    <s v="CHF"/>
    <n v="1448489095"/>
    <n v="1445893495"/>
    <b v="0"/>
    <n v="6"/>
    <b v="0"/>
    <s v="technology/wearables"/>
    <n v="240"/>
    <n v="100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s v="US"/>
    <s v="USD"/>
    <n v="1448125935"/>
    <n v="1444666335"/>
    <b v="0"/>
    <n v="355"/>
    <b v="0"/>
    <s v="technology/wearables"/>
    <n v="100"/>
    <n v="16.899999999999999"/>
    <x v="2"/>
    <s v="wearables"/>
    <x v="1017"/>
  </r>
  <r>
    <n v="1018"/>
    <s v="Owl (Canceled)"/>
    <s v="Owl is a fitness tracker along with an accompanying iOS app, that is both fun and interactive for children."/>
    <n v="6000"/>
    <n v="6000"/>
    <x v="1"/>
    <s v="US"/>
    <s v="USD"/>
    <n v="1468496933"/>
    <n v="1465904933"/>
    <b v="0"/>
    <n v="7"/>
    <b v="0"/>
    <s v="technology/wearables"/>
    <n v="100"/>
    <n v="857.14"/>
    <x v="2"/>
    <s v="wearables"/>
    <x v="1018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x v="1021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x v="1024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x v="1028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x v="1029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x v="1031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x v="1035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x v="1044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x v="1049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x v="1056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x v="1058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x v="1061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</r>
  <r>
    <n v="1071"/>
    <s v="DJ's Bane"/>
    <s v="I'm making a game where you choose how you want to kill the DJ, so you yourself can decide what music will be played at the party."/>
    <n v="2500"/>
    <n v="5509"/>
    <x v="2"/>
    <s v="NO"/>
    <s v="NOK"/>
    <n v="1447787093"/>
    <n v="1445191493"/>
    <b v="0"/>
    <n v="0"/>
    <b v="0"/>
    <s v="games/video games"/>
    <n v="22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s v="US"/>
    <s v="USD"/>
    <n v="1391630297"/>
    <n v="1389038297"/>
    <b v="0"/>
    <n v="4"/>
    <b v="0"/>
    <s v="games/video games"/>
    <n v="110"/>
    <n v="1377.25"/>
    <x v="6"/>
    <s v="video games"/>
    <x v="1072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x v="1074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x v="1079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x v="1080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x v="108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x v="108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x v="108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x v="1088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s v="GB"/>
    <s v="GBP"/>
    <n v="1460313672"/>
    <n v="1457725272"/>
    <b v="0"/>
    <n v="2"/>
    <b v="0"/>
    <s v="games/video games"/>
    <n v="155"/>
    <n v="270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s v="US"/>
    <s v="USD"/>
    <n v="1357432638"/>
    <n v="1354840638"/>
    <b v="0"/>
    <n v="7"/>
    <b v="0"/>
    <s v="games/video games"/>
    <n v="108"/>
    <n v="772.86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x v="1093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x v="1094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x v="1096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x v="1101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x v="1102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x v="1109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x v="112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x v="1125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x v="1127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s v="US"/>
    <s v="USD"/>
    <n v="1416963300"/>
    <n v="1411775700"/>
    <b v="0"/>
    <n v="3"/>
    <b v="0"/>
    <s v="games/mobile games"/>
    <n v="131"/>
    <n v="1742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5000"/>
    <n v="5226"/>
    <x v="2"/>
    <s v="AU"/>
    <s v="AUD"/>
    <n v="1450993668"/>
    <n v="1448401668"/>
    <b v="0"/>
    <n v="0"/>
    <b v="0"/>
    <s v="games/mobile games"/>
    <n v="105"/>
    <n v="0"/>
    <x v="6"/>
    <s v="mobile games"/>
    <x v="1131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x v="1132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x v="1144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x v="1146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x v="1147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x v="1148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x v="1151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x v="1166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x v="1167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x v="1169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x v="1180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x v="1187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x v="1188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x v="1189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x v="1191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x v="1195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x v="1199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x v="1206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x v="121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x v="1215"/>
  </r>
  <r>
    <n v="1216"/>
    <s v="In Training: a book of Bonsai photographs"/>
    <s v="A fine art photography book taking a new look at the art of bonsai."/>
    <n v="15000"/>
    <n v="4635"/>
    <x v="0"/>
    <s v="US"/>
    <s v="USD"/>
    <n v="1443826980"/>
    <n v="1441032457"/>
    <b v="0"/>
    <n v="222"/>
    <b v="1"/>
    <s v="photography/photobooks"/>
    <n v="31"/>
    <n v="20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s v="US"/>
    <s v="USD"/>
    <n v="1468524340"/>
    <n v="1465932340"/>
    <b v="0"/>
    <n v="183"/>
    <b v="1"/>
    <s v="photography/photobooks"/>
    <n v="4"/>
    <n v="25.33"/>
    <x v="8"/>
    <s v="photobooks"/>
    <x v="1217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x v="1218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x v="1219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x v="1221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x v="1222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x v="1223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s v="US"/>
    <s v="USD"/>
    <n v="1329864374"/>
    <n v="1328049974"/>
    <b v="0"/>
    <n v="6"/>
    <b v="0"/>
    <s v="music/world music"/>
    <n v="113"/>
    <n v="753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s v="GB"/>
    <s v="GBP"/>
    <n v="1422903342"/>
    <n v="1420311342"/>
    <b v="0"/>
    <n v="0"/>
    <b v="0"/>
    <s v="music/world music"/>
    <n v="10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x v="1246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x v="1250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x v="1253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x v="1257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x v="1258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x v="126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x v="126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x v="126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x v="1267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x v="1269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x v="1275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x v="1279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x v="1282"/>
  </r>
  <r>
    <n v="1283"/>
    <s v="Sketching In Stereo 3rd Album!"/>
    <s v="Our 3rd album is halfway complete, but we need your help to record, mix and master the final product!"/>
    <n v="3000"/>
    <n v="4176"/>
    <x v="0"/>
    <s v="US"/>
    <s v="USD"/>
    <n v="1362974400"/>
    <n v="1360948389"/>
    <b v="1"/>
    <n v="22"/>
    <b v="1"/>
    <s v="music/rock"/>
    <n v="139"/>
    <n v="189.82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s v="US"/>
    <s v="USD"/>
    <n v="1483203540"/>
    <n v="1481175482"/>
    <b v="0"/>
    <n v="31"/>
    <b v="1"/>
    <s v="theater/plays"/>
    <n v="60"/>
    <n v="134.71"/>
    <x v="1"/>
    <s v="plays"/>
    <x v="1284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x v="128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x v="1288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x v="1289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x v="1292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x v="1293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x v="1297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x v="1298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x v="1301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x v="1306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x v="1307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x v="1308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x v="1309"/>
  </r>
  <r>
    <n v="1310"/>
    <s v="k5-jkt.by kiger (Canceled)"/>
    <s v="An essential hoodie that holds all sized smart phones and keep your headphone wires tangle free."/>
    <n v="3000"/>
    <n v="4050"/>
    <x v="1"/>
    <s v="US"/>
    <s v="USD"/>
    <n v="1471622450"/>
    <n v="1467734450"/>
    <b v="0"/>
    <n v="24"/>
    <b v="0"/>
    <s v="technology/wearables"/>
    <n v="135"/>
    <n v="168.75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s v="US"/>
    <s v="USD"/>
    <n v="1480536919"/>
    <n v="1477509319"/>
    <b v="0"/>
    <n v="100"/>
    <b v="0"/>
    <s v="technology/wearables"/>
    <n v="119"/>
    <n v="40.5"/>
    <x v="2"/>
    <s v="wearables"/>
    <x v="1311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s v="US"/>
    <s v="USD"/>
    <n v="1457024514"/>
    <n v="1454432514"/>
    <b v="0"/>
    <n v="122"/>
    <b v="0"/>
    <s v="technology/wearables"/>
    <n v="115"/>
    <n v="33.11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s v="US"/>
    <s v="USD"/>
    <n v="1477065860"/>
    <n v="1471881860"/>
    <b v="0"/>
    <n v="11"/>
    <b v="0"/>
    <s v="technology/wearables"/>
    <n v="101"/>
    <n v="367.27"/>
    <x v="2"/>
    <s v="wearables"/>
    <x v="1314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x v="1315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s v="US"/>
    <s v="USD"/>
    <n v="1467432000"/>
    <n v="1464763109"/>
    <b v="0"/>
    <n v="50"/>
    <b v="0"/>
    <s v="technology/wearables"/>
    <n v="107"/>
    <n v="80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s v="US"/>
    <s v="USD"/>
    <n v="1471435554"/>
    <n v="1468843554"/>
    <b v="0"/>
    <n v="34"/>
    <b v="0"/>
    <s v="technology/wearables"/>
    <n v="100"/>
    <n v="117.6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x v="1338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x v="1339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x v="1350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x v="1356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x v="1357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x v="1359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x v="1365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x v="1369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x v="1375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x v="1377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x v="1378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x v="1379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x v="1381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x v="1385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x v="1386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x v="1388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x v="1389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x v="139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x v="1391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x v="1392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s v="US"/>
    <s v="USD"/>
    <n v="1488337200"/>
    <n v="1484623726"/>
    <b v="0"/>
    <n v="17"/>
    <b v="1"/>
    <s v="music/rock"/>
    <n v="101"/>
    <n v="207.65"/>
    <x v="4"/>
    <s v="rock"/>
    <x v="1394"/>
  </r>
  <r>
    <n v="1395"/>
    <s v="Quiet Oaks Full Length Album"/>
    <s v="Help Quiet Oaks record their debut album!!!"/>
    <n v="5000"/>
    <n v="3530"/>
    <x v="0"/>
    <s v="US"/>
    <s v="USD"/>
    <n v="1484430481"/>
    <n v="1481838481"/>
    <b v="0"/>
    <n v="82"/>
    <b v="1"/>
    <s v="music/rock"/>
    <n v="71"/>
    <n v="43.05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x v="1402"/>
  </r>
  <r>
    <n v="1403"/>
    <s v="Gregorian Rock"/>
    <s v="Gregorian Rock merges Gregorian chant with modern music. It is serene, yet pummeling. It's not for everyone, but it might be for you."/>
    <n v="1500"/>
    <n v="3500"/>
    <x v="0"/>
    <s v="US"/>
    <s v="USD"/>
    <n v="1374802235"/>
    <n v="1372210235"/>
    <b v="0"/>
    <n v="66"/>
    <b v="1"/>
    <s v="music/rock"/>
    <n v="233"/>
    <n v="53.03"/>
    <x v="4"/>
    <s v="rock"/>
    <x v="1403"/>
  </r>
  <r>
    <n v="1404"/>
    <s v="3 Men and a Book"/>
    <s v="Translation &amp; publication of possibly the most famous piece of English literature - Act II Scene II of Romeo and Juliet into txt-speak."/>
    <n v="2000"/>
    <n v="3500"/>
    <x v="2"/>
    <s v="GB"/>
    <s v="GBP"/>
    <n v="1424607285"/>
    <n v="1422447285"/>
    <b v="1"/>
    <n v="5"/>
    <b v="0"/>
    <s v="publishing/translations"/>
    <n v="175"/>
    <n v="700"/>
    <x v="3"/>
    <s v="translations"/>
    <x v="1404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x v="1405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2500"/>
    <n v="3466"/>
    <x v="2"/>
    <s v="US"/>
    <s v="USD"/>
    <n v="1420085535"/>
    <n v="1414897935"/>
    <b v="0"/>
    <n v="0"/>
    <b v="0"/>
    <s v="publishing/translations"/>
    <n v="139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s v="IT"/>
    <s v="EUR"/>
    <n v="1464939520"/>
    <n v="1461051520"/>
    <b v="0"/>
    <n v="1"/>
    <b v="0"/>
    <s v="publishing/translations"/>
    <n v="7"/>
    <n v="3466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3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s v="IT"/>
    <s v="EUR"/>
    <n v="1481367600"/>
    <n v="1477839675"/>
    <b v="0"/>
    <n v="10"/>
    <b v="0"/>
    <s v="publishing/translations"/>
    <n v="226"/>
    <n v="338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3000"/>
    <n v="3385"/>
    <x v="2"/>
    <s v="DK"/>
    <s v="DKK"/>
    <n v="1433775600"/>
    <n v="1431973478"/>
    <b v="0"/>
    <n v="11"/>
    <b v="0"/>
    <s v="publishing/translations"/>
    <n v="113"/>
    <n v="307.73"/>
    <x v="3"/>
    <s v="translations"/>
    <x v="1434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s v="FR"/>
    <s v="EUR"/>
    <n v="1483395209"/>
    <n v="1480803209"/>
    <b v="0"/>
    <n v="0"/>
    <b v="0"/>
    <s v="publishing/translations"/>
    <n v="112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s v="DE"/>
    <s v="EUR"/>
    <n v="1434286855"/>
    <n v="1431694855"/>
    <b v="0"/>
    <n v="0"/>
    <b v="0"/>
    <s v="publishing/translations"/>
    <n v="10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x v="1446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1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x v="1455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x v="1456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x v="1459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x v="146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x v="1461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x v="1466"/>
  </r>
  <r>
    <n v="1467"/>
    <s v="Radio Ambulante"/>
    <s v="We are a new Spanish language podcast telling uniquely Latin American stories."/>
    <n v="3000"/>
    <n v="3258"/>
    <x v="0"/>
    <s v="US"/>
    <s v="USD"/>
    <n v="1332699285"/>
    <n v="1327518885"/>
    <b v="1"/>
    <n v="600"/>
    <b v="1"/>
    <s v="publishing/radio &amp; podcasts"/>
    <n v="109"/>
    <n v="5.43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s v="US"/>
    <s v="USD"/>
    <n v="1307838049"/>
    <n v="1302654049"/>
    <b v="1"/>
    <n v="293"/>
    <b v="1"/>
    <s v="publishing/radio &amp; podcasts"/>
    <n v="105"/>
    <n v="11.12"/>
    <x v="3"/>
    <s v="radio &amp; podcasts"/>
    <x v="1468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x v="1472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x v="1475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8000"/>
    <n v="3200"/>
    <x v="2"/>
    <s v="US"/>
    <s v="USD"/>
    <n v="1434827173"/>
    <n v="1430939173"/>
    <b v="0"/>
    <n v="3"/>
    <b v="0"/>
    <s v="publishing/fiction"/>
    <n v="40"/>
    <n v="1066.67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s v="US"/>
    <s v="USD"/>
    <n v="1425009761"/>
    <n v="1422417761"/>
    <b v="0"/>
    <n v="3"/>
    <b v="0"/>
    <s v="publishing/fiction"/>
    <n v="5"/>
    <n v="1066.67"/>
    <x v="3"/>
    <s v="fiction"/>
    <x v="1486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x v="1487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x v="1490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x v="1494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x v="1500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x v="1501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x v="1503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2500"/>
    <n v="3105"/>
    <x v="0"/>
    <s v="DE"/>
    <s v="EUR"/>
    <n v="1487113140"/>
    <n v="1484570885"/>
    <b v="1"/>
    <n v="196"/>
    <b v="1"/>
    <s v="photography/photobooks"/>
    <n v="124"/>
    <n v="15.8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s v="GB"/>
    <s v="GBP"/>
    <n v="1405761278"/>
    <n v="1403169278"/>
    <b v="1"/>
    <n v="405"/>
    <b v="1"/>
    <s v="photography/photobooks"/>
    <n v="104"/>
    <n v="7.67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3000"/>
    <n v="3100"/>
    <x v="0"/>
    <s v="US"/>
    <s v="USD"/>
    <n v="1447858804"/>
    <n v="1445263204"/>
    <b v="1"/>
    <n v="206"/>
    <b v="1"/>
    <s v="photography/photobooks"/>
    <n v="103"/>
    <n v="15.05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s v="US"/>
    <s v="USD"/>
    <n v="1486311939"/>
    <n v="1483719939"/>
    <b v="1"/>
    <n v="335"/>
    <b v="1"/>
    <s v="photography/photobooks"/>
    <n v="16"/>
    <n v="9.25"/>
    <x v="8"/>
    <s v="photobooks"/>
    <x v="1512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x v="1513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x v="1517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x v="1519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x v="1523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s v="US"/>
    <s v="USD"/>
    <n v="1453185447"/>
    <n v="1448951847"/>
    <b v="1"/>
    <n v="280"/>
    <b v="1"/>
    <s v="photography/photobooks"/>
    <n v="109"/>
    <n v="10.91"/>
    <x v="8"/>
    <s v="photobooks"/>
    <x v="1526"/>
  </r>
  <r>
    <n v="1527"/>
    <s v="Island - Japan, from the view point of many"/>
    <s v="Eight creatives visited Japan. This is a unique photo-book of their separate but collected experiences."/>
    <n v="3000"/>
    <n v="3055"/>
    <x v="0"/>
    <s v="US"/>
    <s v="USD"/>
    <n v="1489497886"/>
    <n v="1487082286"/>
    <b v="1"/>
    <n v="70"/>
    <b v="1"/>
    <s v="photography/photobooks"/>
    <n v="102"/>
    <n v="43.64"/>
    <x v="8"/>
    <s v="photobooks"/>
    <x v="1527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s v="US"/>
    <s v="USD"/>
    <n v="1445624695"/>
    <n v="1443464695"/>
    <b v="1"/>
    <n v="874"/>
    <b v="1"/>
    <s v="photography/photobooks"/>
    <n v="122"/>
    <n v="3.48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x v="1536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x v="154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x v="1546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x v="1547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8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x v="1555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56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7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58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x v="1568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x v="1569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x v="1575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x v="1585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x v="1588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x v="1589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x v="159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x v="1592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x v="1593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x v="1595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x v="1596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x v="16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x v="1601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s v="US"/>
    <s v="USD"/>
    <n v="1332011835"/>
    <n v="1328559435"/>
    <b v="0"/>
    <n v="70"/>
    <b v="1"/>
    <s v="music/rock"/>
    <n v="112"/>
    <n v="40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s v="US"/>
    <s v="USD"/>
    <n v="1312182000"/>
    <n v="1311380313"/>
    <b v="0"/>
    <n v="44"/>
    <b v="1"/>
    <s v="music/rock"/>
    <n v="23"/>
    <n v="63.64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x v="1606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x v="161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x v="1615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x v="1616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x v="1617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x v="1619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x v="1623"/>
  </r>
  <r>
    <n v="1624"/>
    <s v="Joey De Noble needs YOUR help!"/>
    <s v="Joey De Noble is raising money to help record his latest music, and he wants YOU to be a part of it!"/>
    <n v="6500"/>
    <n v="2700"/>
    <x v="0"/>
    <s v="US"/>
    <s v="USD"/>
    <n v="1357721335"/>
    <n v="1354265335"/>
    <b v="0"/>
    <n v="25"/>
    <b v="1"/>
    <s v="music/rock"/>
    <n v="42"/>
    <n v="108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2500"/>
    <n v="2700"/>
    <x v="0"/>
    <s v="US"/>
    <s v="USD"/>
    <n v="1347382053"/>
    <n v="1344962853"/>
    <b v="0"/>
    <n v="104"/>
    <b v="1"/>
    <s v="music/rock"/>
    <n v="108"/>
    <n v="25.96"/>
    <x v="4"/>
    <s v="rock"/>
    <x v="1625"/>
  </r>
  <r>
    <n v="1626"/>
    <s v="The Protest's Next Album"/>
    <s v="Help Christian Rock Band &quot;The Protest&quot; fund their new album and further their mission of positively impacting lives."/>
    <n v="50000"/>
    <n v="2700"/>
    <x v="0"/>
    <s v="US"/>
    <s v="USD"/>
    <n v="1385932867"/>
    <n v="1383337267"/>
    <b v="0"/>
    <n v="108"/>
    <b v="1"/>
    <s v="music/rock"/>
    <n v="5"/>
    <n v="2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x v="1627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x v="1628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s v="US"/>
    <s v="USD"/>
    <n v="1330671540"/>
    <n v="1328040375"/>
    <b v="0"/>
    <n v="126"/>
    <b v="1"/>
    <s v="music/rock"/>
    <n v="134"/>
    <n v="21.28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s v="US"/>
    <s v="USD"/>
    <n v="1350074261"/>
    <n v="1347482261"/>
    <b v="0"/>
    <n v="133"/>
    <b v="1"/>
    <s v="music/rock"/>
    <n v="107"/>
    <n v="20.16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x v="1632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x v="1633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x v="1637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</r>
  <r>
    <n v="1641"/>
    <s v="Tanya Dartson- Run for Your Life music video"/>
    <s v="Music Video For Upbeat and Inspiring Song - Run For Your Life"/>
    <n v="2550"/>
    <n v="2630"/>
    <x v="0"/>
    <s v="US"/>
    <s v="USD"/>
    <n v="1418998744"/>
    <n v="1416406744"/>
    <b v="0"/>
    <n v="26"/>
    <b v="1"/>
    <s v="music/pop"/>
    <n v="103"/>
    <n v="101.15"/>
    <x v="4"/>
    <s v="pop"/>
    <x v="1641"/>
  </r>
  <r>
    <n v="1642"/>
    <s v="Pop Garden Radio Presents: Season 2 CD"/>
    <s v="Pop Garden Radio Presents: The Rock on the Road Tour Season 2 CD. 23 great Pop tracks from independent Pop artists."/>
    <n v="25000"/>
    <n v="2630"/>
    <x v="0"/>
    <s v="US"/>
    <s v="USD"/>
    <n v="1308011727"/>
    <n v="1306283727"/>
    <b v="0"/>
    <n v="28"/>
    <b v="1"/>
    <s v="music/pop"/>
    <n v="11"/>
    <n v="93.93"/>
    <x v="4"/>
    <s v="pop"/>
    <x v="1642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x v="164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2500"/>
    <n v="2608"/>
    <x v="0"/>
    <s v="US"/>
    <s v="USD"/>
    <n v="1400862355"/>
    <n v="1396974355"/>
    <b v="0"/>
    <n v="81"/>
    <b v="1"/>
    <s v="music/pop"/>
    <n v="104"/>
    <n v="32.200000000000003"/>
    <x v="4"/>
    <s v="pop"/>
    <x v="1649"/>
  </r>
  <r>
    <n v="1650"/>
    <s v="The Psalm Praise Project, Vol. 2"/>
    <s v="Help me record a CD that uses pop styling to give a fresh sound to ancient wisdom from scripture!"/>
    <n v="5000"/>
    <n v="2608"/>
    <x v="0"/>
    <s v="US"/>
    <s v="USD"/>
    <n v="1381314437"/>
    <n v="1378722437"/>
    <b v="0"/>
    <n v="32"/>
    <b v="1"/>
    <s v="music/pop"/>
    <n v="52"/>
    <n v="81.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x v="1654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x v="166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x v="1662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x v="167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</r>
  <r>
    <n v="1672"/>
    <s v="High Altotude Debut Album"/>
    <s v="Sweet, sweet harmonies from Portland Oregon's premiere high school women's a cappella group."/>
    <n v="2500"/>
    <n v="2560"/>
    <x v="0"/>
    <s v="US"/>
    <s v="USD"/>
    <n v="1338824730"/>
    <n v="1336232730"/>
    <b v="0"/>
    <n v="49"/>
    <b v="1"/>
    <s v="music/pop"/>
    <n v="102"/>
    <n v="52.24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x v="1674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x v="1675"/>
  </r>
  <r>
    <n v="1676"/>
    <s v="Bridge 19 CD Release Tour"/>
    <s v="Help fund Bridge 19's tour in support of their first duo record, to be released in May 2012."/>
    <n v="2500"/>
    <n v="2550"/>
    <x v="0"/>
    <s v="US"/>
    <s v="USD"/>
    <n v="1334980740"/>
    <n v="1330968347"/>
    <b v="0"/>
    <n v="42"/>
    <b v="1"/>
    <s v="music/pop"/>
    <n v="102"/>
    <n v="60.7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20000"/>
    <n v="2550"/>
    <x v="0"/>
    <s v="ES"/>
    <s v="EUR"/>
    <n v="1460786340"/>
    <n v="1455615976"/>
    <b v="0"/>
    <n v="42"/>
    <b v="1"/>
    <s v="music/pop"/>
    <n v="13"/>
    <n v="60.7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5500"/>
    <n v="2550"/>
    <x v="0"/>
    <s v="US"/>
    <s v="USD"/>
    <n v="1391718671"/>
    <n v="1390509071"/>
    <b v="0"/>
    <n v="49"/>
    <b v="1"/>
    <s v="music/pop"/>
    <n v="46"/>
    <n v="52.0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x v="1679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x v="1688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x v="1691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1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2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x v="1703"/>
  </r>
  <r>
    <n v="1704"/>
    <s v="Jericho Down Worship Album"/>
    <s v="We want to record an album of popular praise &amp; worship songs with our own influence and style."/>
    <n v="2500"/>
    <n v="2500"/>
    <x v="2"/>
    <s v="US"/>
    <s v="USD"/>
    <n v="1424056873"/>
    <n v="1421464873"/>
    <b v="0"/>
    <n v="11"/>
    <b v="0"/>
    <s v="music/faith"/>
    <n v="100"/>
    <n v="227.27"/>
    <x v="4"/>
    <s v="faith"/>
    <x v="1704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x v="1708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s v="US"/>
    <s v="USD"/>
    <n v="1409585434"/>
    <n v="1406907034"/>
    <b v="0"/>
    <n v="2"/>
    <b v="0"/>
    <s v="music/faith"/>
    <n v="31"/>
    <n v="125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x v="1714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x v="1716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x v="1717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x v="1725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x v="1730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4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x v="1737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x v="1740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x v="1743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x v="1747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x v="1748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x v="1750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x v="1751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x v="1756"/>
  </r>
  <r>
    <n v="1757"/>
    <s v="The Resurgence of Femininity Photo Thesis"/>
    <s v="I want to create a self published photo art book on the topic of the resurgence of femininity."/>
    <n v="2000"/>
    <n v="2300"/>
    <x v="0"/>
    <s v="US"/>
    <s v="USD"/>
    <n v="1485631740"/>
    <n v="1483041083"/>
    <b v="0"/>
    <n v="14"/>
    <b v="1"/>
    <s v="photography/photobooks"/>
    <n v="115"/>
    <n v="16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s v="US"/>
    <s v="USD"/>
    <n v="1468536992"/>
    <n v="1463352992"/>
    <b v="0"/>
    <n v="27"/>
    <b v="1"/>
    <s v="photography/photobooks"/>
    <n v="7"/>
    <n v="85.19"/>
    <x v="8"/>
    <s v="photobooks"/>
    <x v="1758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x v="1760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x v="1761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x v="1765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x v="1768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s v="GB"/>
    <s v="GBP"/>
    <n v="1414623471"/>
    <n v="1411513071"/>
    <b v="1"/>
    <n v="4"/>
    <b v="0"/>
    <s v="photography/photobooks"/>
    <n v="148"/>
    <n v="555.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s v="NL"/>
    <s v="EUR"/>
    <n v="1424421253"/>
    <n v="1421829253"/>
    <b v="1"/>
    <n v="10"/>
    <b v="0"/>
    <s v="photography/photobooks"/>
    <n v="111"/>
    <n v="222.2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750"/>
    <n v="2210"/>
    <x v="2"/>
    <s v="US"/>
    <s v="USD"/>
    <n v="1472834180"/>
    <n v="1470242180"/>
    <b v="1"/>
    <n v="38"/>
    <b v="0"/>
    <s v="photography/photobooks"/>
    <n v="126"/>
    <n v="58.16"/>
    <x v="8"/>
    <s v="photobooks"/>
    <x v="1779"/>
  </r>
  <r>
    <n v="1780"/>
    <s v="Native Nation"/>
    <s v="It is time to recognize and give to the indigenus groups the credit they deserve. It is time to understand where we come from."/>
    <n v="2200"/>
    <n v="2210"/>
    <x v="2"/>
    <s v="US"/>
    <s v="USD"/>
    <n v="1467469510"/>
    <n v="1462285510"/>
    <b v="1"/>
    <n v="152"/>
    <b v="0"/>
    <s v="photography/photobooks"/>
    <n v="100"/>
    <n v="14.5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x v="1786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x v="178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x v="1790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1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x v="1794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x v="1795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x v="1798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x v="1801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x v="1802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x v="1805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x v="1806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x v="1808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</r>
  <r>
    <n v="1811"/>
    <s v="The Year of Sunsets"/>
    <s v="A collection of 365 color photographs of sunsets in 2014, beautifully presented in a hardcover book."/>
    <n v="1500"/>
    <n v="2140"/>
    <x v="2"/>
    <s v="US"/>
    <s v="USD"/>
    <n v="1414123200"/>
    <n v="1408962270"/>
    <b v="0"/>
    <n v="26"/>
    <b v="0"/>
    <s v="photography/photobooks"/>
    <n v="143"/>
    <n v="82.31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s v="GB"/>
    <s v="GBP"/>
    <n v="1467531536"/>
    <n v="1464939536"/>
    <b v="0"/>
    <n v="23"/>
    <b v="0"/>
    <s v="photography/photobooks"/>
    <n v="102"/>
    <n v="93.04"/>
    <x v="8"/>
    <s v="photobooks"/>
    <x v="1812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x v="1814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x v="1815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6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x v="182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x v="1821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x v="1823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s v="US"/>
    <s v="USD"/>
    <n v="1393259107"/>
    <n v="1390667107"/>
    <b v="0"/>
    <n v="226"/>
    <b v="1"/>
    <s v="music/rock"/>
    <n v="105"/>
    <n v="9.2899999999999991"/>
    <x v="4"/>
    <s v="rock"/>
    <x v="1830"/>
  </r>
  <r>
    <n v="1831"/>
    <s v="Darling Waste Trailer Bail Out!"/>
    <s v="After a 2 year Odyssey, Darling Waste's trailer is still not home! We need $3,500 to get it through U.S. Customs!"/>
    <n v="20000"/>
    <n v="2100"/>
    <x v="0"/>
    <s v="US"/>
    <s v="USD"/>
    <n v="1336866863"/>
    <n v="1335570863"/>
    <b v="0"/>
    <n v="14"/>
    <b v="1"/>
    <s v="music/rock"/>
    <n v="11"/>
    <n v="150"/>
    <x v="4"/>
    <s v="rock"/>
    <x v="1831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3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x v="1834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x v="1835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x v="1839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s v="US"/>
    <s v="USD"/>
    <n v="1312095540"/>
    <n v="1306608888"/>
    <b v="0"/>
    <n v="24"/>
    <b v="1"/>
    <s v="music/rock"/>
    <n v="207"/>
    <n v="86.04"/>
    <x v="4"/>
    <s v="rock"/>
    <x v="1848"/>
  </r>
  <r>
    <n v="1849"/>
    <s v="Release the Skyline Album"/>
    <s v="Release the Skylines is a small, local Cleveland metal band looking to record an album."/>
    <n v="2000"/>
    <n v="2065"/>
    <x v="0"/>
    <s v="US"/>
    <s v="USD"/>
    <n v="1350505059"/>
    <n v="1347913059"/>
    <b v="0"/>
    <n v="8"/>
    <b v="1"/>
    <s v="music/rock"/>
    <n v="103"/>
    <n v="258.13"/>
    <x v="4"/>
    <s v="rock"/>
    <x v="184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x v="1854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1000"/>
    <n v="2053"/>
    <x v="0"/>
    <s v="US"/>
    <s v="USD"/>
    <n v="1410546413"/>
    <n v="1407954413"/>
    <b v="0"/>
    <n v="22"/>
    <b v="1"/>
    <s v="music/rock"/>
    <n v="205"/>
    <n v="93.32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s v="US"/>
    <s v="USD"/>
    <n v="1324014521"/>
    <n v="1318826921"/>
    <b v="0"/>
    <n v="149"/>
    <b v="1"/>
    <s v="music/rock"/>
    <n v="2"/>
    <n v="13.78"/>
    <x v="4"/>
    <s v="rock"/>
    <x v="1858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x v="185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x v="1862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x v="187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s v="US"/>
    <s v="USD"/>
    <n v="1341964080"/>
    <n v="1339109212"/>
    <b v="0"/>
    <n v="81"/>
    <b v="1"/>
    <s v="music/indie rock"/>
    <n v="1"/>
    <n v="24.94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s v="US"/>
    <s v="USD"/>
    <n v="1355597528"/>
    <n v="1353005528"/>
    <b v="0"/>
    <n v="246"/>
    <b v="1"/>
    <s v="music/indie rock"/>
    <n v="126"/>
    <n v="8.19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s v="US"/>
    <s v="USD"/>
    <n v="1279778400"/>
    <n v="1275851354"/>
    <b v="0"/>
    <n v="120"/>
    <b v="1"/>
    <s v="music/indie rock"/>
    <n v="101"/>
    <n v="16.7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x v="1893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x v="1895"/>
  </r>
  <r>
    <n v="1896"/>
    <s v="the bridge"/>
    <s v="My barely anticipated second album of self produced songs is ready to go.  Just need a little help to cover mastering, artwork etc."/>
    <n v="2000"/>
    <n v="2005"/>
    <x v="0"/>
    <s v="US"/>
    <s v="USD"/>
    <n v="1334250165"/>
    <n v="1331658165"/>
    <b v="0"/>
    <n v="13"/>
    <b v="1"/>
    <s v="music/indie rock"/>
    <n v="100"/>
    <n v="154.22999999999999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s v="US"/>
    <s v="USD"/>
    <n v="1393966800"/>
    <n v="1392040806"/>
    <b v="0"/>
    <n v="183"/>
    <b v="1"/>
    <s v="music/indie rock"/>
    <n v="1"/>
    <n v="10.96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x v="1902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x v="1906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s v="US"/>
    <s v="USD"/>
    <n v="1483048900"/>
    <n v="1480456900"/>
    <b v="0"/>
    <n v="4"/>
    <b v="0"/>
    <s v="technology/gadgets"/>
    <n v="133"/>
    <n v="500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x v="191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s v="US"/>
    <s v="USD"/>
    <n v="1433395560"/>
    <n v="1430803560"/>
    <b v="0"/>
    <n v="42"/>
    <b v="0"/>
    <s v="technology/gadgets"/>
    <n v="133"/>
    <n v="47.62"/>
    <x v="2"/>
    <s v="gadgets"/>
    <x v="1912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x v="1916"/>
  </r>
  <r>
    <n v="1917"/>
    <s v="Chronovisor:The MOST innovative watch for night time reading"/>
    <s v="Let's build a legendary brand altogether"/>
    <n v="2000"/>
    <n v="2000"/>
    <x v="2"/>
    <s v="HK"/>
    <s v="HKD"/>
    <n v="1486708133"/>
    <n v="1484116133"/>
    <b v="0"/>
    <n v="70"/>
    <b v="0"/>
    <s v="technology/gadgets"/>
    <n v="100"/>
    <n v="28.57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s v="US"/>
    <s v="USD"/>
    <n v="1407869851"/>
    <n v="1404845851"/>
    <b v="0"/>
    <n v="9"/>
    <b v="0"/>
    <s v="technology/gadgets"/>
    <n v="100"/>
    <n v="222.22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x v="191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x v="192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x v="1921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x v="1926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x v="1927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29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x v="1930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x v="1936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s v="US"/>
    <s v="USD"/>
    <n v="1362955108"/>
    <n v="1360366708"/>
    <b v="0"/>
    <n v="96"/>
    <b v="1"/>
    <s v="music/indie rock"/>
    <n v="125"/>
    <n v="19.55"/>
    <x v="4"/>
    <s v="indie rock"/>
    <x v="1939"/>
  </r>
  <r>
    <n v="1940"/>
    <s v="History Grows: New K. Record"/>
    <s v="K. is about *this* close to finishing up our third record, History Grows.  Now we just need to master it and release it!"/>
    <n v="30000"/>
    <n v="1877"/>
    <x v="0"/>
    <s v="US"/>
    <s v="USD"/>
    <n v="1308110340"/>
    <n v="1304770233"/>
    <b v="0"/>
    <n v="31"/>
    <b v="1"/>
    <s v="music/indie rock"/>
    <n v="6"/>
    <n v="60.55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x v="1944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x v="1947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x v="1948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x v="1951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x v="1952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x v="1953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x v="1956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x v="1958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x v="1959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s v="US"/>
    <s v="USD"/>
    <n v="1398959729"/>
    <n v="1396367729"/>
    <b v="1"/>
    <n v="405"/>
    <b v="1"/>
    <s v="technology/hardware"/>
    <n v="100"/>
    <n v="4.4400000000000004"/>
    <x v="2"/>
    <s v="hardware"/>
    <x v="1967"/>
  </r>
  <r>
    <n v="1968"/>
    <s v="XSHIFTER: World's First Affordable Wireless Shifting System"/>
    <s v="Bringing the advantages of wireless smart shifting to every cyclist. FITS ANY BIKE"/>
    <n v="3000000"/>
    <n v="1800"/>
    <x v="0"/>
    <s v="US"/>
    <s v="USD"/>
    <n v="1480777515"/>
    <n v="1478095515"/>
    <b v="1"/>
    <n v="510"/>
    <b v="1"/>
    <s v="technology/hardware"/>
    <n v="0"/>
    <n v="3.53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x v="1969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x v="1975"/>
  </r>
  <r>
    <n v="1976"/>
    <s v="Pi Lite white - Bright white LED display for Raspberry Pi"/>
    <s v="Can you help us make an ultra bright white one a reality?"/>
    <n v="1500"/>
    <n v="1776"/>
    <x v="0"/>
    <s v="GB"/>
    <s v="GBP"/>
    <n v="1373751325"/>
    <n v="1371159325"/>
    <b v="1"/>
    <n v="473"/>
    <b v="1"/>
    <s v="technology/hardware"/>
    <n v="118"/>
    <n v="3.75"/>
    <x v="2"/>
    <s v="hardware"/>
    <x v="1976"/>
  </r>
  <r>
    <n v="1977"/>
    <s v="Ario: Smart Lighting. Better Health."/>
    <s v="Ario learns about you, syncs your body clock, and keeps you healthy through natural lighting patterns."/>
    <n v="1750"/>
    <n v="1776"/>
    <x v="0"/>
    <s v="US"/>
    <s v="USD"/>
    <n v="1450511940"/>
    <n v="1446527540"/>
    <b v="1"/>
    <n v="821"/>
    <b v="1"/>
    <s v="technology/hardware"/>
    <n v="101"/>
    <n v="2.16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x v="1978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x v="1979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x v="1991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x v="1999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</r>
  <r>
    <n v="2001"/>
    <s v="Nuimo: Seamless Smart Home Interface"/>
    <s v="Nuimo is a universal controller for the internet of things. Control your music, lights, locks and more."/>
    <n v="3500"/>
    <n v="1697"/>
    <x v="0"/>
    <s v="DE"/>
    <s v="EUR"/>
    <n v="1434139200"/>
    <n v="1431406916"/>
    <b v="1"/>
    <n v="1637"/>
    <b v="1"/>
    <s v="technology/hardware"/>
    <n v="48"/>
    <n v="1.04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s v="US"/>
    <s v="USD"/>
    <n v="1485191143"/>
    <n v="1482599143"/>
    <b v="1"/>
    <n v="1375"/>
    <b v="1"/>
    <s v="technology/hardware"/>
    <n v="16"/>
    <n v="1.2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x v="2004"/>
  </r>
  <r>
    <n v="2005"/>
    <s v="bassAware Holster"/>
    <s v="The bassAware Holster is a new type of wearable audio technology that uses vibration to create a massive bass experience."/>
    <n v="1500"/>
    <n v="1686"/>
    <x v="0"/>
    <s v="US"/>
    <s v="USD"/>
    <n v="1381895940"/>
    <n v="1379532618"/>
    <b v="1"/>
    <n v="191"/>
    <b v="1"/>
    <s v="technology/hardware"/>
    <n v="112"/>
    <n v="8.83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s v="US"/>
    <s v="USD"/>
    <n v="1417611645"/>
    <n v="1414584045"/>
    <b v="1"/>
    <n v="303"/>
    <b v="1"/>
    <s v="technology/hardware"/>
    <n v="211"/>
    <n v="5.56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s v="US"/>
    <s v="USD"/>
    <n v="1282622400"/>
    <n v="1276891586"/>
    <b v="1"/>
    <n v="137"/>
    <b v="1"/>
    <s v="technology/hardware"/>
    <n v="109"/>
    <n v="12.31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x v="2009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x v="2014"/>
  </r>
  <r>
    <n v="2015"/>
    <s v="ExtraCore (Arduino Compatible)"/>
    <s v="ExtraCore is a 1&quot; x 1&quot; 22 I/O pin Arduino Compatible. It's 1.7 grams and 16mhz of tiny Arduino style coolness."/>
    <n v="1500"/>
    <n v="1660"/>
    <x v="0"/>
    <s v="US"/>
    <s v="USD"/>
    <n v="1315602163"/>
    <n v="1313010163"/>
    <b v="1"/>
    <n v="162"/>
    <b v="1"/>
    <s v="technology/hardware"/>
    <n v="111"/>
    <n v="10.25"/>
    <x v="2"/>
    <s v="hardware"/>
    <x v="2015"/>
  </r>
  <r>
    <n v="2016"/>
    <s v="Hydra: a triple-output power supply for electronics projects"/>
    <s v="A smart, compact power supply designed to power anything, anywhere"/>
    <n v="1650"/>
    <n v="1660"/>
    <x v="0"/>
    <s v="US"/>
    <s v="USD"/>
    <n v="1362863299"/>
    <n v="1360271299"/>
    <b v="1"/>
    <n v="479"/>
    <b v="1"/>
    <s v="technology/hardware"/>
    <n v="101"/>
    <n v="3.47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s v="IE"/>
    <s v="EUR"/>
    <n v="1439455609"/>
    <n v="1436863609"/>
    <b v="1"/>
    <n v="450"/>
    <b v="1"/>
    <s v="technology/hardware"/>
    <n v="110"/>
    <n v="3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s v="US"/>
    <s v="USD"/>
    <n v="1474563621"/>
    <n v="1471971621"/>
    <b v="1"/>
    <n v="1780"/>
    <b v="1"/>
    <s v="technology/hardware"/>
    <n v="8"/>
    <n v="0.93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x v="2025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x v="2027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x v="2028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x v="2030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s v="US"/>
    <s v="USD"/>
    <n v="1481778000"/>
    <n v="1479216874"/>
    <b v="1"/>
    <n v="531"/>
    <b v="1"/>
    <s v="technology/hardware"/>
    <n v="161"/>
    <n v="3.04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s v="US"/>
    <s v="USD"/>
    <n v="1398477518"/>
    <n v="1395885518"/>
    <b v="1"/>
    <n v="158"/>
    <b v="1"/>
    <s v="technology/hardware"/>
    <n v="103"/>
    <n v="10.220000000000001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x v="2037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x v="2038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x v="2039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s v="US"/>
    <s v="USD"/>
    <n v="1341799647"/>
    <n v="1339207647"/>
    <b v="0"/>
    <n v="263"/>
    <b v="1"/>
    <s v="technology/hardware"/>
    <n v="105"/>
    <n v="5.9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s v="AU"/>
    <s v="AUD"/>
    <n v="1429228800"/>
    <n v="1426714870"/>
    <b v="0"/>
    <n v="443"/>
    <b v="1"/>
    <s v="technology/hardware"/>
    <n v="11"/>
    <n v="3.56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x v="2048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s v="US"/>
    <s v="USD"/>
    <n v="1388017937"/>
    <n v="1385425937"/>
    <b v="0"/>
    <n v="242"/>
    <b v="1"/>
    <s v="technology/hardware"/>
    <n v="393"/>
    <n v="6.49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s v="US"/>
    <s v="USD"/>
    <n v="1455933653"/>
    <n v="1452045653"/>
    <b v="0"/>
    <n v="541"/>
    <b v="1"/>
    <s v="technology/hardware"/>
    <n v="46"/>
    <n v="2.9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s v="US"/>
    <s v="USD"/>
    <n v="1448466551"/>
    <n v="1445870951"/>
    <b v="0"/>
    <n v="121"/>
    <b v="1"/>
    <s v="technology/hardware"/>
    <n v="105"/>
    <n v="12.98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s v="GB"/>
    <s v="GBP"/>
    <n v="1399033810"/>
    <n v="1396441810"/>
    <b v="0"/>
    <n v="621"/>
    <b v="1"/>
    <s v="technology/hardware"/>
    <n v="130"/>
    <n v="2.5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1500"/>
    <n v="1565"/>
    <x v="0"/>
    <s v="US"/>
    <s v="USD"/>
    <n v="1417579200"/>
    <n v="1415031043"/>
    <b v="0"/>
    <n v="101"/>
    <b v="1"/>
    <s v="technology/hardware"/>
    <n v="104"/>
    <n v="15.5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x v="2057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s v="US"/>
    <s v="USD"/>
    <n v="1406129150"/>
    <n v="1400945150"/>
    <b v="0"/>
    <n v="1364"/>
    <b v="1"/>
    <s v="technology/hardware"/>
    <n v="104"/>
    <n v="1.1399999999999999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s v="US"/>
    <s v="USD"/>
    <n v="1483208454"/>
    <n v="1480616454"/>
    <b v="0"/>
    <n v="35"/>
    <b v="1"/>
    <s v="technology/hardware"/>
    <n v="21"/>
    <n v="44.43"/>
    <x v="2"/>
    <s v="hardware"/>
    <x v="2061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x v="2062"/>
  </r>
  <r>
    <n v="2063"/>
    <s v="Up to 4 axis Beaglebone black based CNC control"/>
    <s v="Build a professional grade Linux CNC control with Beaglebone black and our CNC cape."/>
    <n v="1400"/>
    <n v="1550"/>
    <x v="0"/>
    <s v="DE"/>
    <s v="EUR"/>
    <n v="1463333701"/>
    <n v="1460482501"/>
    <b v="0"/>
    <n v="49"/>
    <b v="1"/>
    <s v="technology/hardware"/>
    <n v="111"/>
    <n v="31.63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s v="US"/>
    <s v="USD"/>
    <n v="1370001600"/>
    <n v="1366879523"/>
    <b v="0"/>
    <n v="5812"/>
    <b v="1"/>
    <s v="technology/hardware"/>
    <n v="0"/>
    <n v="0.27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x v="2066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s v="DE"/>
    <s v="EUR"/>
    <n v="1467128723"/>
    <n v="1464536723"/>
    <b v="0"/>
    <n v="1530"/>
    <b v="1"/>
    <s v="technology/hardware"/>
    <n v="256"/>
    <n v="1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s v="US"/>
    <s v="USD"/>
    <n v="1475390484"/>
    <n v="1471502484"/>
    <b v="0"/>
    <n v="278"/>
    <b v="1"/>
    <s v="technology/hardware"/>
    <n v="102"/>
    <n v="5.52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x v="2073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x v="2074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x v="2075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x v="2083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x v="2085"/>
  </r>
  <r>
    <n v="2086"/>
    <s v="Adam Sullivan - Recording 4 New EPs for 2012!"/>
    <s v="I am in the process of completing 4 new EPs to be released in Winter, Spring, Summer, and Fall of 2012."/>
    <n v="1300"/>
    <n v="1510"/>
    <x v="0"/>
    <s v="US"/>
    <s v="USD"/>
    <n v="1323838740"/>
    <n v="1321200332"/>
    <b v="0"/>
    <n v="35"/>
    <b v="1"/>
    <s v="music/indie rock"/>
    <n v="116"/>
    <n v="43.14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s v="US"/>
    <s v="USD"/>
    <n v="1284177540"/>
    <n v="1281028152"/>
    <b v="0"/>
    <n v="75"/>
    <b v="1"/>
    <s v="music/indie rock"/>
    <n v="101"/>
    <n v="20.13"/>
    <x v="4"/>
    <s v="indie rock"/>
    <x v="2088"/>
  </r>
  <r>
    <n v="2089"/>
    <s v="Little Moses EP"/>
    <s v="Little Moses is trying to record their first EP, and we can't do it without your help!"/>
    <n v="1200"/>
    <n v="1506"/>
    <x v="0"/>
    <s v="US"/>
    <s v="USD"/>
    <n v="1375408194"/>
    <n v="1372384194"/>
    <b v="0"/>
    <n v="62"/>
    <b v="1"/>
    <s v="music/indie rock"/>
    <n v="126"/>
    <n v="24.29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s v="US"/>
    <s v="USD"/>
    <n v="1361696955"/>
    <n v="1359104955"/>
    <b v="0"/>
    <n v="160"/>
    <b v="1"/>
    <s v="music/indie rock"/>
    <n v="15"/>
    <n v="9.41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x v="2096"/>
  </r>
  <r>
    <n v="2097"/>
    <s v="Caverns of Sonora"/>
    <s v="Engine is ready to record our sophomore release. The songs are written, the musicians are ready. Help us bring this into existence!"/>
    <n v="1450"/>
    <n v="1500"/>
    <x v="0"/>
    <s v="US"/>
    <s v="USD"/>
    <n v="1322751735"/>
    <n v="1317564135"/>
    <b v="0"/>
    <n v="38"/>
    <b v="1"/>
    <s v="music/indie rock"/>
    <n v="103"/>
    <n v="39.47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x v="2098"/>
  </r>
  <r>
    <n v="2099"/>
    <s v="Roosevelt Died."/>
    <s v="Our tour van died, we need help!"/>
    <n v="1200"/>
    <n v="1500"/>
    <x v="0"/>
    <s v="US"/>
    <s v="USD"/>
    <n v="1435808400"/>
    <n v="1434650084"/>
    <b v="0"/>
    <n v="63"/>
    <b v="1"/>
    <s v="music/indie rock"/>
    <n v="125"/>
    <n v="23.8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x v="2102"/>
  </r>
  <r>
    <n v="2103"/>
    <s v="Matthew Moon's New Album"/>
    <s v="Indie rocker, Matthew Moon, has something to share with you..."/>
    <n v="1500"/>
    <n v="1500"/>
    <x v="0"/>
    <s v="US"/>
    <s v="USD"/>
    <n v="1352488027"/>
    <n v="1349892427"/>
    <b v="0"/>
    <n v="115"/>
    <b v="1"/>
    <s v="music/indie rock"/>
    <n v="100"/>
    <n v="13.04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s v="US"/>
    <s v="USD"/>
    <n v="1369958400"/>
    <n v="1367286434"/>
    <b v="0"/>
    <n v="37"/>
    <b v="1"/>
    <s v="music/indie rock"/>
    <n v="15"/>
    <n v="40.54"/>
    <x v="4"/>
    <s v="indie rock"/>
    <x v="2104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x v="2108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</r>
  <r>
    <n v="2110"/>
    <s v="&quot;Vision&quot; - New Album - Brent Brown"/>
    <s v="Brent Brown's breakout new album! Requires help from the record label... You!"/>
    <n v="3500"/>
    <n v="1465"/>
    <x v="0"/>
    <s v="US"/>
    <s v="USD"/>
    <n v="1401253140"/>
    <n v="1398873969"/>
    <b v="0"/>
    <n v="38"/>
    <b v="1"/>
    <s v="music/indie rock"/>
    <n v="42"/>
    <n v="38.549999999999997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x v="2111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x v="2112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000"/>
    <n v="1455"/>
    <x v="0"/>
    <s v="US"/>
    <s v="USD"/>
    <n v="1298167001"/>
    <n v="1295575001"/>
    <b v="0"/>
    <n v="36"/>
    <b v="1"/>
    <s v="music/indie rock"/>
    <n v="146"/>
    <n v="40.42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s v="US"/>
    <s v="USD"/>
    <n v="1349203203"/>
    <n v="1345056003"/>
    <b v="0"/>
    <n v="92"/>
    <b v="1"/>
    <s v="music/indie rock"/>
    <n v="8"/>
    <n v="15.82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x v="2117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x v="2118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x v="2119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x v="2120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x v="2123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x v="2125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x v="2127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x v="2129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x v="213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3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x v="2135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x v="2137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x v="2138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x v="2143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6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x v="2147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x v="2149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x v="2151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2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3"/>
  </r>
  <r>
    <n v="2154"/>
    <s v="Demigods - Rise of the Children - Part 1 (Design)"/>
    <s v="A Real Time Strategy game based on Greek mythology in a fictional world."/>
    <n v="50"/>
    <n v="1351"/>
    <x v="2"/>
    <s v="US"/>
    <s v="USD"/>
    <n v="1390921827"/>
    <n v="1389193827"/>
    <b v="0"/>
    <n v="2"/>
    <b v="0"/>
    <s v="games/video games"/>
    <n v="2702"/>
    <n v="675.5"/>
    <x v="6"/>
    <s v="video games"/>
    <x v="2154"/>
  </r>
  <r>
    <n v="2155"/>
    <s v="VoxelMaze"/>
    <s v="A Level Editor, Turned up to eleven. Infinite creativity in one package, solo or with up to 16 of your friends."/>
    <n v="2000"/>
    <n v="1351"/>
    <x v="2"/>
    <s v="GB"/>
    <s v="GBP"/>
    <n v="1459443385"/>
    <n v="1456854985"/>
    <b v="0"/>
    <n v="5"/>
    <b v="0"/>
    <s v="games/video games"/>
    <n v="68"/>
    <n v="270.2"/>
    <x v="6"/>
    <s v="video games"/>
    <x v="2155"/>
  </r>
  <r>
    <n v="2156"/>
    <s v="Beyond Black Space"/>
    <s v="Captain and manage your ship along with your crew in this deep space adventure! (PC/Linux/Mac)"/>
    <n v="1000"/>
    <n v="1351"/>
    <x v="2"/>
    <s v="US"/>
    <s v="USD"/>
    <n v="1379363406"/>
    <n v="1375475406"/>
    <b v="0"/>
    <n v="83"/>
    <b v="0"/>
    <s v="games/video games"/>
    <n v="135"/>
    <n v="16.28"/>
    <x v="6"/>
    <s v="video games"/>
    <x v="215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x v="2157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x v="2162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x v="2163"/>
  </r>
  <r>
    <n v="2164"/>
    <s v="Rosaline debut record"/>
    <s v="South Florida roots country/rock outfit's long awaited debut record"/>
    <n v="1150"/>
    <n v="1330"/>
    <x v="0"/>
    <s v="US"/>
    <s v="USD"/>
    <n v="1466827140"/>
    <n v="1464196414"/>
    <b v="0"/>
    <n v="83"/>
    <b v="1"/>
    <s v="music/rock"/>
    <n v="116"/>
    <n v="16.02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s v="FR"/>
    <s v="EUR"/>
    <n v="1460127635"/>
    <n v="1457539235"/>
    <b v="0"/>
    <n v="117"/>
    <b v="1"/>
    <s v="music/rock"/>
    <n v="111"/>
    <n v="11.37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x v="2166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x v="2169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x v="2170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x v="2173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x v="2175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x v="217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x v="2178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x v="2179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x v="2181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x v="2183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x v="2185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x v="2194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x v="2195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x v="2198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s v="CA"/>
    <s v="CAD"/>
    <n v="1443127082"/>
    <n v="1440535082"/>
    <b v="0"/>
    <n v="50"/>
    <b v="1"/>
    <s v="music/electronic music"/>
    <n v="104"/>
    <n v="25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s v="US"/>
    <s v="USD"/>
    <n v="1362814119"/>
    <n v="1360222119"/>
    <b v="0"/>
    <n v="73"/>
    <b v="1"/>
    <s v="music/electronic music"/>
    <n v="100"/>
    <n v="17.12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x v="2206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s v="US"/>
    <s v="USD"/>
    <n v="1334424960"/>
    <n v="1329442510"/>
    <b v="0"/>
    <n v="72"/>
    <b v="1"/>
    <s v="music/electronic music"/>
    <n v="102"/>
    <n v="17.010000000000002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s v="US"/>
    <s v="USD"/>
    <n v="1397113140"/>
    <n v="1395168625"/>
    <b v="0"/>
    <n v="120"/>
    <b v="1"/>
    <s v="music/electronic music"/>
    <n v="175"/>
    <n v="10.210000000000001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s v="US"/>
    <s v="USD"/>
    <n v="1383526800"/>
    <n v="1380650177"/>
    <b v="0"/>
    <n v="123"/>
    <b v="1"/>
    <s v="music/electronic music"/>
    <n v="4"/>
    <n v="9.9600000000000009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x v="2214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s v="US"/>
    <s v="USD"/>
    <n v="1446451200"/>
    <n v="1445539113"/>
    <b v="0"/>
    <n v="9"/>
    <b v="1"/>
    <s v="music/electronic music"/>
    <n v="5"/>
    <n v="135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s v="US"/>
    <s v="USD"/>
    <n v="1346198400"/>
    <n v="1344281383"/>
    <b v="0"/>
    <n v="76"/>
    <b v="1"/>
    <s v="music/electronic music"/>
    <n v="2"/>
    <n v="16.010000000000002"/>
    <x v="4"/>
    <s v="electronic music"/>
    <x v="2218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s v="US"/>
    <s v="USD"/>
    <n v="1477767600"/>
    <n v="1475337675"/>
    <b v="0"/>
    <n v="296"/>
    <b v="1"/>
    <s v="games/tabletop games"/>
    <n v="141"/>
    <n v="4.0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900"/>
    <n v="1200"/>
    <x v="0"/>
    <s v="US"/>
    <s v="USD"/>
    <n v="1455253140"/>
    <n v="1452625822"/>
    <b v="0"/>
    <n v="321"/>
    <b v="1"/>
    <s v="games/tabletop games"/>
    <n v="133"/>
    <n v="3.74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s v="GB"/>
    <s v="GBP"/>
    <n v="1384374155"/>
    <n v="1381778555"/>
    <b v="0"/>
    <n v="301"/>
    <b v="1"/>
    <s v="games/tabletop games"/>
    <n v="120"/>
    <n v="3.99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s v="DE"/>
    <s v="EUR"/>
    <n v="1439707236"/>
    <n v="1437115236"/>
    <b v="0"/>
    <n v="144"/>
    <b v="1"/>
    <s v="games/tabletop games"/>
    <n v="171"/>
    <n v="8.33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s v="US"/>
    <s v="USD"/>
    <n v="1378180800"/>
    <n v="1375113391"/>
    <b v="0"/>
    <n v="539"/>
    <b v="1"/>
    <s v="games/tabletop games"/>
    <n v="100"/>
    <n v="2.2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x v="2230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x v="2231"/>
  </r>
  <r>
    <n v="2232"/>
    <s v="Backstory Cards"/>
    <s v="Backstory Cards help you and your friends create vibrant backstories for roleplaying games, no matter the system or genre."/>
    <n v="1000"/>
    <n v="1185"/>
    <x v="0"/>
    <s v="US"/>
    <s v="USD"/>
    <n v="1405738800"/>
    <n v="1402945408"/>
    <b v="0"/>
    <n v="988"/>
    <b v="1"/>
    <s v="games/tabletop games"/>
    <n v="119"/>
    <n v="1.2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4000"/>
    <n v="1185"/>
    <x v="0"/>
    <s v="GB"/>
    <s v="GBP"/>
    <n v="1450051200"/>
    <n v="1448269539"/>
    <b v="0"/>
    <n v="391"/>
    <b v="1"/>
    <s v="games/tabletop games"/>
    <n v="30"/>
    <n v="3.0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s v="US"/>
    <s v="USD"/>
    <n v="1483645647"/>
    <n v="1481053647"/>
    <b v="0"/>
    <n v="28"/>
    <b v="1"/>
    <s v="games/tabletop games"/>
    <n v="108"/>
    <n v="42.32"/>
    <x v="6"/>
    <s v="tabletop games"/>
    <x v="2234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x v="2236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x v="2237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x v="2238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x v="2246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x v="224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1000"/>
    <n v="1145"/>
    <x v="0"/>
    <s v="US"/>
    <s v="USD"/>
    <n v="1480727273"/>
    <n v="1478131673"/>
    <b v="0"/>
    <n v="571"/>
    <b v="1"/>
    <s v="games/tabletop games"/>
    <n v="115"/>
    <n v="2.0099999999999998"/>
    <x v="6"/>
    <s v="tabletop games"/>
    <x v="2250"/>
  </r>
  <r>
    <n v="2251"/>
    <s v="Werewolf: Full Moon Expansion"/>
    <s v="A great game full of lying, scheming, and werewolves.  Now with additional characters to add even more mayhem!"/>
    <n v="19000"/>
    <n v="1145"/>
    <x v="0"/>
    <s v="US"/>
    <s v="USD"/>
    <n v="1408177077"/>
    <n v="1406362677"/>
    <b v="0"/>
    <n v="480"/>
    <b v="1"/>
    <s v="games/tabletop games"/>
    <n v="6"/>
    <n v="2.3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s v="US"/>
    <s v="USD"/>
    <n v="1447862947"/>
    <n v="1445267347"/>
    <b v="0"/>
    <n v="84"/>
    <b v="1"/>
    <s v="games/tabletop games"/>
    <n v="11"/>
    <n v="13.63"/>
    <x v="6"/>
    <s v="tabletop games"/>
    <x v="2253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x v="2254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x v="2255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x v="2257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1100"/>
    <n v="1130"/>
    <x v="0"/>
    <s v="US"/>
    <s v="USD"/>
    <n v="1395876250"/>
    <n v="1393287850"/>
    <b v="0"/>
    <n v="84"/>
    <b v="1"/>
    <s v="games/tabletop games"/>
    <n v="103"/>
    <n v="13.45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x v="2265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x v="2271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6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x v="2277"/>
  </r>
  <r>
    <n v="2278"/>
    <s v="Eternity Dice - Regular and D6 Charms Edition"/>
    <s v="Dice forged from stone one by one entirely by hand for demanding Gamers and Collectors."/>
    <n v="1000"/>
    <n v="1100"/>
    <x v="0"/>
    <s v="IT"/>
    <s v="EUR"/>
    <n v="1451861940"/>
    <n v="1448902867"/>
    <b v="0"/>
    <n v="102"/>
    <b v="1"/>
    <s v="games/tabletop games"/>
    <n v="110"/>
    <n v="10.7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8000000"/>
    <n v="1100"/>
    <x v="0"/>
    <s v="US"/>
    <s v="USD"/>
    <n v="1423022400"/>
    <n v="1421436099"/>
    <b v="0"/>
    <n v="32"/>
    <b v="1"/>
    <s v="games/tabletop games"/>
    <n v="0"/>
    <n v="34.380000000000003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s v="US"/>
    <s v="USD"/>
    <n v="1442501991"/>
    <n v="1439909991"/>
    <b v="0"/>
    <n v="480"/>
    <b v="1"/>
    <s v="games/tabletop games"/>
    <n v="100"/>
    <n v="2.29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x v="2281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x v="2283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x v="2285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s v="US"/>
    <s v="USD"/>
    <n v="1403539260"/>
    <n v="1401724860"/>
    <b v="0"/>
    <n v="106"/>
    <b v="1"/>
    <s v="music/rock"/>
    <n v="166"/>
    <n v="10.21000000000000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x v="2292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x v="2295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x v="229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x v="2297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x v="2298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x v="2300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s v="US"/>
    <s v="USD"/>
    <n v="1363889015"/>
    <n v="1361300615"/>
    <b v="1"/>
    <n v="1224"/>
    <b v="1"/>
    <s v="music/indie rock"/>
    <n v="105"/>
    <n v="0.86"/>
    <x v="4"/>
    <s v="indie rock"/>
    <x v="2310"/>
  </r>
  <r>
    <n v="2311"/>
    <s v="Mary Fagan's CD Project!"/>
    <s v="I'm heading back into the studio!  I'm planning to record a CD of original songs and one with some jazz standards."/>
    <n v="10000"/>
    <n v="1050"/>
    <x v="0"/>
    <s v="US"/>
    <s v="USD"/>
    <n v="1399421189"/>
    <n v="1396829189"/>
    <b v="1"/>
    <n v="104"/>
    <b v="1"/>
    <s v="music/indie rock"/>
    <n v="11"/>
    <n v="10.1"/>
    <x v="4"/>
    <s v="indie rock"/>
    <x v="2311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x v="2312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s v="US"/>
    <s v="USD"/>
    <n v="1253937540"/>
    <n v="1251214014"/>
    <b v="1"/>
    <n v="163"/>
    <b v="1"/>
    <s v="music/indie rock"/>
    <n v="104"/>
    <n v="6.3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s v="US"/>
    <s v="USD"/>
    <n v="1387072685"/>
    <n v="1384480685"/>
    <b v="1"/>
    <n v="77"/>
    <b v="1"/>
    <s v="music/indie rock"/>
    <n v="104"/>
    <n v="13.51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s v="US"/>
    <s v="USD"/>
    <n v="1396463800"/>
    <n v="1393443400"/>
    <b v="1"/>
    <n v="89"/>
    <b v="1"/>
    <s v="music/indie rock"/>
    <n v="12"/>
    <n v="11.69"/>
    <x v="4"/>
    <s v="indie rock"/>
    <x v="2320"/>
  </r>
  <r>
    <n v="2321"/>
    <s v="WienerWÃ¼rze"/>
    <s v="Universal organic liquid seasoning brewed all natural from lupine, oat, salt and water for soups, salads, stews and more"/>
    <n v="25000"/>
    <n v="1040"/>
    <x v="3"/>
    <s v="AT"/>
    <s v="EUR"/>
    <n v="1491282901"/>
    <n v="1488694501"/>
    <b v="0"/>
    <n v="64"/>
    <b v="0"/>
    <s v="food/small batch"/>
    <n v="4"/>
    <n v="16.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900"/>
    <n v="1035"/>
    <x v="3"/>
    <s v="US"/>
    <s v="USD"/>
    <n v="1490033247"/>
    <n v="1489428447"/>
    <b v="0"/>
    <n v="4"/>
    <b v="0"/>
    <s v="food/small batch"/>
    <n v="115"/>
    <n v="258.75"/>
    <x v="7"/>
    <s v="small batch"/>
    <x v="2323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s v="US"/>
    <s v="USD"/>
    <n v="1493571600"/>
    <n v="1489106948"/>
    <b v="0"/>
    <n v="1"/>
    <b v="0"/>
    <s v="food/small batch"/>
    <n v="104"/>
    <n v="1035"/>
    <x v="7"/>
    <s v="small batch"/>
    <x v="2326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x v="2328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</r>
  <r>
    <n v="2331"/>
    <s v="Meadowlands Chocolate"/>
    <s v="Handcrafted, organic, single-origin, bean-to-bar, dark chocolate. Like fine wine, the secret is in the terroir."/>
    <n v="1000"/>
    <n v="1026"/>
    <x v="0"/>
    <s v="US"/>
    <s v="USD"/>
    <n v="1408320490"/>
    <n v="1405728490"/>
    <b v="1"/>
    <n v="283"/>
    <b v="1"/>
    <s v="food/small batch"/>
    <n v="103"/>
    <n v="3.63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s v="US"/>
    <s v="USD"/>
    <n v="1423235071"/>
    <n v="1420643071"/>
    <b v="1"/>
    <n v="352"/>
    <b v="1"/>
    <s v="food/small batch"/>
    <n v="1"/>
    <n v="2.91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s v="US"/>
    <s v="USD"/>
    <n v="1401385800"/>
    <n v="1399563390"/>
    <b v="1"/>
    <n v="94"/>
    <b v="1"/>
    <s v="food/small batch"/>
    <n v="103"/>
    <n v="10.9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900"/>
    <n v="1025"/>
    <x v="0"/>
    <s v="US"/>
    <s v="USD"/>
    <n v="1415208840"/>
    <n v="1412611498"/>
    <b v="1"/>
    <n v="67"/>
    <b v="1"/>
    <s v="food/small batch"/>
    <n v="114"/>
    <n v="15.3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s v="US"/>
    <s v="USD"/>
    <n v="1402494243"/>
    <n v="1399902243"/>
    <b v="1"/>
    <n v="221"/>
    <b v="1"/>
    <s v="food/small batch"/>
    <n v="1"/>
    <n v="4.6399999999999997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x v="2336"/>
  </r>
  <r>
    <n v="2337"/>
    <s v="The Hudson Standard Bitters and Shrubs"/>
    <s v="We make small batch, locally sourced bitters and shrubs for cocktails and cooking."/>
    <n v="18000"/>
    <n v="1020"/>
    <x v="0"/>
    <s v="US"/>
    <s v="USD"/>
    <n v="1403796143"/>
    <n v="1401204143"/>
    <b v="1"/>
    <n v="179"/>
    <b v="1"/>
    <s v="food/small batch"/>
    <n v="6"/>
    <n v="5.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s v="US"/>
    <s v="USD"/>
    <n v="1404077484"/>
    <n v="1401485484"/>
    <b v="1"/>
    <n v="123"/>
    <b v="1"/>
    <s v="food/small batch"/>
    <n v="2"/>
    <n v="8.2899999999999991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x v="2340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s v="CA"/>
    <s v="CAD"/>
    <n v="1466789269"/>
    <n v="1464197269"/>
    <b v="0"/>
    <n v="1"/>
    <b v="0"/>
    <s v="technology/web"/>
    <n v="202"/>
    <n v="101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1500"/>
    <n v="1010"/>
    <x v="1"/>
    <s v="US"/>
    <s v="USD"/>
    <n v="1427845140"/>
    <n v="1424822556"/>
    <b v="0"/>
    <n v="0"/>
    <b v="0"/>
    <s v="technology/web"/>
    <n v="67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80"/>
    <n v="1003"/>
    <x v="1"/>
    <s v="IE"/>
    <s v="EUR"/>
    <n v="1483474370"/>
    <n v="1480882370"/>
    <b v="0"/>
    <n v="0"/>
    <b v="0"/>
    <s v="technology/web"/>
    <n v="1254"/>
    <n v="0"/>
    <x v="2"/>
    <s v="web"/>
    <x v="2350"/>
  </r>
  <r>
    <n v="2351"/>
    <s v="NZ Auction site.  No listing or success fees. Only $2 p/m"/>
    <s v="Donate $30 or more and receive a free selfie stick."/>
    <n v="1000"/>
    <n v="1003"/>
    <x v="1"/>
    <s v="NZ"/>
    <s v="NZD"/>
    <n v="1430360739"/>
    <n v="1427768739"/>
    <b v="0"/>
    <n v="7"/>
    <b v="0"/>
    <s v="technology/web"/>
    <n v="100"/>
    <n v="143.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</r>
  <r>
    <n v="2354"/>
    <s v="Dissertation (Canceled)"/>
    <s v="Almost done with doctorate degree but need funding of $35,000 to complete research of project."/>
    <n v="800"/>
    <n v="1001"/>
    <x v="1"/>
    <s v="US"/>
    <s v="USD"/>
    <n v="1420910460"/>
    <n v="1415726460"/>
    <b v="0"/>
    <n v="1"/>
    <b v="0"/>
    <s v="technology/web"/>
    <n v="125"/>
    <n v="1001"/>
    <x v="2"/>
    <s v="web"/>
    <x v="2354"/>
  </r>
  <r>
    <n v="2355"/>
    <s v="PriceItUpPlease (Canceled)"/>
    <s v="PriceItUpPlease will be an easy to use website that estimates the amount of your startup costs for that great idea you have!"/>
    <n v="750"/>
    <n v="1001"/>
    <x v="1"/>
    <s v="AU"/>
    <s v="AUD"/>
    <n v="1430604136"/>
    <n v="1428012136"/>
    <b v="0"/>
    <n v="2"/>
    <b v="0"/>
    <s v="technology/web"/>
    <n v="133"/>
    <n v="500.5"/>
    <x v="2"/>
    <s v="web"/>
    <x v="2355"/>
  </r>
  <r>
    <n v="2356"/>
    <s v="HardstyleUnited.com (Canceled)"/>
    <s v="HardstyleUnited.com The Global Hardstyle community. Your Hardstyle community."/>
    <n v="1000"/>
    <n v="1001"/>
    <x v="1"/>
    <s v="NL"/>
    <s v="EUR"/>
    <n v="1433530104"/>
    <n v="1430938104"/>
    <b v="0"/>
    <n v="0"/>
    <b v="0"/>
    <s v="technology/web"/>
    <n v="10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1000"/>
    <n v="1001"/>
    <x v="1"/>
    <s v="GB"/>
    <s v="GBP"/>
    <n v="1445093578"/>
    <n v="1442501578"/>
    <b v="0"/>
    <n v="0"/>
    <b v="0"/>
    <s v="technology/web"/>
    <n v="10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s v="GB"/>
    <s v="GBP"/>
    <n v="1422664740"/>
    <n v="1417818036"/>
    <b v="0"/>
    <n v="0"/>
    <b v="0"/>
    <s v="technology/web"/>
    <n v="125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x v="2359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1000"/>
    <n v="1000"/>
    <x v="1"/>
    <s v="CA"/>
    <s v="CAD"/>
    <n v="1462053600"/>
    <n v="1459975008"/>
    <b v="0"/>
    <n v="0"/>
    <b v="0"/>
    <s v="technology/web"/>
    <n v="100"/>
    <n v="0"/>
    <x v="2"/>
    <s v="web"/>
    <x v="2361"/>
  </r>
  <r>
    <n v="2362"/>
    <s v="Help CRB obtain 501(c)(3) status! (Canceled)"/>
    <s v="The Columbus Ruby Brigade has brought monthly ruby goodness and camaraderie to all participants."/>
    <n v="1000"/>
    <n v="1000"/>
    <x v="1"/>
    <s v="US"/>
    <s v="USD"/>
    <n v="1418315470"/>
    <n v="1415723470"/>
    <b v="0"/>
    <n v="2"/>
    <b v="0"/>
    <s v="technology/web"/>
    <n v="100"/>
    <n v="50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95000"/>
    <n v="1000"/>
    <x v="1"/>
    <s v="US"/>
    <s v="USD"/>
    <n v="1445898356"/>
    <n v="1441146356"/>
    <b v="0"/>
    <n v="0"/>
    <b v="0"/>
    <s v="technology/web"/>
    <n v="1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s v="AU"/>
    <s v="AUD"/>
    <n v="1429839571"/>
    <n v="1427247571"/>
    <b v="0"/>
    <n v="6"/>
    <b v="0"/>
    <s v="technology/web"/>
    <n v="10"/>
    <n v="166.67"/>
    <x v="2"/>
    <s v="web"/>
    <x v="2372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s v="CA"/>
    <s v="CAD"/>
    <n v="1480110783"/>
    <n v="1477515183"/>
    <b v="0"/>
    <n v="0"/>
    <b v="0"/>
    <s v="technology/web"/>
    <n v="109"/>
    <n v="0"/>
    <x v="2"/>
    <s v="web"/>
    <x v="2377"/>
  </r>
  <r>
    <n v="2378"/>
    <s v="KEEPUP INC (Canceled)"/>
    <s v="KEEPUP allows you to extend your social circle by introducing you to new people via your friends."/>
    <n v="7500"/>
    <n v="980"/>
    <x v="1"/>
    <s v="US"/>
    <s v="USD"/>
    <n v="1440548330"/>
    <n v="1438042730"/>
    <b v="0"/>
    <n v="0"/>
    <b v="0"/>
    <s v="technology/web"/>
    <n v="13"/>
    <n v="0"/>
    <x v="2"/>
    <s v="web"/>
    <x v="2378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x v="2380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x v="2385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s v="US"/>
    <s v="USD"/>
    <n v="1469199740"/>
    <n v="1465311740"/>
    <b v="0"/>
    <n v="3"/>
    <b v="0"/>
    <s v="technology/web"/>
    <n v="110"/>
    <n v="308.67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s v="US"/>
    <s v="USD"/>
    <n v="1421350140"/>
    <n v="1418761759"/>
    <b v="0"/>
    <n v="8"/>
    <b v="0"/>
    <s v="technology/web"/>
    <n v="31"/>
    <n v="115.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x v="2390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600"/>
    <n v="911"/>
    <x v="1"/>
    <s v="US"/>
    <s v="USD"/>
    <n v="1439048017"/>
    <n v="1436456017"/>
    <b v="0"/>
    <n v="1"/>
    <b v="0"/>
    <s v="technology/web"/>
    <n v="152"/>
    <n v="911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s v="IE"/>
    <s v="EUR"/>
    <n v="1424940093"/>
    <n v="1422348093"/>
    <b v="0"/>
    <n v="2"/>
    <b v="0"/>
    <s v="technology/web"/>
    <n v="6"/>
    <n v="455.5"/>
    <x v="2"/>
    <s v="web"/>
    <x v="2394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x v="2401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x v="2404"/>
  </r>
  <r>
    <n v="2405"/>
    <s v="JoyShtick Food Truck"/>
    <s v="We are the first gaming-themed food truck, bringing gourmet pub fare to the Jacksonville area."/>
    <n v="2900"/>
    <n v="895"/>
    <x v="2"/>
    <s v="US"/>
    <s v="USD"/>
    <n v="1472911375"/>
    <n v="1471096975"/>
    <b v="0"/>
    <n v="20"/>
    <b v="0"/>
    <s v="food/food trucks"/>
    <n v="31"/>
    <n v="44.75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s v="US"/>
    <s v="USD"/>
    <n v="1421635190"/>
    <n v="1418179190"/>
    <b v="0"/>
    <n v="16"/>
    <b v="0"/>
    <s v="food/food trucks"/>
    <n v="21"/>
    <n v="55.94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s v="FR"/>
    <s v="EUR"/>
    <n v="1480185673"/>
    <n v="1476294073"/>
    <b v="0"/>
    <n v="0"/>
    <b v="0"/>
    <s v="food/food trucks"/>
    <n v="885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100000"/>
    <n v="885"/>
    <x v="2"/>
    <s v="US"/>
    <s v="USD"/>
    <n v="1401579000"/>
    <n v="1398911882"/>
    <b v="0"/>
    <n v="3"/>
    <b v="0"/>
    <s v="food/food trucks"/>
    <n v="1"/>
    <n v="295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s v="US"/>
    <s v="USD"/>
    <n v="1440215940"/>
    <n v="1436805660"/>
    <b v="0"/>
    <n v="13"/>
    <b v="0"/>
    <s v="food/food trucks"/>
    <n v="11"/>
    <n v="67.77"/>
    <x v="7"/>
    <s v="food trucks"/>
    <x v="2414"/>
  </r>
  <r>
    <n v="2415"/>
    <s v="Local Food Truck is Off the Hoof!"/>
    <s v="It will be ridiculously easy to become addicted to the full, rich flavor of locally raised beef, pork, and more..."/>
    <n v="22000"/>
    <n v="881"/>
    <x v="2"/>
    <s v="US"/>
    <s v="USD"/>
    <n v="1468615346"/>
    <n v="1466023346"/>
    <b v="0"/>
    <n v="6"/>
    <b v="0"/>
    <s v="food/food trucks"/>
    <n v="4"/>
    <n v="146.83000000000001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x v="241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s v="US"/>
    <s v="USD"/>
    <n v="1415583695"/>
    <n v="1410396095"/>
    <b v="0"/>
    <n v="36"/>
    <b v="0"/>
    <s v="food/food trucks"/>
    <n v="219"/>
    <n v="24.31"/>
    <x v="7"/>
    <s v="food trucks"/>
    <x v="2420"/>
  </r>
  <r>
    <n v="2421"/>
    <s v="hot dog cart"/>
    <s v="help me start Merrill's first hot dog cart in this empty lot"/>
    <n v="800"/>
    <n v="875"/>
    <x v="2"/>
    <s v="US"/>
    <s v="USD"/>
    <n v="1424536196"/>
    <n v="1421944196"/>
    <b v="0"/>
    <n v="1"/>
    <b v="0"/>
    <s v="food/food trucks"/>
    <n v="109"/>
    <n v="875"/>
    <x v="7"/>
    <s v="food trucks"/>
    <x v="2421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s v="US"/>
    <s v="USD"/>
    <n v="1464386640"/>
    <n v="1463090149"/>
    <b v="0"/>
    <n v="1"/>
    <b v="0"/>
    <s v="food/food trucks"/>
    <n v="3"/>
    <n v="86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50000"/>
    <n v="861"/>
    <x v="2"/>
    <s v="US"/>
    <s v="USD"/>
    <n v="1439006692"/>
    <n v="1433822692"/>
    <b v="0"/>
    <n v="0"/>
    <b v="0"/>
    <s v="food/food trucks"/>
    <n v="2"/>
    <n v="0"/>
    <x v="7"/>
    <s v="food trucks"/>
    <x v="2426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0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1"/>
  </r>
  <r>
    <n v="2432"/>
    <s v="funding for bbq trailer"/>
    <s v="Looking to start competition cooking and need start-up help.  Offering brisket tasting to all contributors."/>
    <n v="2500"/>
    <n v="850"/>
    <x v="2"/>
    <s v="US"/>
    <s v="USD"/>
    <n v="1425791697"/>
    <n v="1423199697"/>
    <b v="0"/>
    <n v="2"/>
    <b v="0"/>
    <s v="food/food trucks"/>
    <n v="34"/>
    <n v="425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2200"/>
    <n v="850"/>
    <x v="2"/>
    <s v="US"/>
    <s v="USD"/>
    <n v="1456608943"/>
    <n v="1454016943"/>
    <b v="0"/>
    <n v="0"/>
    <b v="0"/>
    <s v="food/food trucks"/>
    <n v="39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s v="US"/>
    <s v="USD"/>
    <n v="1438662474"/>
    <n v="1435206474"/>
    <b v="0"/>
    <n v="2"/>
    <b v="0"/>
    <s v="food/food trucks"/>
    <n v="21"/>
    <n v="425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s v="SE"/>
    <s v="SEK"/>
    <n v="1444027186"/>
    <n v="1441435186"/>
    <b v="0"/>
    <n v="4"/>
    <b v="0"/>
    <s v="food/food trucks"/>
    <n v="113"/>
    <n v="212.5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s v="CA"/>
    <s v="CAD"/>
    <n v="1454078770"/>
    <n v="1448894770"/>
    <b v="0"/>
    <n v="2"/>
    <b v="0"/>
    <s v="food/food trucks"/>
    <n v="100"/>
    <n v="425"/>
    <x v="7"/>
    <s v="food trucks"/>
    <x v="2436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x v="2437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x v="243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x v="2441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s v="US"/>
    <s v="USD"/>
    <n v="1417321515"/>
    <n v="1414725915"/>
    <b v="0"/>
    <n v="120"/>
    <b v="1"/>
    <s v="food/small batch"/>
    <n v="148"/>
    <n v="6.78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s v="US"/>
    <s v="USD"/>
    <n v="1414465860"/>
    <n v="1411177456"/>
    <b v="0"/>
    <n v="102"/>
    <b v="1"/>
    <s v="food/small batch"/>
    <n v="33"/>
    <n v="7.98"/>
    <x v="7"/>
    <s v="small batch"/>
    <x v="245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x v="2454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x v="2455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x v="2456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s v="US"/>
    <s v="USD"/>
    <n v="1458742685"/>
    <n v="1454858285"/>
    <b v="0"/>
    <n v="282"/>
    <b v="1"/>
    <s v="food/small batch"/>
    <n v="134"/>
    <n v="2.84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s v="US"/>
    <s v="USD"/>
    <n v="1483417020"/>
    <n v="1480480167"/>
    <b v="0"/>
    <n v="68"/>
    <b v="1"/>
    <s v="food/small batch"/>
    <n v="27"/>
    <n v="11.78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600"/>
    <n v="800"/>
    <x v="0"/>
    <s v="US"/>
    <s v="USD"/>
    <n v="1317438000"/>
    <n v="1314577097"/>
    <b v="0"/>
    <n v="86"/>
    <b v="1"/>
    <s v="music/indie rock"/>
    <n v="133"/>
    <n v="9.3000000000000007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s v="US"/>
    <s v="USD"/>
    <n v="1342672096"/>
    <n v="1340944096"/>
    <b v="0"/>
    <n v="115"/>
    <b v="1"/>
    <s v="music/indie rock"/>
    <n v="16"/>
    <n v="6.96"/>
    <x v="4"/>
    <s v="indie rock"/>
    <x v="2462"/>
  </r>
  <r>
    <n v="2463"/>
    <s v="Emma Ate the Lion &quot;Songs Two Count Too&quot;"/>
    <s v="Emma Ate The Lion's debut full length album"/>
    <n v="4400"/>
    <n v="800"/>
    <x v="0"/>
    <s v="US"/>
    <s v="USD"/>
    <n v="1366138800"/>
    <n v="1362710425"/>
    <b v="0"/>
    <n v="75"/>
    <b v="1"/>
    <s v="music/indie rock"/>
    <n v="18"/>
    <n v="10.67"/>
    <x v="4"/>
    <s v="indie rock"/>
    <x v="2463"/>
  </r>
  <r>
    <n v="2464"/>
    <s v="The Enemy Feathers NEW EP"/>
    <s v="The Enemy Feathers are passing the proverbial hat to see if we can raise enough money to complete Our NEW EP"/>
    <n v="70000"/>
    <n v="800"/>
    <x v="0"/>
    <s v="CA"/>
    <s v="CAD"/>
    <n v="1443641340"/>
    <n v="1441143397"/>
    <b v="0"/>
    <n v="43"/>
    <b v="1"/>
    <s v="music/indie rock"/>
    <n v="1"/>
    <n v="18.600000000000001"/>
    <x v="4"/>
    <s v="indie rock"/>
    <x v="2464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s v="US"/>
    <s v="USD"/>
    <n v="1368066453"/>
    <n v="1365474453"/>
    <b v="0"/>
    <n v="52"/>
    <b v="1"/>
    <s v="music/indie rock"/>
    <n v="3"/>
    <n v="15.38"/>
    <x v="4"/>
    <s v="indie rock"/>
    <x v="2466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x v="2467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s v="US"/>
    <s v="USD"/>
    <n v="1297160329"/>
    <n v="1295000329"/>
    <b v="0"/>
    <n v="47"/>
    <b v="1"/>
    <s v="music/indie rock"/>
    <n v="106"/>
    <n v="16.9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s v="US"/>
    <s v="USD"/>
    <n v="1337824055"/>
    <n v="1335232055"/>
    <b v="0"/>
    <n v="36"/>
    <b v="1"/>
    <s v="music/indie rock"/>
    <n v="4"/>
    <n v="22.08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s v="US"/>
    <s v="USD"/>
    <n v="1327535392"/>
    <n v="1324079392"/>
    <b v="0"/>
    <n v="17"/>
    <b v="1"/>
    <s v="music/indie rock"/>
    <n v="53"/>
    <n v="46.76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x v="2474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x v="2475"/>
  </r>
  <r>
    <n v="2476"/>
    <s v="Arts &amp; Crafts"/>
    <s v="Eleven songs, the accumulation of several memorable occurrences in a sleepy town; stories of fiction &amp; fact."/>
    <n v="600"/>
    <n v="780"/>
    <x v="0"/>
    <s v="US"/>
    <s v="USD"/>
    <n v="1415004770"/>
    <n v="1412149970"/>
    <b v="0"/>
    <n v="55"/>
    <b v="1"/>
    <s v="music/indie rock"/>
    <n v="130"/>
    <n v="14.18"/>
    <x v="4"/>
    <s v="indie rock"/>
    <x v="2476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s v="US"/>
    <s v="USD"/>
    <n v="1358117313"/>
    <n v="1355525313"/>
    <b v="0"/>
    <n v="79"/>
    <b v="1"/>
    <s v="music/indie rock"/>
    <n v="104"/>
    <n v="9.8699999999999992"/>
    <x v="4"/>
    <s v="indie rock"/>
    <x v="2478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s v="US"/>
    <s v="USD"/>
    <n v="1295142660"/>
    <n v="1293739714"/>
    <b v="0"/>
    <n v="10"/>
    <b v="1"/>
    <s v="music/indie rock"/>
    <n v="75"/>
    <n v="75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5000"/>
    <n v="750"/>
    <x v="0"/>
    <s v="US"/>
    <s v="USD"/>
    <n v="1367208140"/>
    <n v="1363320140"/>
    <b v="0"/>
    <n v="259"/>
    <b v="1"/>
    <s v="music/indie rock"/>
    <n v="15"/>
    <n v="2.9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x v="249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700"/>
    <n v="730"/>
    <x v="0"/>
    <s v="US"/>
    <s v="USD"/>
    <n v="1340476375"/>
    <n v="1337884375"/>
    <b v="0"/>
    <n v="29"/>
    <b v="1"/>
    <s v="music/indie rock"/>
    <n v="104"/>
    <n v="25.17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s v="CA"/>
    <s v="CAD"/>
    <n v="1443379104"/>
    <n v="1440787104"/>
    <b v="0"/>
    <n v="7"/>
    <b v="0"/>
    <s v="food/restaurants"/>
    <n v="37"/>
    <n v="104.29"/>
    <x v="7"/>
    <s v="restaurants"/>
    <x v="2501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s v="US"/>
    <s v="USD"/>
    <n v="1431647772"/>
    <n v="1426463772"/>
    <b v="0"/>
    <n v="2"/>
    <b v="0"/>
    <s v="food/restaurants"/>
    <n v="60"/>
    <n v="357.5"/>
    <x v="7"/>
    <s v="restaurants"/>
    <x v="2510"/>
  </r>
  <r>
    <n v="2511"/>
    <s v="loluli's"/>
    <s v="Fresh Fast Food. A bbq ramen bar thats healthy, tasty and made to order right in front of your eyes....... From flame to bowl"/>
    <n v="600"/>
    <n v="715"/>
    <x v="2"/>
    <s v="GB"/>
    <s v="GBP"/>
    <n v="1454323413"/>
    <n v="1451731413"/>
    <b v="0"/>
    <n v="0"/>
    <b v="0"/>
    <s v="food/restaurants"/>
    <n v="119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250"/>
    <n v="715"/>
    <x v="2"/>
    <s v="US"/>
    <s v="USD"/>
    <n v="1418504561"/>
    <n v="1417208561"/>
    <b v="0"/>
    <n v="0"/>
    <b v="0"/>
    <s v="food/restaurants"/>
    <n v="57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x v="2515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x v="251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500"/>
    <n v="684"/>
    <x v="0"/>
    <s v="US"/>
    <s v="USD"/>
    <n v="1416270292"/>
    <n v="1413674692"/>
    <b v="0"/>
    <n v="26"/>
    <b v="1"/>
    <s v="music/classical music"/>
    <n v="137"/>
    <n v="26.31"/>
    <x v="4"/>
    <s v="classical music"/>
    <x v="2523"/>
  </r>
  <r>
    <n v="2524"/>
    <s v="Les Bostonades' First CD"/>
    <s v="We're bringing some of our favorite music from the past 10 years to disc for the first time ever."/>
    <n v="15000"/>
    <n v="684"/>
    <x v="0"/>
    <s v="US"/>
    <s v="USD"/>
    <n v="1419136200"/>
    <n v="1416338557"/>
    <b v="0"/>
    <n v="43"/>
    <b v="1"/>
    <s v="music/classical music"/>
    <n v="5"/>
    <n v="15.9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x v="2527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x v="2528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x v="2534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s v="GB"/>
    <s v="GBP"/>
    <n v="1380192418"/>
    <n v="1375008418"/>
    <b v="0"/>
    <n v="63"/>
    <b v="1"/>
    <s v="music/classical music"/>
    <n v="14"/>
    <n v="10.33"/>
    <x v="4"/>
    <s v="classical music"/>
    <x v="2541"/>
  </r>
  <r>
    <n v="2542"/>
    <s v="Classical Music by Marquita"/>
    <s v="Marquita Renee Ntim records her first Classical Album, complete with her playing the viola, cello and singing opera."/>
    <n v="5000"/>
    <n v="651"/>
    <x v="0"/>
    <s v="US"/>
    <s v="USD"/>
    <n v="1380599940"/>
    <n v="1377252857"/>
    <b v="0"/>
    <n v="13"/>
    <b v="1"/>
    <s v="music/classical music"/>
    <n v="13"/>
    <n v="50.08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s v="US"/>
    <s v="USD"/>
    <n v="1293937200"/>
    <n v="1291257298"/>
    <b v="0"/>
    <n v="13"/>
    <b v="1"/>
    <s v="music/classical music"/>
    <n v="13"/>
    <n v="50"/>
    <x v="4"/>
    <s v="classical music"/>
    <x v="2543"/>
  </r>
  <r>
    <n v="2544"/>
    <s v="Singing City Children's Choir"/>
    <s v="Bringing choral music and performance opportunities to under-served youth in West Philadelphia"/>
    <n v="10000"/>
    <n v="650"/>
    <x v="0"/>
    <s v="US"/>
    <s v="USD"/>
    <n v="1341750569"/>
    <n v="1339158569"/>
    <b v="0"/>
    <n v="57"/>
    <b v="1"/>
    <s v="music/classical music"/>
    <n v="7"/>
    <n v="11.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s v="US"/>
    <s v="USD"/>
    <n v="1424997000"/>
    <n v="1421983138"/>
    <b v="0"/>
    <n v="61"/>
    <b v="1"/>
    <s v="music/classical music"/>
    <n v="11"/>
    <n v="10.66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500"/>
    <n v="650"/>
    <x v="0"/>
    <s v="US"/>
    <s v="USD"/>
    <n v="1380949200"/>
    <n v="1378586179"/>
    <b v="0"/>
    <n v="65"/>
    <b v="1"/>
    <s v="music/classical music"/>
    <n v="130"/>
    <n v="10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s v="FR"/>
    <s v="EUR"/>
    <n v="1475209620"/>
    <n v="1473087637"/>
    <b v="0"/>
    <n v="37"/>
    <b v="1"/>
    <s v="music/classical music"/>
    <n v="27"/>
    <n v="17.57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</r>
  <r>
    <n v="2552"/>
    <s v="DAVID, The Oratorio"/>
    <s v="World Premiere of a new oratorio with chorus, soloists, and orchestra, based on the Old Testament king and prophet, DAVID"/>
    <n v="500"/>
    <n v="641"/>
    <x v="0"/>
    <s v="US"/>
    <s v="USD"/>
    <n v="1488741981"/>
    <n v="1486149981"/>
    <b v="0"/>
    <n v="18"/>
    <b v="1"/>
    <s v="music/classical music"/>
    <n v="128"/>
    <n v="35.6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x v="2556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x v="2557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s v="DE"/>
    <s v="EUR"/>
    <n v="1476189339"/>
    <n v="1471005339"/>
    <b v="0"/>
    <n v="3"/>
    <b v="0"/>
    <s v="food/food trucks"/>
    <n v="127"/>
    <n v="212"/>
    <x v="7"/>
    <s v="food trucks"/>
    <x v="2562"/>
  </r>
  <r>
    <n v="2563"/>
    <s v="Phoenix Pearl Boba Tea Truck (Canceled)"/>
    <s v="Michigan based bubble tea and specialty ice cream food truck"/>
    <n v="60000"/>
    <n v="636"/>
    <x v="1"/>
    <s v="US"/>
    <s v="USD"/>
    <n v="1438226451"/>
    <n v="1433042451"/>
    <b v="0"/>
    <n v="0"/>
    <b v="0"/>
    <s v="food/food trucks"/>
    <n v="1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s v="CA"/>
    <s v="CAD"/>
    <n v="1406854699"/>
    <n v="1404262699"/>
    <b v="0"/>
    <n v="0"/>
    <b v="0"/>
    <s v="food/food trucks"/>
    <n v="106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"/>
    <n v="633"/>
    <x v="1"/>
    <s v="US"/>
    <s v="USD"/>
    <n v="1408663948"/>
    <n v="1406071948"/>
    <b v="0"/>
    <n v="0"/>
    <b v="0"/>
    <s v="food/food trucks"/>
    <n v="181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s v="US"/>
    <s v="USD"/>
    <n v="1429823138"/>
    <n v="1427231138"/>
    <b v="0"/>
    <n v="2"/>
    <b v="0"/>
    <s v="food/food trucks"/>
    <n v="127"/>
    <n v="316.5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x v="257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x v="2575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500"/>
    <n v="620"/>
    <x v="1"/>
    <s v="US"/>
    <s v="USD"/>
    <n v="1407181297"/>
    <n v="1405021297"/>
    <b v="0"/>
    <n v="0"/>
    <b v="0"/>
    <s v="food/food trucks"/>
    <n v="124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s v="US"/>
    <s v="USD"/>
    <n v="1444410000"/>
    <n v="1440203579"/>
    <b v="0"/>
    <n v="0"/>
    <b v="0"/>
    <s v="food/food trucks"/>
    <n v="103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s v="US"/>
    <s v="USD"/>
    <n v="1410810903"/>
    <n v="1405626903"/>
    <b v="0"/>
    <n v="12"/>
    <b v="0"/>
    <s v="food/food trucks"/>
    <n v="11"/>
    <n v="51.67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s v="US"/>
    <s v="USD"/>
    <n v="1431745200"/>
    <n v="1429170603"/>
    <b v="0"/>
    <n v="2"/>
    <b v="0"/>
    <s v="food/food trucks"/>
    <n v="48"/>
    <n v="310"/>
    <x v="7"/>
    <s v="food trucks"/>
    <x v="258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x v="2581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</r>
  <r>
    <n v="2584"/>
    <s v="Culinary Arts Food Truck Style"/>
    <s v="Bringing quality food to the masses using local premium ingredients, but at a food truck price!"/>
    <n v="500"/>
    <n v="610"/>
    <x v="2"/>
    <s v="US"/>
    <s v="USD"/>
    <n v="1434341369"/>
    <n v="1431749369"/>
    <b v="0"/>
    <n v="0"/>
    <b v="0"/>
    <s v="food/food trucks"/>
    <n v="122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5"/>
  </r>
  <r>
    <n v="2586"/>
    <s v="Inspire Healthy Eating"/>
    <s v="I would like to bring fresh salad and food to the streets of London at a reasonable price."/>
    <n v="25000"/>
    <n v="610"/>
    <x v="2"/>
    <s v="GB"/>
    <s v="GBP"/>
    <n v="1451030136"/>
    <n v="1448438136"/>
    <b v="0"/>
    <n v="1"/>
    <b v="0"/>
    <s v="food/food trucks"/>
    <n v="2"/>
    <n v="61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250"/>
    <n v="605"/>
    <x v="2"/>
    <s v="US"/>
    <s v="USD"/>
    <n v="1457901924"/>
    <n v="1452721524"/>
    <b v="0"/>
    <n v="2"/>
    <b v="0"/>
    <s v="food/food trucks"/>
    <n v="242"/>
    <n v="302.5"/>
    <x v="7"/>
    <s v="food trucks"/>
    <x v="2591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s v="US"/>
    <s v="USD"/>
    <n v="1407453228"/>
    <n v="1404861228"/>
    <b v="0"/>
    <n v="1"/>
    <b v="0"/>
    <s v="food/food trucks"/>
    <n v="100"/>
    <n v="601"/>
    <x v="7"/>
    <s v="food trucks"/>
    <x v="2594"/>
  </r>
  <r>
    <n v="2595"/>
    <s v="Food Truck for Little Fox Bakery"/>
    <s v="Looking to put the best baked goods in Bowling Green on wheels"/>
    <n v="10500"/>
    <n v="601"/>
    <x v="2"/>
    <s v="US"/>
    <s v="USD"/>
    <n v="1487915500"/>
    <n v="1485323500"/>
    <b v="0"/>
    <n v="19"/>
    <b v="0"/>
    <s v="food/food trucks"/>
    <n v="6"/>
    <n v="31.63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600"/>
    <n v="600"/>
    <x v="2"/>
    <s v="CA"/>
    <s v="CAD"/>
    <n v="1407427009"/>
    <n v="1404835009"/>
    <b v="0"/>
    <n v="27"/>
    <b v="0"/>
    <s v="food/food trucks"/>
    <n v="100"/>
    <n v="22.22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s v="GB"/>
    <s v="GBP"/>
    <n v="1466323917"/>
    <n v="1463731917"/>
    <b v="0"/>
    <n v="7"/>
    <b v="0"/>
    <s v="food/food trucks"/>
    <n v="120"/>
    <n v="85.71"/>
    <x v="7"/>
    <s v="food trucks"/>
    <x v="259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x v="2598"/>
  </r>
  <r>
    <n v="2599"/>
    <s v="Empty Ramekins Catering Group"/>
    <s v="The Empty Ramekins Catering Group is looking for your help to start up in Miami Florida!!!!"/>
    <n v="20000"/>
    <n v="600"/>
    <x v="2"/>
    <s v="US"/>
    <s v="USD"/>
    <n v="1407089147"/>
    <n v="1403201147"/>
    <b v="0"/>
    <n v="5"/>
    <b v="0"/>
    <s v="food/food trucks"/>
    <n v="3"/>
    <n v="120"/>
    <x v="7"/>
    <s v="food trucks"/>
    <x v="2599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x v="2602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5000"/>
    <n v="587"/>
    <x v="0"/>
    <s v="US"/>
    <s v="USD"/>
    <n v="1489536000"/>
    <n v="1485976468"/>
    <b v="1"/>
    <n v="304"/>
    <b v="1"/>
    <s v="technology/space exploration"/>
    <n v="12"/>
    <n v="1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x v="2609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x v="2612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x v="2615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s v="US"/>
    <s v="USD"/>
    <n v="1347530822"/>
    <n v="1345716422"/>
    <b v="0"/>
    <n v="3468"/>
    <b v="1"/>
    <s v="technology/space exploration"/>
    <n v="22"/>
    <n v="0.16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500000"/>
    <n v="560"/>
    <x v="0"/>
    <s v="US"/>
    <s v="USD"/>
    <n v="1433343869"/>
    <n v="1430751869"/>
    <b v="0"/>
    <n v="50"/>
    <b v="1"/>
    <s v="technology/space exploration"/>
    <n v="0"/>
    <n v="11.2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x v="2627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x v="2628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5000"/>
    <n v="553"/>
    <x v="0"/>
    <s v="US"/>
    <s v="USD"/>
    <n v="1440907427"/>
    <n v="1438488227"/>
    <b v="0"/>
    <n v="286"/>
    <b v="1"/>
    <s v="technology/space exploration"/>
    <n v="11"/>
    <n v="1.93"/>
    <x v="2"/>
    <s v="space exploration"/>
    <x v="2631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x v="2632"/>
  </r>
  <r>
    <n v="2633"/>
    <s v="ISS-Above"/>
    <s v="A device that lights up whenever the International Space Station is nearby (that happens more often than you might expect)"/>
    <n v="500"/>
    <n v="550"/>
    <x v="0"/>
    <s v="US"/>
    <s v="USD"/>
    <n v="1393542000"/>
    <n v="1390938332"/>
    <b v="0"/>
    <n v="199"/>
    <b v="1"/>
    <s v="technology/space exploration"/>
    <n v="110"/>
    <n v="2.76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48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6"/>
  </r>
  <r>
    <n v="2637"/>
    <s v="SPEED OF LIGHT: Biggest Mystery of the Universe"/>
    <s v="Help us collect the data to solve the mystery of the century: Is light slowing down?"/>
    <n v="5000"/>
    <n v="550"/>
    <x v="0"/>
    <s v="US"/>
    <s v="USD"/>
    <n v="1476277875"/>
    <n v="1474895475"/>
    <b v="0"/>
    <n v="26"/>
    <b v="1"/>
    <s v="technology/space exploration"/>
    <n v="11"/>
    <n v="21.15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50"/>
    <n v="545"/>
    <x v="0"/>
    <s v="GB"/>
    <s v="GBP"/>
    <n v="1424378748"/>
    <n v="1421786748"/>
    <b v="0"/>
    <n v="49"/>
    <b v="1"/>
    <s v="technology/space exploration"/>
    <n v="156"/>
    <n v="11.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250"/>
    <n v="545"/>
    <x v="0"/>
    <s v="US"/>
    <s v="USD"/>
    <n v="1433735474"/>
    <n v="1428551474"/>
    <b v="0"/>
    <n v="69"/>
    <b v="1"/>
    <s v="technology/space exploration"/>
    <n v="218"/>
    <n v="7.9"/>
    <x v="2"/>
    <s v="space exploration"/>
    <x v="2640"/>
  </r>
  <r>
    <n v="2641"/>
    <s v="Build Flying Saucer Artificial Intelligent from sea shell"/>
    <s v="Building a Flying saucer that has Artificial Intelligent made from sea shell."/>
    <n v="500"/>
    <n v="545"/>
    <x v="2"/>
    <s v="US"/>
    <s v="USD"/>
    <n v="1410811740"/>
    <n v="1409341863"/>
    <b v="0"/>
    <n v="1"/>
    <b v="0"/>
    <s v="technology/space exploration"/>
    <n v="109"/>
    <n v="54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x v="2648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x v="2652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s v="US"/>
    <s v="USD"/>
    <n v="1429622726"/>
    <n v="1424442326"/>
    <b v="0"/>
    <n v="6"/>
    <b v="0"/>
    <s v="technology/space exploration"/>
    <n v="175"/>
    <n v="87.5"/>
    <x v="2"/>
    <s v="space exploration"/>
    <x v="2654"/>
  </r>
  <r>
    <n v="2655"/>
    <s v="Balloons (Canceled)"/>
    <s v="Thank you for your support!"/>
    <n v="500"/>
    <n v="525"/>
    <x v="1"/>
    <s v="US"/>
    <s v="USD"/>
    <n v="1455048000"/>
    <n v="1452631647"/>
    <b v="0"/>
    <n v="43"/>
    <b v="0"/>
    <s v="technology/space exploration"/>
    <n v="105"/>
    <n v="12.21"/>
    <x v="2"/>
    <s v="space exploration"/>
    <x v="2655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s v="US"/>
    <s v="USD"/>
    <n v="1470187800"/>
    <n v="1467325053"/>
    <b v="0"/>
    <n v="59"/>
    <b v="0"/>
    <s v="technology/space exploration"/>
    <n v="104"/>
    <n v="8.81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58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s v="US"/>
    <s v="USD"/>
    <n v="1382742010"/>
    <n v="1380150010"/>
    <b v="0"/>
    <n v="60"/>
    <b v="1"/>
    <s v="technology/makerspaces"/>
    <n v="3"/>
    <n v="8.67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x v="2667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s v="US"/>
    <s v="USD"/>
    <n v="1467694740"/>
    <n v="1465398670"/>
    <b v="1"/>
    <n v="171"/>
    <b v="0"/>
    <s v="technology/makerspaces"/>
    <n v="100"/>
    <n v="2.9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s v="US"/>
    <s v="USD"/>
    <n v="1415655289"/>
    <n v="1413059689"/>
    <b v="1"/>
    <n v="29"/>
    <b v="0"/>
    <s v="technology/makerspaces"/>
    <n v="100"/>
    <n v="17.239999999999998"/>
    <x v="2"/>
    <s v="makerspaces"/>
    <x v="2675"/>
  </r>
  <r>
    <n v="2676"/>
    <s v="Toronto VR Co-Op"/>
    <s v="Our aim is to provide high-end equipment and space for Toronto coders, filmmakers, and artists to develop cutting-edge VR content."/>
    <n v="350"/>
    <n v="500"/>
    <x v="2"/>
    <s v="CA"/>
    <s v="CAD"/>
    <n v="1463929174"/>
    <n v="1461337174"/>
    <b v="0"/>
    <n v="9"/>
    <b v="0"/>
    <s v="technology/makerspaces"/>
    <n v="143"/>
    <n v="55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5500"/>
    <n v="500"/>
    <x v="2"/>
    <s v="US"/>
    <s v="USD"/>
    <n v="1404348143"/>
    <n v="1401756143"/>
    <b v="0"/>
    <n v="27"/>
    <b v="0"/>
    <s v="technology/makerspaces"/>
    <n v="9"/>
    <n v="18.52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x v="2679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80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1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x v="2683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4"/>
  </r>
  <r>
    <n v="2685"/>
    <s v="Nana's Home Cooking on Wheels"/>
    <s v="Home cooked meals made by Nana. Indiana's famous tenderloin sandwiches, Nana's homemade cole slaw and so much more."/>
    <n v="75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x v="2687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x v="2690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4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750"/>
    <n v="480"/>
    <x v="2"/>
    <s v="US"/>
    <s v="USD"/>
    <n v="1419538560"/>
    <n v="1416600960"/>
    <b v="0"/>
    <n v="38"/>
    <b v="0"/>
    <s v="food/food trucks"/>
    <n v="64"/>
    <n v="12.63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4000"/>
    <n v="480"/>
    <x v="2"/>
    <s v="US"/>
    <s v="USD"/>
    <n v="1438552800"/>
    <n v="1435876423"/>
    <b v="0"/>
    <n v="52"/>
    <b v="0"/>
    <s v="food/food trucks"/>
    <n v="12"/>
    <n v="9.23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</r>
  <r>
    <n v="2703"/>
    <s v="Bisagra Teatro: Foro Multidisciplinario"/>
    <s v="Â¡Tu nuevo espacio cultural multidisciplinario en el centro de Pachuca, Hidalgo"/>
    <n v="400"/>
    <n v="463"/>
    <x v="3"/>
    <s v="MX"/>
    <s v="MXN"/>
    <n v="1490196830"/>
    <n v="1485016430"/>
    <b v="0"/>
    <n v="45"/>
    <b v="0"/>
    <s v="theater/spaces"/>
    <n v="116"/>
    <n v="10.29"/>
    <x v="1"/>
    <s v="spaces"/>
    <x v="2703"/>
  </r>
  <r>
    <n v="2704"/>
    <s v="Little Red Brick House"/>
    <s v="We plan to rescue, relocate, and repurpose, a historic Little Red Brick House, to be incorporated into a riverfront amphitheater."/>
    <n v="37000"/>
    <n v="463"/>
    <x v="3"/>
    <s v="US"/>
    <s v="USD"/>
    <n v="1491421314"/>
    <n v="1487709714"/>
    <b v="0"/>
    <n v="7"/>
    <b v="0"/>
    <s v="theater/spaces"/>
    <n v="1"/>
    <n v="66.14"/>
    <x v="1"/>
    <s v="spaces"/>
    <x v="2704"/>
  </r>
  <r>
    <n v="2705"/>
    <s v="Fischer Theatre Marquee"/>
    <s v="Help light the lights at the historic Fischer Theatre in Danville, IL."/>
    <n v="300"/>
    <n v="460"/>
    <x v="3"/>
    <s v="US"/>
    <s v="USD"/>
    <n v="1490389158"/>
    <n v="1486504758"/>
    <b v="0"/>
    <n v="8"/>
    <b v="0"/>
    <s v="theater/spaces"/>
    <n v="153"/>
    <n v="57.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"/>
    <n v="460"/>
    <x v="0"/>
    <s v="US"/>
    <s v="USD"/>
    <n v="1413442740"/>
    <n v="1410937483"/>
    <b v="1"/>
    <n v="263"/>
    <b v="1"/>
    <s v="theater/spaces"/>
    <n v="131"/>
    <n v="1.75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s v="US"/>
    <s v="USD"/>
    <n v="1369637940"/>
    <n v="1367088443"/>
    <b v="1"/>
    <n v="394"/>
    <b v="1"/>
    <s v="theater/spaces"/>
    <n v="2"/>
    <n v="1.17"/>
    <x v="1"/>
    <s v="spaces"/>
    <x v="2707"/>
  </r>
  <r>
    <n v="2708"/>
    <s v="Angel Comedy Club"/>
    <s v="Angel Comedy Club: A permanent home for Londonâ€™s loveliest comedy night - a community comedy club"/>
    <n v="15000"/>
    <n v="460"/>
    <x v="0"/>
    <s v="GB"/>
    <s v="GBP"/>
    <n v="1469119526"/>
    <n v="1463935526"/>
    <b v="1"/>
    <n v="1049"/>
    <b v="1"/>
    <s v="theater/spaces"/>
    <n v="3"/>
    <n v="0.44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s v="US"/>
    <s v="USD"/>
    <n v="1475553540"/>
    <n v="1472528141"/>
    <b v="1"/>
    <n v="308"/>
    <b v="1"/>
    <s v="theater/spaces"/>
    <n v="184"/>
    <n v="1.49"/>
    <x v="1"/>
    <s v="spaces"/>
    <x v="2709"/>
  </r>
  <r>
    <n v="2710"/>
    <s v="House of Yes"/>
    <s v="Building Brooklyn's own creative venue for circus, theater and events of all types."/>
    <n v="5600"/>
    <n v="460"/>
    <x v="0"/>
    <s v="US"/>
    <s v="USD"/>
    <n v="1407549600"/>
    <n v="1404797428"/>
    <b v="1"/>
    <n v="1088"/>
    <b v="1"/>
    <s v="theater/spaces"/>
    <n v="8"/>
    <n v="0.42"/>
    <x v="1"/>
    <s v="spaces"/>
    <x v="271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x v="2713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s v="DE"/>
    <s v="EUR"/>
    <n v="1444291193"/>
    <n v="1441699193"/>
    <b v="1"/>
    <n v="187"/>
    <b v="1"/>
    <s v="theater/spaces"/>
    <n v="113"/>
    <n v="2.41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"/>
    <n v="450"/>
    <x v="0"/>
    <s v="US"/>
    <s v="USD"/>
    <n v="1417906649"/>
    <n v="1414015049"/>
    <b v="1"/>
    <n v="325"/>
    <b v="1"/>
    <s v="theater/spaces"/>
    <n v="18"/>
    <n v="1.38"/>
    <x v="1"/>
    <s v="spaces"/>
    <x v="2717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x v="2719"/>
  </r>
  <r>
    <n v="2720"/>
    <s v="The Comedy Project"/>
    <s v="An improv, sketch and experimental comedy and cocktail venue in downtown Grand Rapids, Michigan"/>
    <n v="400"/>
    <n v="440"/>
    <x v="0"/>
    <s v="US"/>
    <s v="USD"/>
    <n v="1478866253"/>
    <n v="1476270653"/>
    <b v="0"/>
    <n v="173"/>
    <b v="1"/>
    <s v="theater/spaces"/>
    <n v="110"/>
    <n v="2.54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s v="GB"/>
    <s v="GBP"/>
    <n v="1378494000"/>
    <n v="1375880598"/>
    <b v="0"/>
    <n v="269"/>
    <b v="1"/>
    <s v="technology/hardware"/>
    <n v="18"/>
    <n v="1.64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s v="US"/>
    <s v="USD"/>
    <n v="1420060088"/>
    <n v="1414872488"/>
    <b v="0"/>
    <n v="176"/>
    <b v="1"/>
    <s v="technology/hardware"/>
    <n v="16"/>
    <n v="2.4700000000000002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s v="GB"/>
    <s v="GBP"/>
    <n v="1439625059"/>
    <n v="1436860259"/>
    <b v="0"/>
    <n v="1019"/>
    <b v="1"/>
    <s v="technology/hardware"/>
    <n v="109"/>
    <n v="0.43"/>
    <x v="2"/>
    <s v="hardware"/>
    <x v="2724"/>
  </r>
  <r>
    <n v="2725"/>
    <s v="Digital MPPT and Solar BMS for a Net Zero energy House"/>
    <s v="Best Net Zero energy solution for new or existing house (no more heating or electricity bills)."/>
    <n v="10000"/>
    <n v="435"/>
    <x v="0"/>
    <s v="CA"/>
    <s v="CAD"/>
    <n v="1488390735"/>
    <n v="1484070735"/>
    <b v="0"/>
    <n v="113"/>
    <b v="1"/>
    <s v="technology/hardware"/>
    <n v="4"/>
    <n v="3.85"/>
    <x v="2"/>
    <s v="hardware"/>
    <x v="272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x v="2727"/>
  </r>
  <r>
    <n v="2728"/>
    <s v="Multi-Function SSD Shield for the Raspberry Pi 2"/>
    <s v="SSD, WiFi, RTC w/Battery and high power USB all in one shield."/>
    <n v="400"/>
    <n v="430"/>
    <x v="0"/>
    <s v="US"/>
    <s v="USD"/>
    <n v="1451485434"/>
    <n v="1448461434"/>
    <b v="0"/>
    <n v="392"/>
    <b v="1"/>
    <s v="technology/hardware"/>
    <n v="108"/>
    <n v="1.1000000000000001"/>
    <x v="2"/>
    <s v="hardware"/>
    <x v="2728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x v="2729"/>
  </r>
  <r>
    <n v="2730"/>
    <s v="Yaba - Portable Speaker &amp; Guitar Amp"/>
    <s v="The world's most powerful portable speaker and guitar amplifier. Turns any surface into a speaker."/>
    <n v="333"/>
    <n v="430"/>
    <x v="0"/>
    <s v="US"/>
    <s v="USD"/>
    <n v="1366635575"/>
    <n v="1363611575"/>
    <b v="0"/>
    <n v="682"/>
    <b v="1"/>
    <s v="technology/hardware"/>
    <n v="129"/>
    <n v="0.63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s v="US"/>
    <s v="USD"/>
    <n v="1413604800"/>
    <n v="1408624622"/>
    <b v="0"/>
    <n v="37"/>
    <b v="1"/>
    <s v="technology/hardware"/>
    <n v="143"/>
    <n v="11.62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s v="US"/>
    <s v="USD"/>
    <n v="1369699200"/>
    <n v="1366917828"/>
    <b v="0"/>
    <n v="146"/>
    <b v="1"/>
    <s v="technology/hardware"/>
    <n v="34"/>
    <n v="2.95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s v="CA"/>
    <s v="CAD"/>
    <n v="1398268773"/>
    <n v="1395676773"/>
    <b v="0"/>
    <n v="58"/>
    <b v="1"/>
    <s v="technology/hardware"/>
    <n v="106"/>
    <n v="7.33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s v="US"/>
    <s v="USD"/>
    <n v="1478402804"/>
    <n v="1473218804"/>
    <b v="0"/>
    <n v="15"/>
    <b v="1"/>
    <s v="technology/hardware"/>
    <n v="0"/>
    <n v="28.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x v="2739"/>
  </r>
  <r>
    <n v="2740"/>
    <s v="Vertical Garden Prototype"/>
    <s v="I am interested in testing the plant yields of this vertical garden as well as some other applications"/>
    <n v="1750"/>
    <n v="425"/>
    <x v="0"/>
    <s v="US"/>
    <s v="USD"/>
    <n v="1426117552"/>
    <n v="1423529152"/>
    <b v="0"/>
    <n v="17"/>
    <b v="1"/>
    <s v="technology/hardware"/>
    <n v="24"/>
    <n v="25"/>
    <x v="2"/>
    <s v="hardware"/>
    <x v="2740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x v="2741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</r>
  <r>
    <n v="2749"/>
    <s v="A Tree is a Tree, no matter what you see.  CHILDREN'S BOOK"/>
    <s v="Self-publishing my children's book."/>
    <n v="350"/>
    <n v="410"/>
    <x v="2"/>
    <s v="US"/>
    <s v="USD"/>
    <n v="1428171037"/>
    <n v="1425582637"/>
    <b v="0"/>
    <n v="2"/>
    <b v="0"/>
    <s v="publishing/children's books"/>
    <n v="117"/>
    <n v="205"/>
    <x v="3"/>
    <s v="children's books"/>
    <x v="2749"/>
  </r>
  <r>
    <n v="2750"/>
    <s v="My Child, My Blessing"/>
    <s v="This is a journal where parents daily write something positive about their child.  Places for pictures, too."/>
    <n v="50000"/>
    <n v="410"/>
    <x v="2"/>
    <s v="US"/>
    <s v="USD"/>
    <n v="1341086400"/>
    <n v="1340055345"/>
    <b v="0"/>
    <n v="0"/>
    <b v="0"/>
    <s v="publishing/children's books"/>
    <n v="1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s v="US"/>
    <s v="USD"/>
    <n v="1403039842"/>
    <n v="1397855842"/>
    <b v="0"/>
    <n v="0"/>
    <b v="0"/>
    <s v="publishing/children's books"/>
    <n v="24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3000"/>
    <n v="403"/>
    <x v="2"/>
    <s v="IE"/>
    <s v="EUR"/>
    <n v="1428519527"/>
    <n v="1425927527"/>
    <b v="0"/>
    <n v="15"/>
    <b v="0"/>
    <s v="publishing/children's books"/>
    <n v="13"/>
    <n v="26.87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5000"/>
    <n v="403"/>
    <x v="2"/>
    <s v="US"/>
    <s v="USD"/>
    <n v="1389476201"/>
    <n v="1386884201"/>
    <b v="0"/>
    <n v="33"/>
    <b v="0"/>
    <s v="publishing/children's books"/>
    <n v="3"/>
    <n v="12.21"/>
    <x v="3"/>
    <s v="children's books"/>
    <x v="2756"/>
  </r>
  <r>
    <n v="2757"/>
    <s v="C is for Crooked"/>
    <s v="A children's letter book that Lampoons Hillary Clinton"/>
    <n v="5000"/>
    <n v="403"/>
    <x v="2"/>
    <s v="US"/>
    <s v="USD"/>
    <n v="1470498332"/>
    <n v="1469202332"/>
    <b v="0"/>
    <n v="2"/>
    <b v="0"/>
    <s v="publishing/children's books"/>
    <n v="8"/>
    <n v="201.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2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"/>
    <n v="400"/>
    <x v="2"/>
    <s v="US"/>
    <s v="USD"/>
    <n v="1338404400"/>
    <n v="1335855631"/>
    <b v="0"/>
    <n v="4"/>
    <b v="0"/>
    <s v="publishing/children's books"/>
    <n v="100"/>
    <n v="100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3500"/>
    <n v="400"/>
    <x v="2"/>
    <s v="US"/>
    <s v="USD"/>
    <n v="1313078518"/>
    <n v="1310486518"/>
    <b v="0"/>
    <n v="4"/>
    <b v="0"/>
    <s v="publishing/children's books"/>
    <n v="11"/>
    <n v="100"/>
    <x v="3"/>
    <s v="children's books"/>
    <x v="2766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300"/>
    <n v="385"/>
    <x v="2"/>
    <s v="US"/>
    <s v="USD"/>
    <n v="1395158130"/>
    <n v="1392569730"/>
    <b v="0"/>
    <n v="33"/>
    <b v="0"/>
    <s v="publishing/children's books"/>
    <n v="128"/>
    <n v="11.67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s v="US"/>
    <s v="USD"/>
    <n v="1359738000"/>
    <n v="1355489140"/>
    <b v="0"/>
    <n v="0"/>
    <b v="0"/>
    <s v="publishing/children's books"/>
    <n v="19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s v="US"/>
    <s v="USD"/>
    <n v="1362711728"/>
    <n v="1360119728"/>
    <b v="0"/>
    <n v="13"/>
    <b v="0"/>
    <s v="publishing/children's books"/>
    <n v="58"/>
    <n v="29.23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s v="US"/>
    <s v="USD"/>
    <n v="1323994754"/>
    <n v="1321402754"/>
    <b v="0"/>
    <n v="2"/>
    <b v="0"/>
    <s v="publishing/children's books"/>
    <n v="11"/>
    <n v="190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s v="US"/>
    <s v="USD"/>
    <n v="1434092876"/>
    <n v="1431414476"/>
    <b v="0"/>
    <n v="36"/>
    <b v="0"/>
    <s v="publishing/children's books"/>
    <n v="19"/>
    <n v="10.56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s v="US"/>
    <s v="USD"/>
    <n v="1409009306"/>
    <n v="1406417306"/>
    <b v="0"/>
    <n v="15"/>
    <b v="0"/>
    <s v="publishing/children's books"/>
    <n v="125"/>
    <n v="25.0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s v="US"/>
    <s v="USD"/>
    <n v="1448204621"/>
    <n v="1445609021"/>
    <b v="0"/>
    <n v="1"/>
    <b v="0"/>
    <s v="publishing/children's books"/>
    <n v="0"/>
    <n v="376"/>
    <x v="3"/>
    <s v="children's books"/>
    <x v="2779"/>
  </r>
  <r>
    <n v="2780"/>
    <s v="Travel with baby"/>
    <s v="Turn the World with my kids, and then write a book with the advice for traveling with baby"/>
    <n v="6500"/>
    <n v="375"/>
    <x v="2"/>
    <s v="IT"/>
    <s v="EUR"/>
    <n v="1489142688"/>
    <n v="1486550688"/>
    <b v="0"/>
    <n v="0"/>
    <b v="0"/>
    <s v="publishing/children's books"/>
    <n v="6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300"/>
    <n v="375"/>
    <x v="0"/>
    <s v="US"/>
    <s v="USD"/>
    <n v="1423724400"/>
    <n v="1421274954"/>
    <b v="0"/>
    <n v="28"/>
    <b v="1"/>
    <s v="theater/plays"/>
    <n v="125"/>
    <n v="13.39"/>
    <x v="1"/>
    <s v="plays"/>
    <x v="2781"/>
  </r>
  <r>
    <n v="2782"/>
    <s v="Better Than Ever Productions presents Geezer Game"/>
    <s v="The premiere theatre troupe in SE Michigan offering acting opportunities for the 50+ actor."/>
    <n v="10000"/>
    <n v="375"/>
    <x v="0"/>
    <s v="US"/>
    <s v="USD"/>
    <n v="1424149140"/>
    <n v="1421964718"/>
    <b v="0"/>
    <n v="18"/>
    <b v="1"/>
    <s v="theater/plays"/>
    <n v="4"/>
    <n v="20.83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x v="2784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x v="2785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x v="2787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x v="2794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x v="2798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x v="2800"/>
  </r>
  <r>
    <n v="2801"/>
    <s v="A Dream Play"/>
    <s v="Arise Theatre Company's production of August Strindberg's expressionist masterpiece 'A Dream Play'."/>
    <n v="250"/>
    <n v="350"/>
    <x v="0"/>
    <s v="AU"/>
    <s v="AUD"/>
    <n v="1412938800"/>
    <n v="1411019409"/>
    <b v="0"/>
    <n v="13"/>
    <b v="1"/>
    <s v="theater/plays"/>
    <n v="140"/>
    <n v="26.92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s v="GB"/>
    <s v="GBP"/>
    <n v="1438875107"/>
    <n v="1436283107"/>
    <b v="0"/>
    <n v="90"/>
    <b v="1"/>
    <s v="theater/plays"/>
    <n v="16"/>
    <n v="3.89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x v="2803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x v="2805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x v="2806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</r>
  <r>
    <n v="2809"/>
    <s v="Sugarglass Theatre"/>
    <s v="Sugarglass is a Dublin based theatre company committed to international collaboration. 2016 sees the launch of their NYC division."/>
    <n v="24500"/>
    <n v="335"/>
    <x v="0"/>
    <s v="US"/>
    <s v="USD"/>
    <n v="1459348740"/>
    <n v="1458647725"/>
    <b v="0"/>
    <n v="21"/>
    <b v="1"/>
    <s v="theater/plays"/>
    <n v="1"/>
    <n v="15.95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s v="US"/>
    <s v="USD"/>
    <n v="1401595140"/>
    <n v="1398828064"/>
    <b v="0"/>
    <n v="57"/>
    <b v="1"/>
    <s v="theater/plays"/>
    <n v="7"/>
    <n v="5.88"/>
    <x v="1"/>
    <s v="plays"/>
    <x v="2810"/>
  </r>
  <r>
    <n v="2811"/>
    <s v="Ray Gunn and Starburst"/>
    <s v="Ray Gunn and Starburst is an audio sci-fi/comedy sending up the tropes of classic and pulp science-fiction."/>
    <n v="60000"/>
    <n v="335"/>
    <x v="0"/>
    <s v="GB"/>
    <s v="GBP"/>
    <n v="1424692503"/>
    <n v="1422100503"/>
    <b v="0"/>
    <n v="108"/>
    <b v="1"/>
    <s v="theater/plays"/>
    <n v="1"/>
    <n v="3.1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s v="CA"/>
    <s v="CAD"/>
    <n v="1428292800"/>
    <n v="1424368298"/>
    <b v="0"/>
    <n v="83"/>
    <b v="1"/>
    <s v="theater/plays"/>
    <n v="0"/>
    <n v="4.04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x v="2814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</r>
  <r>
    <n v="2817"/>
    <s v="After The End"/>
    <s v="Let Go Theatre Co's very first production is going ahead in June 2015. Help support a brand new theatre co as we begin our adventure"/>
    <n v="8000"/>
    <n v="325"/>
    <x v="0"/>
    <s v="GB"/>
    <s v="GBP"/>
    <n v="1425136462"/>
    <n v="1421680462"/>
    <b v="0"/>
    <n v="33"/>
    <b v="1"/>
    <s v="theater/plays"/>
    <n v="4"/>
    <n v="9.85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s v="US"/>
    <s v="USD"/>
    <n v="1427469892"/>
    <n v="1424881492"/>
    <b v="0"/>
    <n v="94"/>
    <b v="1"/>
    <s v="theater/plays"/>
    <n v="160"/>
    <n v="3.4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s v="GB"/>
    <s v="GBP"/>
    <n v="1427842740"/>
    <n v="1425428206"/>
    <b v="0"/>
    <n v="14"/>
    <b v="1"/>
    <s v="theater/plays"/>
    <n v="32"/>
    <n v="22.86"/>
    <x v="1"/>
    <s v="plays"/>
    <x v="2823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x v="2827"/>
  </r>
  <r>
    <n v="2828"/>
    <s v="Peace In Our Time"/>
    <s v="The Battle of Britain has been lost; London is occupied, who can you trust? Help produce this classic piece of theatre. Drama for now."/>
    <n v="300"/>
    <n v="310"/>
    <x v="0"/>
    <s v="GB"/>
    <s v="GBP"/>
    <n v="1443826800"/>
    <n v="1441606869"/>
    <b v="0"/>
    <n v="97"/>
    <b v="1"/>
    <s v="theater/plays"/>
    <n v="103"/>
    <n v="3.2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80000"/>
    <n v="310"/>
    <x v="0"/>
    <s v="GB"/>
    <s v="GBP"/>
    <n v="1464863118"/>
    <n v="1462443918"/>
    <b v="0"/>
    <n v="76"/>
    <b v="1"/>
    <s v="theater/plays"/>
    <n v="0"/>
    <n v="4.08"/>
    <x v="1"/>
    <s v="plays"/>
    <x v="2829"/>
  </r>
  <r>
    <n v="2830"/>
    <s v="Nakhtik and Avalon"/>
    <s v="Avalon is a new South African Township play and Nakhtik is a  danced political lecture."/>
    <n v="25000"/>
    <n v="310"/>
    <x v="0"/>
    <s v="US"/>
    <s v="USD"/>
    <n v="1399867140"/>
    <n v="1398802148"/>
    <b v="0"/>
    <n v="11"/>
    <b v="1"/>
    <s v="theater/plays"/>
    <n v="1"/>
    <n v="28.18"/>
    <x v="1"/>
    <s v="plays"/>
    <x v="283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x v="2831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x v="2832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x v="2833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x v="2834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s v="US"/>
    <s v="USD"/>
    <n v="1487393940"/>
    <n v="1484115418"/>
    <b v="0"/>
    <n v="11"/>
    <b v="1"/>
    <s v="theater/plays"/>
    <n v="100"/>
    <n v="27.36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s v="CA"/>
    <s v="CAD"/>
    <n v="1449701284"/>
    <n v="1446241684"/>
    <b v="0"/>
    <n v="21"/>
    <b v="1"/>
    <s v="theater/plays"/>
    <n v="241"/>
    <n v="14.33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s v="plays"/>
    <x v="2840"/>
  </r>
  <r>
    <n v="2841"/>
    <s v="The Dead Loss"/>
    <s v="1920's London; two brothers try to make a name for themselves in the underground crime world but encounter a ruthless Irish mob boss."/>
    <n v="300"/>
    <n v="300"/>
    <x v="2"/>
    <s v="GB"/>
    <s v="GBP"/>
    <n v="1450032297"/>
    <n v="1444844697"/>
    <b v="0"/>
    <n v="1"/>
    <b v="0"/>
    <s v="theater/plays"/>
    <n v="100"/>
    <n v="300"/>
    <x v="1"/>
    <s v="plays"/>
    <x v="2841"/>
  </r>
  <r>
    <n v="2842"/>
    <s v="HIDDEN: The FCO Plays"/>
    <s v="A play performed at the FCO Global Summit on the Preventing Sexual Violence Initiative, hosted by William Hague and Angelina Jolie"/>
    <n v="300"/>
    <n v="300"/>
    <x v="2"/>
    <s v="GB"/>
    <s v="GBP"/>
    <n v="1403348400"/>
    <n v="1401058295"/>
    <b v="0"/>
    <n v="0"/>
    <b v="0"/>
    <s v="theater/plays"/>
    <n v="10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s v="US"/>
    <s v="USD"/>
    <n v="1465790400"/>
    <n v="1462210950"/>
    <b v="0"/>
    <n v="0"/>
    <b v="0"/>
    <s v="theater/plays"/>
    <n v="10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s v="AT"/>
    <s v="EUR"/>
    <n v="1483535180"/>
    <n v="1480943180"/>
    <b v="0"/>
    <n v="1"/>
    <b v="0"/>
    <s v="theater/plays"/>
    <n v="3"/>
    <n v="30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s v="US"/>
    <s v="USD"/>
    <n v="1433723033"/>
    <n v="1428539033"/>
    <b v="0"/>
    <n v="39"/>
    <b v="0"/>
    <s v="theater/plays"/>
    <n v="50"/>
    <n v="7.69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x v="2846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s v="US"/>
    <s v="USD"/>
    <n v="1432913659"/>
    <n v="1430321659"/>
    <b v="0"/>
    <n v="3"/>
    <b v="0"/>
    <s v="theater/plays"/>
    <n v="3"/>
    <n v="10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x v="2851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x v="2853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x v="2854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x v="2856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x v="2857"/>
  </r>
  <r>
    <n v="2858"/>
    <s v="Gay Party Superposh 'Winter Wonderland'"/>
    <s v="Een Gay Party in het centrum van Amersfoort. _x000a_Een geweldige avond uit, met een show, optredens en DJ's."/>
    <n v="2000"/>
    <n v="285"/>
    <x v="2"/>
    <s v="NL"/>
    <s v="EUR"/>
    <n v="1417778880"/>
    <n v="1415711095"/>
    <b v="0"/>
    <n v="0"/>
    <b v="0"/>
    <s v="theater/plays"/>
    <n v="14"/>
    <n v="0"/>
    <x v="1"/>
    <s v="plays"/>
    <x v="2858"/>
  </r>
  <r>
    <n v="2859"/>
    <s v="Grover Theatre Company (GTC)"/>
    <s v="A theatre company that will create works to inspire young people and get everyone involved."/>
    <n v="10000"/>
    <n v="285"/>
    <x v="2"/>
    <s v="AU"/>
    <s v="AUD"/>
    <n v="1444984904"/>
    <n v="1439800904"/>
    <b v="0"/>
    <n v="1"/>
    <b v="0"/>
    <s v="theater/plays"/>
    <n v="3"/>
    <n v="28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x v="2860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750"/>
    <n v="280"/>
    <x v="2"/>
    <s v="US"/>
    <s v="USD"/>
    <n v="1403636229"/>
    <n v="1401044229"/>
    <b v="0"/>
    <n v="3"/>
    <b v="0"/>
    <s v="theater/plays"/>
    <n v="37"/>
    <n v="93.33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</r>
  <r>
    <n v="2864"/>
    <s v="'Haunting Julia' by Alan Ayckbourn"/>
    <s v="Accessible, original theatre for all!"/>
    <n v="100000"/>
    <n v="280"/>
    <x v="2"/>
    <s v="GB"/>
    <s v="GBP"/>
    <n v="1437139080"/>
    <n v="1434552207"/>
    <b v="0"/>
    <n v="3"/>
    <b v="0"/>
    <s v="theater/plays"/>
    <n v="0"/>
    <n v="93.33"/>
    <x v="1"/>
    <s v="plays"/>
    <x v="2864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s v="US"/>
    <s v="USD"/>
    <n v="1476482400"/>
    <n v="1473893721"/>
    <b v="0"/>
    <n v="2"/>
    <b v="0"/>
    <s v="theater/plays"/>
    <n v="2"/>
    <n v="140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x v="2870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x v="2871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s v="GB"/>
    <s v="GBP"/>
    <n v="1435934795"/>
    <n v="1430750795"/>
    <b v="0"/>
    <n v="4"/>
    <b v="0"/>
    <s v="theater/plays"/>
    <n v="6"/>
    <n v="67.5"/>
    <x v="1"/>
    <s v="plays"/>
    <x v="2878"/>
  </r>
  <r>
    <n v="2879"/>
    <s v="Girls, Ladies and Women - A Gospel Drama"/>
    <s v="She that fines a husband? Wait, is that right? Girl... you better check yourself, before you wreck yourself!"/>
    <n v="70000"/>
    <n v="270"/>
    <x v="2"/>
    <s v="US"/>
    <s v="USD"/>
    <n v="1453310661"/>
    <n v="1450718661"/>
    <b v="0"/>
    <n v="1"/>
    <b v="0"/>
    <s v="theater/plays"/>
    <n v="0"/>
    <n v="27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3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s v="US"/>
    <s v="USD"/>
    <n v="1420971324"/>
    <n v="1418379324"/>
    <b v="0"/>
    <n v="1"/>
    <b v="0"/>
    <s v="theater/plays"/>
    <n v="104"/>
    <n v="260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s v="US"/>
    <s v="USD"/>
    <n v="1413608340"/>
    <n v="1412945440"/>
    <b v="0"/>
    <n v="0"/>
    <b v="0"/>
    <s v="theater/plays"/>
    <n v="1"/>
    <n v="0"/>
    <x v="1"/>
    <s v="plays"/>
    <x v="2888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5000"/>
    <n v="260"/>
    <x v="2"/>
    <s v="US"/>
    <s v="USD"/>
    <n v="1407553200"/>
    <n v="1405100992"/>
    <b v="0"/>
    <n v="3"/>
    <b v="0"/>
    <s v="theater/plays"/>
    <n v="1"/>
    <n v="86.6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500"/>
    <n v="260"/>
    <x v="2"/>
    <s v="US"/>
    <s v="USD"/>
    <n v="1460751128"/>
    <n v="1455570728"/>
    <b v="0"/>
    <n v="10"/>
    <b v="0"/>
    <s v="theater/plays"/>
    <n v="52"/>
    <n v="26"/>
    <x v="1"/>
    <s v="plays"/>
    <x v="2891"/>
  </r>
  <r>
    <n v="2892"/>
    <s v="Something Precious"/>
    <s v="Something Precious is the world's first musical to alert folks to the harmful effects of technology on the human spirit."/>
    <n v="50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</r>
  <r>
    <n v="2893"/>
    <s v="REDISCOVERING KIA THE PLAY"/>
    <s v="Fundraising for REDISCOVERING KIA THE PLAY"/>
    <n v="800"/>
    <n v="260"/>
    <x v="2"/>
    <s v="US"/>
    <s v="USD"/>
    <n v="1420768800"/>
    <n v="1415644395"/>
    <b v="0"/>
    <n v="2"/>
    <b v="0"/>
    <s v="theater/plays"/>
    <n v="33"/>
    <n v="130"/>
    <x v="1"/>
    <s v="plays"/>
    <x v="2893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250"/>
    <n v="251"/>
    <x v="2"/>
    <s v="US"/>
    <s v="USD"/>
    <n v="1469325158"/>
    <n v="1464141158"/>
    <b v="0"/>
    <n v="0"/>
    <b v="0"/>
    <s v="theater/plays"/>
    <n v="10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s v="US"/>
    <s v="USD"/>
    <n v="1407562632"/>
    <n v="1404970632"/>
    <b v="0"/>
    <n v="7"/>
    <b v="0"/>
    <s v="theater/plays"/>
    <n v="13"/>
    <n v="35.86"/>
    <x v="1"/>
    <s v="plays"/>
    <x v="2900"/>
  </r>
  <r>
    <n v="2901"/>
    <s v="Avarimor Series (Audio Plays)"/>
    <s v="How can the visual age appreciate something that cant see? With these Audio Plays I will show you, if your willing to listen."/>
    <n v="5000"/>
    <n v="250"/>
    <x v="2"/>
    <s v="US"/>
    <s v="USD"/>
    <n v="1423345339"/>
    <n v="1418161339"/>
    <b v="0"/>
    <n v="2"/>
    <b v="0"/>
    <s v="theater/plays"/>
    <n v="5"/>
    <n v="125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29000"/>
    <n v="250"/>
    <x v="2"/>
    <s v="US"/>
    <s v="USD"/>
    <n v="1440412396"/>
    <n v="1437820396"/>
    <b v="0"/>
    <n v="1"/>
    <b v="0"/>
    <s v="theater/plays"/>
    <n v="1"/>
    <n v="25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s v="US"/>
    <s v="USD"/>
    <n v="1441771218"/>
    <n v="1436587218"/>
    <b v="0"/>
    <n v="4"/>
    <b v="0"/>
    <s v="theater/plays"/>
    <n v="25"/>
    <n v="62.5"/>
    <x v="1"/>
    <s v="plays"/>
    <x v="2903"/>
  </r>
  <r>
    <n v="2904"/>
    <s v="The Love Shack"/>
    <s v="A Tequila slammer with a slice of Tarantino, a line of the London Fringe scene and a shot of â€œBreaking Badâ€. New Writing."/>
    <n v="200000"/>
    <n v="250"/>
    <x v="2"/>
    <s v="GB"/>
    <s v="GBP"/>
    <n v="1415534400"/>
    <n v="1414538031"/>
    <b v="0"/>
    <n v="4"/>
    <b v="0"/>
    <s v="theater/plays"/>
    <n v="0"/>
    <n v="62.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7500"/>
    <n v="250"/>
    <x v="2"/>
    <s v="US"/>
    <s v="USD"/>
    <n v="1473211313"/>
    <n v="1472001713"/>
    <b v="0"/>
    <n v="17"/>
    <b v="0"/>
    <s v="theater/plays"/>
    <n v="3"/>
    <n v="14.71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s v="US"/>
    <s v="USD"/>
    <n v="1438390800"/>
    <n v="1436888066"/>
    <b v="0"/>
    <n v="7"/>
    <b v="0"/>
    <s v="theater/plays"/>
    <n v="0"/>
    <n v="35.71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85000"/>
    <n v="250"/>
    <x v="2"/>
    <s v="US"/>
    <s v="USD"/>
    <n v="1463259837"/>
    <n v="1458075837"/>
    <b v="0"/>
    <n v="2"/>
    <b v="0"/>
    <s v="theater/plays"/>
    <n v="0"/>
    <n v="125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s v="US"/>
    <s v="USD"/>
    <n v="1465407219"/>
    <n v="1462815219"/>
    <b v="0"/>
    <n v="5"/>
    <b v="0"/>
    <s v="theater/plays"/>
    <n v="0"/>
    <n v="50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s v="US"/>
    <s v="USD"/>
    <n v="1416944760"/>
    <n v="1413527001"/>
    <b v="0"/>
    <n v="1"/>
    <b v="0"/>
    <s v="theater/plays"/>
    <n v="25"/>
    <n v="250"/>
    <x v="1"/>
    <s v="plays"/>
    <x v="2909"/>
  </r>
  <r>
    <n v="2910"/>
    <s v="Strive"/>
    <s v="Free drama, dance and singing workshops for disadvantaged young people to inspire, create and help them follow their dreams."/>
    <n v="250"/>
    <n v="250"/>
    <x v="2"/>
    <s v="GB"/>
    <s v="GBP"/>
    <n v="1434139887"/>
    <n v="1428955887"/>
    <b v="0"/>
    <n v="1"/>
    <b v="0"/>
    <s v="theater/plays"/>
    <n v="100"/>
    <n v="25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s v="US"/>
    <s v="USD"/>
    <n v="1435429626"/>
    <n v="1431973626"/>
    <b v="0"/>
    <n v="14"/>
    <b v="0"/>
    <s v="theater/plays"/>
    <n v="100"/>
    <n v="17.86"/>
    <x v="1"/>
    <s v="plays"/>
    <x v="2911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5000"/>
    <n v="250"/>
    <x v="2"/>
    <s v="US"/>
    <s v="USD"/>
    <n v="1410041339"/>
    <n v="1404857339"/>
    <b v="0"/>
    <n v="2"/>
    <b v="0"/>
    <s v="theater/plays"/>
    <n v="5"/>
    <n v="125"/>
    <x v="1"/>
    <s v="plays"/>
    <x v="2913"/>
  </r>
  <r>
    <n v="2914"/>
    <s v="Hercules the Panto"/>
    <s v="Hercules must complete four challenges in order to meet the father he never knew"/>
    <n v="10000"/>
    <n v="250"/>
    <x v="2"/>
    <s v="GB"/>
    <s v="GBP"/>
    <n v="1426365994"/>
    <n v="1421185594"/>
    <b v="0"/>
    <n v="1"/>
    <b v="0"/>
    <s v="theater/plays"/>
    <n v="3"/>
    <n v="250"/>
    <x v="1"/>
    <s v="plays"/>
    <x v="291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x v="2915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x v="2916"/>
  </r>
  <r>
    <n v="2917"/>
    <s v="Elevation Twelfth Night"/>
    <s v="Cross dressing, cross gartering, crossed swords. Cross a bridge and come see this fantastically fun rendition of Twelfth Night"/>
    <n v="8000"/>
    <n v="241"/>
    <x v="2"/>
    <s v="US"/>
    <s v="USD"/>
    <n v="1442381847"/>
    <n v="1440826647"/>
    <b v="0"/>
    <n v="9"/>
    <b v="0"/>
    <s v="theater/plays"/>
    <n v="3"/>
    <n v="26.78"/>
    <x v="1"/>
    <s v="plays"/>
    <x v="2917"/>
  </r>
  <r>
    <n v="2918"/>
    <s v="When Johnny Comes Marching Home"/>
    <s v="A meta-theatrical retelling of Chekhov's Three Sisters, framed with Civil War Hymns, Dance, and wild theatricality."/>
    <n v="14500"/>
    <n v="241"/>
    <x v="2"/>
    <s v="US"/>
    <s v="USD"/>
    <n v="1446131207"/>
    <n v="1443712007"/>
    <b v="0"/>
    <n v="20"/>
    <b v="0"/>
    <s v="theater/plays"/>
    <n v="2"/>
    <n v="12.05"/>
    <x v="1"/>
    <s v="plays"/>
    <x v="2918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x v="292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x v="2927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x v="2929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x v="29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</r>
  <r>
    <n v="2937"/>
    <s v="UCAS"/>
    <s v="UCAS is a new British musical premiering at the Edinburgh Fringe Festival 2014."/>
    <n v="100"/>
    <n v="225"/>
    <x v="0"/>
    <s v="GB"/>
    <s v="GBP"/>
    <n v="1405249113"/>
    <n v="1402657113"/>
    <b v="0"/>
    <n v="55"/>
    <b v="1"/>
    <s v="theater/musical"/>
    <n v="225"/>
    <n v="4.09"/>
    <x v="1"/>
    <s v="musical"/>
    <x v="2937"/>
  </r>
  <r>
    <n v="2938"/>
    <s v="Keep It Spinning."/>
    <s v="Keep It Spinning! Is an after-school, six week workshop, during which students create an musical based on on an overarching theme."/>
    <n v="600"/>
    <n v="225"/>
    <x v="0"/>
    <s v="US"/>
    <s v="USD"/>
    <n v="1422636814"/>
    <n v="1420044814"/>
    <b v="0"/>
    <n v="32"/>
    <b v="1"/>
    <s v="theater/musical"/>
    <n v="38"/>
    <n v="7.03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s v="US"/>
    <s v="USD"/>
    <n v="1409187600"/>
    <n v="1406316312"/>
    <b v="0"/>
    <n v="25"/>
    <b v="1"/>
    <s v="theater/musical"/>
    <n v="4"/>
    <n v="8.9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s v="US"/>
    <s v="USD"/>
    <n v="1421606018"/>
    <n v="1418150018"/>
    <b v="0"/>
    <n v="33"/>
    <b v="1"/>
    <s v="theater/musical"/>
    <n v="2"/>
    <n v="6.76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4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x v="2947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s v="US"/>
    <s v="USD"/>
    <n v="1447965917"/>
    <n v="1445370317"/>
    <b v="0"/>
    <n v="2"/>
    <b v="0"/>
    <s v="theater/spaces"/>
    <n v="4"/>
    <n v="106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s v="US"/>
    <s v="USD"/>
    <n v="1412536573"/>
    <n v="1408648573"/>
    <b v="0"/>
    <n v="58"/>
    <b v="0"/>
    <s v="theater/spaces"/>
    <n v="1"/>
    <n v="3.66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s v="US"/>
    <s v="USD"/>
    <n v="1489669203"/>
    <n v="1487944803"/>
    <b v="0"/>
    <n v="0"/>
    <b v="0"/>
    <s v="theater/spaces"/>
    <n v="3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0"/>
    <n v="210"/>
    <x v="1"/>
    <s v="US"/>
    <s v="USD"/>
    <n v="1434476849"/>
    <n v="1431884849"/>
    <b v="0"/>
    <n v="11"/>
    <b v="0"/>
    <s v="theater/spaces"/>
    <n v="2"/>
    <n v="19.09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s v="US"/>
    <s v="USD"/>
    <n v="1462402850"/>
    <n v="1459810850"/>
    <b v="0"/>
    <n v="20"/>
    <b v="0"/>
    <s v="theater/spaces"/>
    <n v="103"/>
    <n v="10.25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</r>
  <r>
    <n v="2958"/>
    <s v="Uprising Theater (Canceled)"/>
    <s v="Chicago Based Theater Company and Venue Dedicated to Social Justice and Mainstreaming the Palestinian Narrative"/>
    <n v="100000"/>
    <n v="205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s v="GB"/>
    <s v="GBP"/>
    <n v="1465258325"/>
    <n v="1462666325"/>
    <b v="0"/>
    <n v="0"/>
    <b v="0"/>
    <s v="theater/spaces"/>
    <n v="41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1897"/>
    <n v="205"/>
    <x v="1"/>
    <s v="US"/>
    <s v="USD"/>
    <n v="1410459023"/>
    <n v="1407867023"/>
    <b v="0"/>
    <n v="0"/>
    <b v="0"/>
    <s v="theater/spaces"/>
    <n v="11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s v="US"/>
    <s v="USD"/>
    <n v="1427342400"/>
    <n v="1424927159"/>
    <b v="0"/>
    <n v="108"/>
    <b v="1"/>
    <s v="theater/plays"/>
    <n v="21"/>
    <n v="1.9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s v="US"/>
    <s v="USD"/>
    <n v="1407360720"/>
    <n v="1404769819"/>
    <b v="0"/>
    <n v="196"/>
    <b v="1"/>
    <s v="theater/plays"/>
    <n v="17"/>
    <n v="1.03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s v="US"/>
    <s v="USD"/>
    <n v="1436290233"/>
    <n v="1433698233"/>
    <b v="0"/>
    <n v="39"/>
    <b v="1"/>
    <s v="theater/plays"/>
    <n v="2"/>
    <n v="5.18"/>
    <x v="1"/>
    <s v="plays"/>
    <x v="2965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200"/>
    <n v="201"/>
    <x v="0"/>
    <s v="US"/>
    <s v="USD"/>
    <n v="1425872692"/>
    <n v="1423284292"/>
    <b v="0"/>
    <n v="71"/>
    <b v="1"/>
    <s v="theater/plays"/>
    <n v="101"/>
    <n v="2.83"/>
    <x v="1"/>
    <s v="plays"/>
    <x v="2967"/>
  </r>
  <r>
    <n v="2968"/>
    <s v="The Curse of the Babywoman @ FringeNYC"/>
    <s v="The Curse of the Babywoman is real â€” and it is coming to FringeNYC this August."/>
    <n v="2000"/>
    <n v="201"/>
    <x v="0"/>
    <s v="US"/>
    <s v="USD"/>
    <n v="1471406340"/>
    <n v="1470227660"/>
    <b v="0"/>
    <n v="47"/>
    <b v="1"/>
    <s v="theater/plays"/>
    <n v="10"/>
    <n v="4.2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x v="2971"/>
  </r>
  <r>
    <n v="2972"/>
    <s v="A Bad Plan"/>
    <s v="A group of artists. A mythical art piece. A harrowing quest. And some margaritas."/>
    <n v="200"/>
    <n v="200"/>
    <x v="0"/>
    <s v="US"/>
    <s v="USD"/>
    <n v="1480899600"/>
    <n v="1479609520"/>
    <b v="0"/>
    <n v="17"/>
    <b v="1"/>
    <s v="theater/plays"/>
    <n v="100"/>
    <n v="11.76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s v="US"/>
    <s v="USD"/>
    <n v="1451620800"/>
    <n v="1449171508"/>
    <b v="0"/>
    <n v="33"/>
    <b v="1"/>
    <s v="theater/plays"/>
    <n v="0"/>
    <n v="6.06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s v="US"/>
    <s v="USD"/>
    <n v="1411695300"/>
    <n v="1409275671"/>
    <b v="0"/>
    <n v="87"/>
    <b v="1"/>
    <s v="theater/plays"/>
    <n v="3"/>
    <n v="2.2999999999999998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x v="2975"/>
  </r>
  <r>
    <n v="2976"/>
    <s v="Pizza Delique"/>
    <s v="A play that addresses an important social issue, brought to light by members of the UoM Drama Society."/>
    <n v="13500"/>
    <n v="200"/>
    <x v="0"/>
    <s v="GB"/>
    <s v="GBP"/>
    <n v="1457870400"/>
    <n v="1456421530"/>
    <b v="0"/>
    <n v="14"/>
    <b v="1"/>
    <s v="theater/plays"/>
    <n v="1"/>
    <n v="14.29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8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x v="2979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s v="IE"/>
    <s v="EUR"/>
    <n v="1443014756"/>
    <n v="1439126756"/>
    <b v="1"/>
    <n v="97"/>
    <b v="1"/>
    <s v="theater/spaces"/>
    <n v="130"/>
    <n v="2.0099999999999998"/>
    <x v="1"/>
    <s v="spaces"/>
    <x v="2981"/>
  </r>
  <r>
    <n v="2982"/>
    <s v="Railway Playhouse: Setting up a community arts space"/>
    <s v="Renovating this historical landmark, into an arts venue and theatre space for the community."/>
    <n v="6000"/>
    <n v="195"/>
    <x v="0"/>
    <s v="GB"/>
    <s v="GBP"/>
    <n v="1455208143"/>
    <n v="1452616143"/>
    <b v="1"/>
    <n v="59"/>
    <b v="1"/>
    <s v="theater/spaces"/>
    <n v="3"/>
    <n v="3.31"/>
    <x v="1"/>
    <s v="spaces"/>
    <x v="2982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x v="2985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x v="2988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x v="2991"/>
  </r>
  <r>
    <n v="2992"/>
    <s v="Th'underGrounds"/>
    <s v="Creating a non-profit CAFE &amp; VILLAGE COMMONS in SE Portland, in service to Neighbors, Kids, Artists &amp; the Underserved"/>
    <n v="450"/>
    <n v="180"/>
    <x v="0"/>
    <s v="US"/>
    <s v="USD"/>
    <n v="1476037510"/>
    <n v="1473445510"/>
    <b v="0"/>
    <n v="64"/>
    <b v="1"/>
    <s v="theater/spaces"/>
    <n v="40"/>
    <n v="2.81"/>
    <x v="1"/>
    <s v="spaces"/>
    <x v="2992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150"/>
    <n v="180"/>
    <x v="0"/>
    <s v="GB"/>
    <s v="GBP"/>
    <n v="1412335772"/>
    <n v="1409743772"/>
    <b v="0"/>
    <n v="59"/>
    <b v="1"/>
    <s v="theater/spaces"/>
    <n v="120"/>
    <n v="3.05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s v="US"/>
    <s v="USD"/>
    <n v="1484841471"/>
    <n v="1482249471"/>
    <b v="0"/>
    <n v="249"/>
    <b v="1"/>
    <s v="theater/spaces"/>
    <n v="3"/>
    <n v="0.72"/>
    <x v="1"/>
    <s v="spaces"/>
    <x v="2995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x v="2998"/>
  </r>
  <r>
    <n v="2999"/>
    <s v="RAT Fund-Riser"/>
    <s v="Restless Artists' Theatre is building risers and installing better lighting for our patrons.  We need to purchase raw materials."/>
    <n v="5000"/>
    <n v="177"/>
    <x v="0"/>
    <s v="US"/>
    <s v="USD"/>
    <n v="1488333600"/>
    <n v="1487094360"/>
    <b v="0"/>
    <n v="20"/>
    <b v="1"/>
    <s v="theater/spaces"/>
    <n v="4"/>
    <n v="8.85"/>
    <x v="1"/>
    <s v="spaces"/>
    <x v="2999"/>
  </r>
  <r>
    <n v="3000"/>
    <s v="Voices From The Future"/>
    <s v="A benefit show featuring musicians, dancers &amp; poets all under age 30 to raise money in support of LGBTQ rights and programs."/>
    <n v="20000"/>
    <n v="177"/>
    <x v="0"/>
    <s v="US"/>
    <s v="USD"/>
    <n v="1485885600"/>
    <n v="1484682670"/>
    <b v="0"/>
    <n v="8"/>
    <b v="1"/>
    <s v="theater/spaces"/>
    <n v="1"/>
    <n v="22.13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s v="US"/>
    <s v="USD"/>
    <n v="1468445382"/>
    <n v="1465853382"/>
    <b v="0"/>
    <n v="175"/>
    <b v="1"/>
    <s v="theater/spaces"/>
    <n v="1"/>
    <n v="1"/>
    <x v="1"/>
    <s v="spaces"/>
    <x v="3001"/>
  </r>
  <r>
    <n v="3002"/>
    <s v="Help Fund the &quot;Back Room&quot; Arts Space at Jimmy's No 43!"/>
    <s v="Make the workshop/ small stage space at Jimmy's No 43 even better than before!"/>
    <n v="250000"/>
    <n v="175"/>
    <x v="0"/>
    <s v="US"/>
    <s v="USD"/>
    <n v="1356552252"/>
    <n v="1353960252"/>
    <b v="0"/>
    <n v="104"/>
    <b v="1"/>
    <s v="theater/spaces"/>
    <n v="0"/>
    <n v="1.68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x v="3003"/>
  </r>
  <r>
    <n v="3004"/>
    <s v="Save the Agawam Cinemas"/>
    <s v="The Agawam Cinemas is to be successfully reopened by new ownership and the twin theaters must be converted to digital projection."/>
    <n v="10000"/>
    <n v="170"/>
    <x v="0"/>
    <s v="US"/>
    <s v="USD"/>
    <n v="1416089324"/>
    <n v="1413493724"/>
    <b v="0"/>
    <n v="277"/>
    <b v="1"/>
    <s v="theater/spaces"/>
    <n v="2"/>
    <n v="0.6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s v="US"/>
    <s v="USD"/>
    <n v="1412611905"/>
    <n v="1410019905"/>
    <b v="0"/>
    <n v="118"/>
    <b v="1"/>
    <s v="theater/spaces"/>
    <n v="0"/>
    <n v="1.44"/>
    <x v="1"/>
    <s v="spaces"/>
    <x v="3005"/>
  </r>
  <r>
    <n v="3006"/>
    <s v="ONTARIO STREET THEATRE in Port Hope."/>
    <s v="We're an affordable theatre and rental space that can be molded into anything by anyone."/>
    <n v="500"/>
    <n v="170"/>
    <x v="0"/>
    <s v="CA"/>
    <s v="CAD"/>
    <n v="1418580591"/>
    <n v="1415988591"/>
    <b v="0"/>
    <n v="97"/>
    <b v="1"/>
    <s v="theater/spaces"/>
    <n v="34"/>
    <n v="1.75"/>
    <x v="1"/>
    <s v="spaces"/>
    <x v="3006"/>
  </r>
  <r>
    <n v="3007"/>
    <s v="Bethlem"/>
    <s v="Consuite for 2015 CoreCon.  An adventure into insanity."/>
    <n v="1600"/>
    <n v="170"/>
    <x v="0"/>
    <s v="US"/>
    <s v="USD"/>
    <n v="1429938683"/>
    <n v="1428124283"/>
    <b v="0"/>
    <n v="20"/>
    <b v="1"/>
    <s v="theater/spaces"/>
    <n v="11"/>
    <n v="8.5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s v="US"/>
    <s v="USD"/>
    <n v="1453352719"/>
    <n v="1450760719"/>
    <b v="0"/>
    <n v="26"/>
    <b v="1"/>
    <s v="theater/spaces"/>
    <n v="20"/>
    <n v="6.54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400"/>
    <n v="165"/>
    <x v="0"/>
    <s v="US"/>
    <s v="USD"/>
    <n v="1417012840"/>
    <n v="1414417240"/>
    <b v="0"/>
    <n v="128"/>
    <b v="1"/>
    <s v="theater/spaces"/>
    <n v="41"/>
    <n v="1.2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s v="US"/>
    <s v="USD"/>
    <n v="1424548719"/>
    <n v="1419364719"/>
    <b v="0"/>
    <n v="15"/>
    <b v="1"/>
    <s v="theater/spaces"/>
    <n v="17"/>
    <n v="11"/>
    <x v="1"/>
    <s v="spaces"/>
    <x v="3010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</r>
  <r>
    <n v="3012"/>
    <s v="Up-lifting Up-Fit!"/>
    <s v="Spring Theatre has recently found a new home in the heart of Winston Salem. We need your help for an up-lifting up-fit!"/>
    <n v="5000"/>
    <n v="160"/>
    <x v="0"/>
    <s v="US"/>
    <s v="USD"/>
    <n v="1423587130"/>
    <n v="1421772730"/>
    <b v="0"/>
    <n v="55"/>
    <b v="1"/>
    <s v="theater/spaces"/>
    <n v="3"/>
    <n v="2.91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s v="US"/>
    <s v="USD"/>
    <n v="1434917049"/>
    <n v="1432325049"/>
    <b v="0"/>
    <n v="107"/>
    <b v="1"/>
    <s v="theater/spaces"/>
    <n v="3"/>
    <n v="1.5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x v="3014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s v="US"/>
    <s v="USD"/>
    <n v="1408566243"/>
    <n v="1405974243"/>
    <b v="0"/>
    <n v="159"/>
    <b v="1"/>
    <s v="theater/spaces"/>
    <n v="100"/>
    <n v="0.96"/>
    <x v="1"/>
    <s v="spaces"/>
    <x v="3017"/>
  </r>
  <r>
    <n v="3018"/>
    <s v="Why Theatre"/>
    <s v="Le projet vise la crÃ©ation dâ€™un lieu de rÃ©sidence, recherche et formation dÃ©diÃ© Ã  l'art vivant, l'image et la narration."/>
    <n v="1000"/>
    <n v="153"/>
    <x v="0"/>
    <s v="FR"/>
    <s v="EUR"/>
    <n v="1437429600"/>
    <n v="1433747376"/>
    <b v="0"/>
    <n v="41"/>
    <b v="1"/>
    <s v="theater/spaces"/>
    <n v="15"/>
    <n v="3.73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s v="US"/>
    <s v="USD"/>
    <n v="1479794340"/>
    <n v="1476715869"/>
    <b v="0"/>
    <n v="103"/>
    <b v="1"/>
    <s v="theater/spaces"/>
    <n v="2"/>
    <n v="1.47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s v="US"/>
    <s v="USD"/>
    <n v="1472338409"/>
    <n v="1468450409"/>
    <b v="0"/>
    <n v="62"/>
    <b v="1"/>
    <s v="theater/spaces"/>
    <n v="1"/>
    <n v="2.44"/>
    <x v="1"/>
    <s v="spaces"/>
    <x v="3022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s v="GB"/>
    <s v="GBP"/>
    <n v="1401465600"/>
    <n v="1399032813"/>
    <b v="0"/>
    <n v="145"/>
    <b v="1"/>
    <s v="theater/spaces"/>
    <n v="3"/>
    <n v="1.03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s v="GB"/>
    <s v="GBP"/>
    <n v="1488538892"/>
    <n v="1487329292"/>
    <b v="0"/>
    <n v="25"/>
    <b v="1"/>
    <s v="theater/spaces"/>
    <n v="2"/>
    <n v="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x v="3027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x v="3031"/>
  </r>
  <r>
    <n v="3032"/>
    <s v="Silent Valley : A Haunting"/>
    <s v="One night only, not-for-profit, neighborhood haunted attraction that will scare your mask off! Coming this Halloween."/>
    <n v="5000"/>
    <n v="145"/>
    <x v="0"/>
    <s v="US"/>
    <s v="USD"/>
    <n v="1441933459"/>
    <n v="1439341459"/>
    <b v="0"/>
    <n v="25"/>
    <b v="1"/>
    <s v="theater/spaces"/>
    <n v="3"/>
    <n v="5.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6500"/>
    <n v="145"/>
    <x v="0"/>
    <s v="US"/>
    <s v="USD"/>
    <n v="1471487925"/>
    <n v="1468895925"/>
    <b v="0"/>
    <n v="23"/>
    <b v="1"/>
    <s v="theater/spaces"/>
    <n v="2"/>
    <n v="6.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x v="3034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x v="3035"/>
  </r>
  <r>
    <n v="3036"/>
    <s v="Save the Studio!"/>
    <s v="Help Synetic Theater create a new Studio to produce amazing  shows in the 2013/14 season and train awesome artists of all ages!"/>
    <n v="800"/>
    <n v="141"/>
    <x v="0"/>
    <s v="US"/>
    <s v="USD"/>
    <n v="1376654340"/>
    <n v="1373568644"/>
    <b v="0"/>
    <n v="329"/>
    <b v="1"/>
    <s v="theater/spaces"/>
    <n v="18"/>
    <n v="0.4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s v="US"/>
    <s v="USD"/>
    <n v="1285995540"/>
    <n v="1279574773"/>
    <b v="0"/>
    <n v="32"/>
    <b v="1"/>
    <s v="theater/spaces"/>
    <n v="14"/>
    <n v="4.41"/>
    <x v="1"/>
    <s v="spaces"/>
    <x v="3037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x v="3038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s v="US"/>
    <s v="USD"/>
    <n v="1408679055"/>
    <n v="1406087055"/>
    <b v="0"/>
    <n v="64"/>
    <b v="1"/>
    <s v="theater/spaces"/>
    <n v="5"/>
    <n v="2.11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s v="US"/>
    <s v="USD"/>
    <n v="1410324720"/>
    <n v="1407784586"/>
    <b v="0"/>
    <n v="58"/>
    <b v="1"/>
    <s v="theater/spaces"/>
    <n v="0"/>
    <n v="2.33"/>
    <x v="1"/>
    <s v="spaces"/>
    <x v="3046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9500"/>
    <n v="135"/>
    <x v="0"/>
    <s v="US"/>
    <s v="USD"/>
    <n v="1420060920"/>
    <n v="1417556262"/>
    <b v="0"/>
    <n v="47"/>
    <b v="1"/>
    <s v="theater/spaces"/>
    <n v="1"/>
    <n v="2.87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x v="3049"/>
  </r>
  <r>
    <n v="3050"/>
    <s v="The Black Pearl Consuite at CoreCon VIII: On Ancient Seas"/>
    <s v="Help fund The Black Pearl Consuite at CoreCon VIII: On Ancient Seas!"/>
    <n v="3000"/>
    <n v="132"/>
    <x v="0"/>
    <s v="US"/>
    <s v="USD"/>
    <n v="1462420960"/>
    <n v="1459828960"/>
    <b v="0"/>
    <n v="9"/>
    <b v="1"/>
    <s v="theater/spaces"/>
    <n v="4"/>
    <n v="14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40000"/>
    <n v="132"/>
    <x v="2"/>
    <s v="GB"/>
    <s v="GBP"/>
    <n v="1486547945"/>
    <n v="1483955945"/>
    <b v="1"/>
    <n v="35"/>
    <b v="0"/>
    <s v="theater/spaces"/>
    <n v="0"/>
    <n v="3.77"/>
    <x v="1"/>
    <s v="spaces"/>
    <x v="3051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2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1000"/>
    <n v="130"/>
    <x v="2"/>
    <s v="US"/>
    <s v="USD"/>
    <n v="1420844390"/>
    <n v="1415660390"/>
    <b v="0"/>
    <n v="1"/>
    <b v="0"/>
    <s v="theater/spaces"/>
    <n v="13"/>
    <n v="130"/>
    <x v="1"/>
    <s v="spaces"/>
    <x v="3055"/>
  </r>
  <r>
    <n v="3056"/>
    <s v="Palace Flophouse Theater"/>
    <s v="Looking to establish a communal space for art shows, bands, farmer's markets, environmental education, and traditional skills."/>
    <n v="500"/>
    <n v="130"/>
    <x v="2"/>
    <s v="US"/>
    <s v="USD"/>
    <n v="1412003784"/>
    <n v="1406819784"/>
    <b v="0"/>
    <n v="0"/>
    <b v="0"/>
    <s v="theater/spaces"/>
    <n v="26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400"/>
    <n v="130"/>
    <x v="2"/>
    <s v="GB"/>
    <s v="GBP"/>
    <n v="1459694211"/>
    <n v="1457105811"/>
    <b v="0"/>
    <n v="0"/>
    <b v="0"/>
    <s v="theater/spaces"/>
    <n v="33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s v="IT"/>
    <s v="EUR"/>
    <n v="1463734740"/>
    <n v="1459414740"/>
    <b v="0"/>
    <n v="3"/>
    <b v="0"/>
    <s v="theater/spaces"/>
    <n v="65"/>
    <n v="43.33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s v="US"/>
    <s v="USD"/>
    <n v="1407536846"/>
    <n v="1404944846"/>
    <b v="0"/>
    <n v="11"/>
    <b v="0"/>
    <s v="theater/spaces"/>
    <n v="9"/>
    <n v="11.82"/>
    <x v="1"/>
    <s v="spaces"/>
    <x v="3059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</r>
  <r>
    <n v="3061"/>
    <s v="Help Save Parkway Cinemas!"/>
    <s v="Save a historic Local theater."/>
    <n v="1000"/>
    <n v="128"/>
    <x v="2"/>
    <s v="US"/>
    <s v="USD"/>
    <n v="1407955748"/>
    <n v="1405363748"/>
    <b v="0"/>
    <n v="0"/>
    <b v="0"/>
    <s v="theater/spaces"/>
    <n v="13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s v="US"/>
    <s v="USD"/>
    <n v="1443636000"/>
    <n v="1441111892"/>
    <b v="0"/>
    <n v="67"/>
    <b v="0"/>
    <s v="theater/spaces"/>
    <n v="0"/>
    <n v="1.91"/>
    <x v="1"/>
    <s v="spaces"/>
    <x v="3062"/>
  </r>
  <r>
    <n v="3063"/>
    <s v="Spec Haus"/>
    <s v="Members of the local Miami music scene are putting together a venue/creative space in Kendall!"/>
    <n v="15000"/>
    <n v="126"/>
    <x v="2"/>
    <s v="US"/>
    <s v="USD"/>
    <n v="1477174138"/>
    <n v="1474150138"/>
    <b v="0"/>
    <n v="23"/>
    <b v="0"/>
    <s v="theater/spaces"/>
    <n v="1"/>
    <n v="5.48"/>
    <x v="1"/>
    <s v="spaces"/>
    <x v="3063"/>
  </r>
  <r>
    <n v="3064"/>
    <s v="Kickstart the Crossroads Community"/>
    <s v="An epicenter for connection, creation and expression of the community."/>
    <n v="6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</r>
  <r>
    <n v="3066"/>
    <s v="Gold Coast Wake Park"/>
    <s v="Our mission is to offer an innovative family watersports attraction that is fun, safe, economical and a leader in its field."/>
    <n v="2500"/>
    <n v="125"/>
    <x v="2"/>
    <s v="AU"/>
    <s v="AUD"/>
    <n v="1468128537"/>
    <n v="1465536537"/>
    <b v="0"/>
    <n v="15"/>
    <b v="0"/>
    <s v="theater/spaces"/>
    <n v="5"/>
    <n v="8.33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s v="NZ"/>
    <s v="NZD"/>
    <n v="1441837879"/>
    <n v="1439245879"/>
    <b v="0"/>
    <n v="1"/>
    <b v="0"/>
    <s v="theater/spaces"/>
    <n v="4"/>
    <n v="125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s v="US"/>
    <s v="USD"/>
    <n v="1418587234"/>
    <n v="1415995234"/>
    <b v="0"/>
    <n v="7"/>
    <b v="0"/>
    <s v="theater/spaces"/>
    <n v="5"/>
    <n v="17.86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</r>
  <r>
    <n v="3071"/>
    <s v="The Echo Theatre 2015"/>
    <s v="Anyone can create. They just need a place and an opportunity. The Echo Theatre (Provo) provides that opportunity."/>
    <n v="20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s v="US"/>
    <s v="USD"/>
    <n v="1434309540"/>
    <n v="1429287900"/>
    <b v="0"/>
    <n v="7"/>
    <b v="0"/>
    <s v="theater/spaces"/>
    <n v="1"/>
    <n v="17.86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5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s v="US"/>
    <s v="USD"/>
    <n v="1427040435"/>
    <n v="1424452035"/>
    <b v="0"/>
    <n v="27"/>
    <b v="0"/>
    <s v="theater/spaces"/>
    <n v="48"/>
    <n v="4.4400000000000004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420"/>
    <n v="120"/>
    <x v="2"/>
    <s v="US"/>
    <s v="USD"/>
    <n v="1419644444"/>
    <n v="1414456844"/>
    <b v="0"/>
    <n v="7"/>
    <b v="0"/>
    <s v="theater/spaces"/>
    <n v="29"/>
    <n v="17.14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s v="US"/>
    <s v="USD"/>
    <n v="1442722891"/>
    <n v="1440130891"/>
    <b v="0"/>
    <n v="5"/>
    <b v="0"/>
    <s v="theater/spaces"/>
    <n v="0"/>
    <n v="24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s v="US"/>
    <s v="USD"/>
    <n v="1447628946"/>
    <n v="1445033346"/>
    <b v="0"/>
    <n v="0"/>
    <b v="0"/>
    <s v="theater/spaces"/>
    <n v="171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s v="US"/>
    <s v="USD"/>
    <n v="1409547600"/>
    <n v="1406986278"/>
    <b v="0"/>
    <n v="3"/>
    <b v="0"/>
    <s v="theater/spaces"/>
    <n v="0"/>
    <n v="40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s v="IT"/>
    <s v="EUR"/>
    <n v="1439827559"/>
    <n v="1434643559"/>
    <b v="0"/>
    <n v="3"/>
    <b v="0"/>
    <s v="theater/spaces"/>
    <n v="12"/>
    <n v="38.67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s v="US"/>
    <s v="USD"/>
    <n v="1482294990"/>
    <n v="1477107390"/>
    <b v="0"/>
    <n v="2"/>
    <b v="0"/>
    <s v="theater/spaces"/>
    <n v="58"/>
    <n v="58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s v="US"/>
    <s v="USD"/>
    <n v="1420724460"/>
    <n v="1418046247"/>
    <b v="0"/>
    <n v="3"/>
    <b v="0"/>
    <s v="theater/spaces"/>
    <n v="3"/>
    <n v="38.67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x v="3089"/>
  </r>
  <r>
    <n v="3090"/>
    <s v="Save the Stage"/>
    <s v="To create a space by restoring a historic church in Burlington, Ky where community theater, dance and music and art can be performed."/>
    <n v="500"/>
    <n v="115"/>
    <x v="2"/>
    <s v="US"/>
    <s v="USD"/>
    <n v="1430505545"/>
    <n v="1425325145"/>
    <b v="0"/>
    <n v="9"/>
    <b v="0"/>
    <s v="theater/spaces"/>
    <n v="23"/>
    <n v="12.78"/>
    <x v="1"/>
    <s v="spaces"/>
    <x v="3090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s v="US"/>
    <s v="USD"/>
    <n v="1444946400"/>
    <n v="1441723912"/>
    <b v="0"/>
    <n v="21"/>
    <b v="0"/>
    <s v="theater/spaces"/>
    <n v="2"/>
    <n v="5.48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x v="3093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</r>
  <r>
    <n v="3095"/>
    <s v="The Old Howard Theatre Company"/>
    <s v="We are a small theatre company looking to provide world class theatre to the working class in the Greater New York area."/>
    <n v="4000"/>
    <n v="110"/>
    <x v="2"/>
    <s v="US"/>
    <s v="USD"/>
    <n v="1470011780"/>
    <n v="1464827780"/>
    <b v="0"/>
    <n v="1"/>
    <b v="0"/>
    <s v="theater/spaces"/>
    <n v="3"/>
    <n v="11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s v="US"/>
    <s v="USD"/>
    <n v="1432151326"/>
    <n v="1429559326"/>
    <b v="0"/>
    <n v="14"/>
    <b v="0"/>
    <s v="theater/spaces"/>
    <n v="11"/>
    <n v="7.86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30000"/>
    <n v="110"/>
    <x v="2"/>
    <s v="US"/>
    <s v="USD"/>
    <n v="1454890620"/>
    <n v="1450724449"/>
    <b v="0"/>
    <n v="27"/>
    <b v="0"/>
    <s v="theater/spaces"/>
    <n v="0"/>
    <n v="4.07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s v="US"/>
    <s v="USD"/>
    <n v="1455251591"/>
    <n v="1452659591"/>
    <b v="0"/>
    <n v="5"/>
    <b v="0"/>
    <s v="theater/spaces"/>
    <n v="2"/>
    <n v="22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s v="US"/>
    <s v="USD"/>
    <n v="1413816975"/>
    <n v="1411224975"/>
    <b v="0"/>
    <n v="13"/>
    <b v="0"/>
    <s v="theater/spaces"/>
    <n v="2"/>
    <n v="8.4600000000000009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x v="3101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x v="3102"/>
  </r>
  <r>
    <n v="3103"/>
    <s v="Professional Venue for local artists!!"/>
    <s v="Creating a place for local artists to perform, at substantially less cost for them"/>
    <n v="15000"/>
    <n v="108"/>
    <x v="2"/>
    <s v="US"/>
    <s v="USD"/>
    <n v="1434080706"/>
    <n v="1428896706"/>
    <b v="0"/>
    <n v="2"/>
    <b v="0"/>
    <s v="theater/spaces"/>
    <n v="1"/>
    <n v="54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189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s v="GB"/>
    <s v="GBP"/>
    <n v="1442440800"/>
    <n v="1440497876"/>
    <b v="0"/>
    <n v="4"/>
    <b v="0"/>
    <s v="theater/spaces"/>
    <n v="0"/>
    <n v="26.5"/>
    <x v="1"/>
    <s v="spaces"/>
    <x v="3106"/>
  </r>
  <r>
    <n v="3107"/>
    <s v="Creating Cabaret"/>
    <s v="When opportunity knocks, we answer!  Help expand the ravishingly talented troupe into a new and exciting market and venue!"/>
    <n v="8000"/>
    <n v="106"/>
    <x v="2"/>
    <s v="US"/>
    <s v="USD"/>
    <n v="1431372751"/>
    <n v="1430767951"/>
    <b v="0"/>
    <n v="29"/>
    <b v="0"/>
    <s v="theater/spaces"/>
    <n v="1"/>
    <n v="3.66"/>
    <x v="1"/>
    <s v="spaces"/>
    <x v="3107"/>
  </r>
  <r>
    <n v="3108"/>
    <s v="Funding a home for our Children's Theater"/>
    <s v="We need a permanent home for the theater!"/>
    <n v="10000"/>
    <n v="106"/>
    <x v="2"/>
    <s v="US"/>
    <s v="USD"/>
    <n v="1430234394"/>
    <n v="1425053994"/>
    <b v="0"/>
    <n v="2"/>
    <b v="0"/>
    <s v="theater/spaces"/>
    <n v="1"/>
    <n v="5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</r>
  <r>
    <n v="3110"/>
    <s v="Hip Justice Catmunity Center"/>
    <s v="Cat People Unite! It's time we get a space of our own to relax, socialize and learn! Join the Catmunity!"/>
    <n v="25"/>
    <n v="106"/>
    <x v="2"/>
    <s v="US"/>
    <s v="USD"/>
    <n v="1487465119"/>
    <n v="1484009119"/>
    <b v="0"/>
    <n v="1"/>
    <b v="0"/>
    <s v="theater/spaces"/>
    <n v="424"/>
    <n v="106"/>
    <x v="1"/>
    <s v="spaces"/>
    <x v="3110"/>
  </r>
  <r>
    <n v="3111"/>
    <s v="All Puppet Players Need a Home"/>
    <s v="Help All Puppet Players perform it's 2015 season in a beautiful 200 seat theater for an entire year."/>
    <n v="12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s v="US"/>
    <s v="USD"/>
    <n v="1411312250"/>
    <n v="1406128250"/>
    <b v="0"/>
    <n v="0"/>
    <b v="0"/>
    <s v="theater/spaces"/>
    <n v="2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"/>
    <n v="105"/>
    <x v="2"/>
    <s v="SE"/>
    <s v="SEK"/>
    <n v="1465123427"/>
    <n v="1462531427"/>
    <b v="0"/>
    <n v="1"/>
    <b v="0"/>
    <s v="theater/spaces"/>
    <n v="11"/>
    <n v="105"/>
    <x v="1"/>
    <s v="spaces"/>
    <x v="3115"/>
  </r>
  <r>
    <n v="3116"/>
    <s v="CoreCon Asylum"/>
    <s v="Creating a consuite for CoreCon. A focus on the insanity of asylums and early medical practices from history."/>
    <n v="22000"/>
    <n v="105"/>
    <x v="2"/>
    <s v="US"/>
    <s v="USD"/>
    <n v="1427890925"/>
    <n v="1426681325"/>
    <b v="0"/>
    <n v="10"/>
    <b v="0"/>
    <s v="theater/spaces"/>
    <n v="0"/>
    <n v="10.5"/>
    <x v="1"/>
    <s v="spaces"/>
    <x v="3116"/>
  </r>
  <r>
    <n v="3117"/>
    <s v="Cowes and The Sea"/>
    <s v="Performing Arts workshops, for young people aged 5 -16, exploring how the sea has shaped Cowes as a settlement."/>
    <n v="10000"/>
    <n v="105"/>
    <x v="2"/>
    <s v="GB"/>
    <s v="GBP"/>
    <n v="1464354720"/>
    <n v="1463648360"/>
    <b v="0"/>
    <n v="1"/>
    <b v="0"/>
    <s v="theater/spaces"/>
    <n v="1"/>
    <n v="105"/>
    <x v="1"/>
    <s v="spaces"/>
    <x v="3117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20"/>
  </r>
  <r>
    <n v="3121"/>
    <s v="Ant Farm Theatre Project (Canceled)"/>
    <s v="I going to build a theatre for a local ant farm so that Ants can put on their theatre productions."/>
    <n v="70"/>
    <n v="101"/>
    <x v="1"/>
    <s v="CA"/>
    <s v="CAD"/>
    <n v="1411748335"/>
    <n v="1406564335"/>
    <b v="0"/>
    <n v="1"/>
    <b v="0"/>
    <s v="theater/spaces"/>
    <n v="144"/>
    <n v="101"/>
    <x v="1"/>
    <s v="spaces"/>
    <x v="3121"/>
  </r>
  <r>
    <n v="3122"/>
    <s v="be back soon (Canceled)"/>
    <s v="cancelled until further notice"/>
    <n v="4500"/>
    <n v="101"/>
    <x v="1"/>
    <s v="US"/>
    <s v="USD"/>
    <n v="1478733732"/>
    <n v="1478298132"/>
    <b v="0"/>
    <n v="2"/>
    <b v="0"/>
    <s v="theater/spaces"/>
    <n v="2"/>
    <n v="50.5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x v="3123"/>
  </r>
  <r>
    <n v="3124"/>
    <s v="Theater &amp; Arts &amp; Day Care (Canceled)"/>
    <s v="A place where kids/ teens' dreams come true, and one finds there home without sparkly red shoes!"/>
    <n v="3000"/>
    <n v="101"/>
    <x v="1"/>
    <s v="US"/>
    <s v="USD"/>
    <n v="1422902601"/>
    <n v="1417718601"/>
    <b v="0"/>
    <n v="4"/>
    <b v="0"/>
    <s v="theater/spaces"/>
    <n v="3"/>
    <n v="25.25"/>
    <x v="1"/>
    <s v="spaces"/>
    <x v="3124"/>
  </r>
  <r>
    <n v="3125"/>
    <s v="N/A (Canceled)"/>
    <s v="N/A"/>
    <n v="5000"/>
    <n v="100"/>
    <x v="1"/>
    <s v="US"/>
    <s v="USD"/>
    <n v="1452142672"/>
    <n v="1449550672"/>
    <b v="0"/>
    <n v="0"/>
    <b v="0"/>
    <s v="theater/spaces"/>
    <n v="2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s v="US"/>
    <s v="USD"/>
    <n v="1459121162"/>
    <n v="1456532762"/>
    <b v="0"/>
    <n v="17"/>
    <b v="0"/>
    <s v="theater/spaces"/>
    <n v="2"/>
    <n v="5.8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s v="US"/>
    <s v="USD"/>
    <n v="1425242029"/>
    <n v="1422650029"/>
    <b v="0"/>
    <n v="0"/>
    <b v="0"/>
    <s v="theater/spaces"/>
    <n v="1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s v="US"/>
    <s v="USD"/>
    <n v="1489690141"/>
    <n v="1487101741"/>
    <b v="0"/>
    <n v="117"/>
    <b v="0"/>
    <s v="theater/plays"/>
    <n v="3"/>
    <n v="0.8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s v="US"/>
    <s v="USD"/>
    <n v="1492542819"/>
    <n v="1489090419"/>
    <b v="0"/>
    <n v="1"/>
    <b v="0"/>
    <s v="theater/plays"/>
    <n v="0"/>
    <n v="100"/>
    <x v="1"/>
    <s v="plays"/>
    <x v="3129"/>
  </r>
  <r>
    <n v="3130"/>
    <s v="MEDEA | A New Vision"/>
    <s v="A shockingly relevant modern take on a 2,000-year-old tragedy that confronts current gender politics."/>
    <n v="25000"/>
    <n v="100"/>
    <x v="3"/>
    <s v="US"/>
    <s v="USD"/>
    <n v="1492145940"/>
    <n v="1489504916"/>
    <b v="0"/>
    <n v="4"/>
    <b v="0"/>
    <s v="theater/plays"/>
    <n v="0"/>
    <n v="25"/>
    <x v="1"/>
    <s v="plays"/>
    <x v="3130"/>
  </r>
  <r>
    <n v="3131"/>
    <s v="SNAKE EYES"/>
    <s v="A Staged Reading of &quot;Snake Eyes,&quot; a new play by Alex Rafala"/>
    <n v="2500"/>
    <n v="100"/>
    <x v="3"/>
    <s v="US"/>
    <s v="USD"/>
    <n v="1491656045"/>
    <n v="1489067645"/>
    <b v="0"/>
    <n v="12"/>
    <b v="0"/>
    <s v="theater/plays"/>
    <n v="4"/>
    <n v="8.33"/>
    <x v="1"/>
    <s v="plays"/>
    <x v="3131"/>
  </r>
  <r>
    <n v="3132"/>
    <s v="A Bite of a Snake Play"/>
    <s v="Smells Like Money, Drips Like Honey, Taste Like Mocha, Better Run AWAY"/>
    <n v="50000"/>
    <n v="100"/>
    <x v="3"/>
    <s v="US"/>
    <s v="USD"/>
    <n v="1492759460"/>
    <n v="1487579060"/>
    <b v="0"/>
    <n v="1"/>
    <b v="0"/>
    <s v="theater/plays"/>
    <n v="0"/>
    <n v="10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s v="GB"/>
    <s v="GBP"/>
    <n v="1490631419"/>
    <n v="1488820619"/>
    <b v="0"/>
    <n v="12"/>
    <b v="0"/>
    <s v="theater/plays"/>
    <n v="0"/>
    <n v="8.33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s v="US"/>
    <s v="USD"/>
    <n v="1491277121"/>
    <n v="1489376321"/>
    <b v="0"/>
    <n v="7"/>
    <b v="0"/>
    <s v="theater/plays"/>
    <n v="8"/>
    <n v="14.29"/>
    <x v="1"/>
    <s v="plays"/>
    <x v="3135"/>
  </r>
  <r>
    <n v="3136"/>
    <s v="Heroines"/>
    <s v="Help emberfly theatre put on their first production Heroines and pay our actors and creative team! Follow us @emberflytheatre"/>
    <n v="2500"/>
    <n v="100"/>
    <x v="3"/>
    <s v="GB"/>
    <s v="GBP"/>
    <n v="1491001140"/>
    <n v="1487847954"/>
    <b v="0"/>
    <n v="22"/>
    <b v="0"/>
    <s v="theater/plays"/>
    <n v="4"/>
    <n v="4.55"/>
    <x v="1"/>
    <s v="plays"/>
    <x v="3136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</r>
  <r>
    <n v="3138"/>
    <s v="Our Country's Good"/>
    <s v="A UWE Drama Society adaptation of Timberlake Wertenbaker's play. Funding needed for costumes/props to make the show a success. Thanks."/>
    <n v="40000"/>
    <n v="10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s v="MX"/>
    <s v="MXN"/>
    <n v="1490416380"/>
    <n v="1487485760"/>
    <b v="0"/>
    <n v="6"/>
    <b v="0"/>
    <s v="theater/plays"/>
    <n v="1"/>
    <n v="16.670000000000002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s v="FR"/>
    <s v="EUR"/>
    <n v="1491581703"/>
    <n v="1488993303"/>
    <b v="0"/>
    <n v="4"/>
    <b v="0"/>
    <s v="theater/plays"/>
    <n v="2"/>
    <n v="25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10000"/>
    <n v="100"/>
    <x v="3"/>
    <s v="NL"/>
    <s v="EUR"/>
    <n v="1492372800"/>
    <n v="1488823488"/>
    <b v="0"/>
    <n v="8"/>
    <b v="0"/>
    <s v="theater/plays"/>
    <n v="1"/>
    <n v="12.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100"/>
    <n v="100"/>
    <x v="3"/>
    <s v="GB"/>
    <s v="GBP"/>
    <n v="1489922339"/>
    <n v="1487333939"/>
    <b v="0"/>
    <n v="3"/>
    <b v="0"/>
    <s v="theater/plays"/>
    <n v="100"/>
    <n v="33.33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s v="GB"/>
    <s v="GBP"/>
    <n v="1491726956"/>
    <n v="1489480556"/>
    <b v="0"/>
    <n v="0"/>
    <b v="0"/>
    <s v="theater/plays"/>
    <n v="2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x v="3144"/>
  </r>
  <r>
    <n v="3145"/>
    <s v="Arlington's 1st Dinner Theatre"/>
    <s v="Dominion Theatre Company is the first community dinner theatre  to be established in Arlington TX."/>
    <n v="5000"/>
    <n v="100"/>
    <x v="3"/>
    <s v="US"/>
    <s v="USD"/>
    <n v="1490659134"/>
    <n v="1485478734"/>
    <b v="0"/>
    <n v="0"/>
    <b v="0"/>
    <s v="theater/plays"/>
    <n v="2"/>
    <n v="0"/>
    <x v="1"/>
    <s v="plays"/>
    <x v="3145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x v="3147"/>
  </r>
  <r>
    <n v="3148"/>
    <s v="The Aurora Project: A Sci-Fi Epic by Bella Poynton"/>
    <s v="Help fund The Aurora Project, an immersive science fiction epic."/>
    <n v="600"/>
    <n v="100"/>
    <x v="0"/>
    <s v="US"/>
    <s v="USD"/>
    <n v="1412136000"/>
    <n v="1410278284"/>
    <b v="1"/>
    <n v="57"/>
    <b v="1"/>
    <s v="theater/plays"/>
    <n v="17"/>
    <n v="1.75"/>
    <x v="1"/>
    <s v="plays"/>
    <x v="3148"/>
  </r>
  <r>
    <n v="3149"/>
    <s v="Kafka on the Shore"/>
    <s v="A student led production at Northwestern U. of an adaptation by Frank Galati of the classic book Kafka on the Shore by Haruki Murakmi."/>
    <n v="1000"/>
    <n v="100"/>
    <x v="0"/>
    <s v="US"/>
    <s v="USD"/>
    <n v="1354845600"/>
    <n v="1352766300"/>
    <b v="1"/>
    <n v="25"/>
    <b v="1"/>
    <s v="theater/plays"/>
    <n v="10"/>
    <n v="4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x v="315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x v="3151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x v="3152"/>
  </r>
  <r>
    <n v="3153"/>
    <s v="Terminator the Second"/>
    <s v="A stage production of Terminator 2: Judgment Day, composed entirely of the words of William Shakespeare"/>
    <n v="1500"/>
    <n v="95"/>
    <x v="0"/>
    <s v="US"/>
    <s v="USD"/>
    <n v="1304225940"/>
    <n v="1301542937"/>
    <b v="1"/>
    <n v="241"/>
    <b v="1"/>
    <s v="theater/plays"/>
    <n v="6"/>
    <n v="0.39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s v="US"/>
    <s v="USD"/>
    <n v="1333310458"/>
    <n v="1330722058"/>
    <b v="1"/>
    <n v="123"/>
    <b v="1"/>
    <s v="theater/plays"/>
    <n v="3"/>
    <n v="0.7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2500"/>
    <n v="94"/>
    <x v="0"/>
    <s v="GB"/>
    <s v="GBP"/>
    <n v="1356004725"/>
    <n v="1353412725"/>
    <b v="1"/>
    <n v="302"/>
    <b v="1"/>
    <s v="theater/plays"/>
    <n v="4"/>
    <n v="0.3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s v="US"/>
    <s v="USD"/>
    <n v="1338591144"/>
    <n v="1335567144"/>
    <b v="1"/>
    <n v="89"/>
    <b v="1"/>
    <s v="theater/plays"/>
    <n v="3"/>
    <n v="1.06"/>
    <x v="1"/>
    <s v="plays"/>
    <x v="3156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x v="3157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x v="3158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x v="3160"/>
  </r>
  <r>
    <n v="3161"/>
    <s v="Faustus"/>
    <s v="Iâ€™ll Be Right Back presents a story of murder and corruption. Faustus is a modern re-imagining of Christopher Marloweâ€™s classic tale."/>
    <n v="12000"/>
    <n v="90"/>
    <x v="0"/>
    <s v="GB"/>
    <s v="GBP"/>
    <n v="1413377522"/>
    <n v="1410785522"/>
    <b v="1"/>
    <n v="74"/>
    <b v="1"/>
    <s v="theater/plays"/>
    <n v="1"/>
    <n v="1.22"/>
    <x v="1"/>
    <s v="plays"/>
    <x v="3161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s v="US"/>
    <s v="USD"/>
    <n v="1402855525"/>
    <n v="1400263525"/>
    <b v="1"/>
    <n v="72"/>
    <b v="1"/>
    <s v="theater/plays"/>
    <n v="0"/>
    <n v="1.25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x v="3164"/>
  </r>
  <r>
    <n v="3165"/>
    <s v="THE MOON PLAY"/>
    <s v="THE MOON PLAY is a new play written by Carolyn Gilliam. The play follows an astronaut on the moon who has lost his reason to explore."/>
    <n v="39400"/>
    <n v="90"/>
    <x v="0"/>
    <s v="US"/>
    <s v="USD"/>
    <n v="1304395140"/>
    <n v="1302493760"/>
    <b v="1"/>
    <n v="21"/>
    <b v="1"/>
    <s v="theater/plays"/>
    <n v="0"/>
    <n v="4.29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5000"/>
    <n v="90"/>
    <x v="0"/>
    <s v="US"/>
    <s v="USD"/>
    <n v="1416988740"/>
    <n v="1414514153"/>
    <b v="1"/>
    <n v="930"/>
    <b v="1"/>
    <s v="theater/plays"/>
    <n v="2"/>
    <n v="0.1"/>
    <x v="1"/>
    <s v="plays"/>
    <x v="3166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x v="3167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x v="3168"/>
  </r>
  <r>
    <n v="3169"/>
    <s v="The Window"/>
    <s v="We're bringing The Window to the Cherry Lane Theater in January 2014."/>
    <n v="6000"/>
    <n v="85"/>
    <x v="0"/>
    <s v="US"/>
    <s v="USD"/>
    <n v="1386910740"/>
    <n v="1384364561"/>
    <b v="1"/>
    <n v="82"/>
    <b v="1"/>
    <s v="theater/plays"/>
    <n v="1"/>
    <n v="1.04"/>
    <x v="1"/>
    <s v="plays"/>
    <x v="3169"/>
  </r>
  <r>
    <n v="3170"/>
    <s v="Ain't She Brave FringeNYC 2014 Project"/>
    <s v="An emotionally-charged journey through the history of black women in America told in reverse."/>
    <n v="1750"/>
    <n v="85"/>
    <x v="0"/>
    <s v="US"/>
    <s v="USD"/>
    <n v="1404273600"/>
    <n v="1401414944"/>
    <b v="1"/>
    <n v="71"/>
    <b v="1"/>
    <s v="theater/plays"/>
    <n v="5"/>
    <n v="1.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s v="GB"/>
    <s v="GBP"/>
    <n v="1462545358"/>
    <n v="1459953358"/>
    <b v="1"/>
    <n v="117"/>
    <b v="1"/>
    <s v="theater/plays"/>
    <n v="0"/>
    <n v="0.73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s v="US"/>
    <s v="USD"/>
    <n v="1329240668"/>
    <n v="1326648668"/>
    <b v="1"/>
    <n v="29"/>
    <b v="1"/>
    <s v="theater/plays"/>
    <n v="0"/>
    <n v="2.93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</r>
  <r>
    <n v="3174"/>
    <s v="A Race Redux"/>
    <s v="This adaptation uses the text of Oâ€™Neill to explore race, and asks the audience if stereotypes impact a characters guilt or innocence."/>
    <n v="2700"/>
    <n v="85"/>
    <x v="0"/>
    <s v="US"/>
    <s v="USD"/>
    <n v="1408999508"/>
    <n v="1407789908"/>
    <b v="1"/>
    <n v="23"/>
    <b v="1"/>
    <s v="theater/plays"/>
    <n v="3"/>
    <n v="3.7"/>
    <x v="1"/>
    <s v="plays"/>
    <x v="3174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0000"/>
    <n v="82"/>
    <x v="0"/>
    <s v="GB"/>
    <s v="GBP"/>
    <n v="1405521075"/>
    <n v="1402929075"/>
    <b v="1"/>
    <n v="78"/>
    <b v="1"/>
    <s v="theater/plays"/>
    <n v="1"/>
    <n v="1.05"/>
    <x v="1"/>
    <s v="plays"/>
    <x v="3178"/>
  </r>
  <r>
    <n v="3179"/>
    <s v="I Do Wonder"/>
    <s v="A Sci-fi play in several vignettes that will narrate an alternate history in the mid-20th century."/>
    <n v="25000"/>
    <n v="82"/>
    <x v="0"/>
    <s v="US"/>
    <s v="USD"/>
    <n v="1367859071"/>
    <n v="1365699071"/>
    <b v="1"/>
    <n v="62"/>
    <b v="1"/>
    <s v="theater/plays"/>
    <n v="0"/>
    <n v="1.32"/>
    <x v="1"/>
    <s v="plays"/>
    <x v="3179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0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11180"/>
    <n v="80"/>
    <x v="0"/>
    <s v="US"/>
    <s v="USD"/>
    <n v="1328029200"/>
    <n v="1323211621"/>
    <b v="1"/>
    <n v="151"/>
    <b v="1"/>
    <s v="theater/plays"/>
    <n v="1"/>
    <n v="0.53"/>
    <x v="1"/>
    <s v="plays"/>
    <x v="3182"/>
  </r>
  <r>
    <n v="3183"/>
    <s v="The Seagull on The River"/>
    <s v="Anton Chekhov's The Seagull. An outdoor Amphitheater in Manhattan. Trees. A River. Daybreak."/>
    <n v="12100"/>
    <n v="80"/>
    <x v="0"/>
    <s v="US"/>
    <s v="USD"/>
    <n v="1377284669"/>
    <n v="1375729469"/>
    <b v="1"/>
    <n v="68"/>
    <b v="1"/>
    <s v="theater/plays"/>
    <n v="1"/>
    <n v="1.18"/>
    <x v="1"/>
    <s v="plays"/>
    <x v="3183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s v="GB"/>
    <s v="GBP"/>
    <n v="1405553241"/>
    <n v="1404948441"/>
    <b v="1"/>
    <n v="24"/>
    <b v="1"/>
    <s v="theater/plays"/>
    <n v="32"/>
    <n v="3.33"/>
    <x v="1"/>
    <s v="plays"/>
    <x v="3185"/>
  </r>
  <r>
    <n v="3186"/>
    <s v="Honest"/>
    <s v="Honest is an exciting and dark new play by Bristol based writer Alice Nicholas, touring the South of England and London this October."/>
    <n v="700"/>
    <n v="80"/>
    <x v="0"/>
    <s v="GB"/>
    <s v="GBP"/>
    <n v="1410901200"/>
    <n v="1408313438"/>
    <b v="1"/>
    <n v="70"/>
    <b v="1"/>
    <s v="theater/plays"/>
    <n v="11"/>
    <n v="1.1399999999999999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89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20000"/>
    <n v="75"/>
    <x v="2"/>
    <s v="US"/>
    <s v="USD"/>
    <n v="1471370869"/>
    <n v="1466186869"/>
    <b v="0"/>
    <n v="4"/>
    <b v="0"/>
    <s v="theater/musical"/>
    <n v="0"/>
    <n v="18.75"/>
    <x v="1"/>
    <s v="musical"/>
    <x v="3191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s v="GB"/>
    <s v="GBP"/>
    <n v="1424474056"/>
    <n v="1420586056"/>
    <b v="0"/>
    <n v="24"/>
    <b v="0"/>
    <s v="theater/musical"/>
    <n v="0"/>
    <n v="3.13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s v="US"/>
    <s v="USD"/>
    <n v="1437960598"/>
    <n v="1435368598"/>
    <b v="0"/>
    <n v="0"/>
    <b v="0"/>
    <s v="theater/musical"/>
    <n v="2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x v="3195"/>
  </r>
  <r>
    <n v="3196"/>
    <s v="Our Modern Lives"/>
    <s v="Help five college students as they journey to bring their groundbreaking new musical &quot;Our Modern Lives&quot; to Broadway!"/>
    <n v="3000"/>
    <n v="75"/>
    <x v="2"/>
    <s v="US"/>
    <s v="USD"/>
    <n v="1438437600"/>
    <n v="1433254875"/>
    <b v="0"/>
    <n v="6"/>
    <b v="0"/>
    <s v="theater/musical"/>
    <n v="3"/>
    <n v="12.5"/>
    <x v="1"/>
    <s v="musical"/>
    <x v="3196"/>
  </r>
  <r>
    <n v="3197"/>
    <s v="Mirror, mirror on the wall"/>
    <s v="This years most important stage project for young artists in our region. www.ungespor.no"/>
    <n v="50000"/>
    <n v="75"/>
    <x v="2"/>
    <s v="NO"/>
    <s v="NOK"/>
    <n v="1423050618"/>
    <n v="1420458618"/>
    <b v="0"/>
    <n v="4"/>
    <b v="0"/>
    <s v="theater/musical"/>
    <n v="0"/>
    <n v="18.7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s v="DK"/>
    <s v="DKK"/>
    <n v="1424081477"/>
    <n v="1420798277"/>
    <b v="0"/>
    <n v="3"/>
    <b v="0"/>
    <s v="theater/musical"/>
    <n v="1"/>
    <n v="25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"/>
    <n v="75"/>
    <x v="2"/>
    <s v="US"/>
    <s v="USD"/>
    <n v="1410037200"/>
    <n v="1407435418"/>
    <b v="0"/>
    <n v="53"/>
    <b v="0"/>
    <s v="theater/musical"/>
    <n v="150"/>
    <n v="1.4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1500"/>
    <n v="75"/>
    <x v="2"/>
    <s v="US"/>
    <s v="USD"/>
    <n v="1461994440"/>
    <n v="1459410101"/>
    <b v="0"/>
    <n v="1"/>
    <b v="0"/>
    <s v="theater/musical"/>
    <n v="5"/>
    <n v="75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50000"/>
    <n v="75"/>
    <x v="2"/>
    <s v="GB"/>
    <s v="GBP"/>
    <n v="1409509477"/>
    <n v="1407695077"/>
    <b v="0"/>
    <n v="2"/>
    <b v="0"/>
    <s v="theater/musical"/>
    <n v="0"/>
    <n v="37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s v="US"/>
    <s v="USD"/>
    <n v="1450072740"/>
    <n v="1445027346"/>
    <b v="0"/>
    <n v="25"/>
    <b v="0"/>
    <s v="theater/musical"/>
    <n v="4"/>
    <n v="3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s v="US"/>
    <s v="USD"/>
    <n v="1429767607"/>
    <n v="1424587207"/>
    <b v="0"/>
    <n v="36"/>
    <b v="0"/>
    <s v="theater/musical"/>
    <n v="0"/>
    <n v="1.97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s v="US"/>
    <s v="USD"/>
    <n v="1406557877"/>
    <n v="1404743477"/>
    <b v="1"/>
    <n v="82"/>
    <b v="1"/>
    <s v="theater/plays"/>
    <n v="0"/>
    <n v="0.87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s v="US"/>
    <s v="USD"/>
    <n v="1403305200"/>
    <n v="1400512658"/>
    <b v="1"/>
    <n v="226"/>
    <b v="1"/>
    <s v="theater/plays"/>
    <n v="14"/>
    <n v="0.3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s v="US"/>
    <s v="USD"/>
    <n v="1408068000"/>
    <n v="1405346680"/>
    <b v="1"/>
    <n v="322"/>
    <b v="1"/>
    <s v="theater/plays"/>
    <n v="3"/>
    <n v="0.22"/>
    <x v="1"/>
    <s v="plays"/>
    <x v="3211"/>
  </r>
  <r>
    <n v="3212"/>
    <s v="Campo Maldito"/>
    <s v="Help us bring our production of Campo Maldito to New York AND San Francisco!"/>
    <n v="10000"/>
    <n v="70"/>
    <x v="0"/>
    <s v="US"/>
    <s v="USD"/>
    <n v="1407524751"/>
    <n v="1404932751"/>
    <b v="1"/>
    <n v="94"/>
    <b v="1"/>
    <s v="theater/plays"/>
    <n v="1"/>
    <n v="0.74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s v="GB"/>
    <s v="GBP"/>
    <n v="1437934759"/>
    <n v="1434478759"/>
    <b v="1"/>
    <n v="47"/>
    <b v="1"/>
    <s v="theater/plays"/>
    <n v="1"/>
    <n v="1.49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s v="GB"/>
    <s v="GBP"/>
    <n v="1452038100"/>
    <n v="1448823673"/>
    <b v="1"/>
    <n v="115"/>
    <b v="1"/>
    <s v="theater/plays"/>
    <n v="0"/>
    <n v="0.6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s v="US"/>
    <s v="USD"/>
    <n v="1441857540"/>
    <n v="1438617471"/>
    <b v="1"/>
    <n v="134"/>
    <b v="1"/>
    <s v="theater/plays"/>
    <n v="140"/>
    <n v="0.52"/>
    <x v="1"/>
    <s v="plays"/>
    <x v="3215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6"/>
  </r>
  <r>
    <n v="3217"/>
    <s v="Wake Up Call @ IRT Theater"/>
    <s v="Wake Up Call is a comedic play about a group of hotel employees working on Christmas Eve."/>
    <n v="500"/>
    <n v="70"/>
    <x v="0"/>
    <s v="US"/>
    <s v="USD"/>
    <n v="1478264784"/>
    <n v="1475672784"/>
    <b v="1"/>
    <n v="104"/>
    <b v="1"/>
    <s v="theater/plays"/>
    <n v="14"/>
    <n v="0.67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x v="3218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</r>
  <r>
    <n v="3220"/>
    <s v="Burners"/>
    <s v="A sci-fi thriller for the stage opening March 10 in Los Angeles."/>
    <n v="2500"/>
    <n v="68"/>
    <x v="0"/>
    <s v="US"/>
    <s v="USD"/>
    <n v="1489352400"/>
    <n v="1486411204"/>
    <b v="1"/>
    <n v="59"/>
    <b v="1"/>
    <s v="theater/plays"/>
    <n v="3"/>
    <n v="1.1499999999999999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s v="GB"/>
    <s v="GBP"/>
    <n v="1436114603"/>
    <n v="1433090603"/>
    <b v="1"/>
    <n v="113"/>
    <b v="1"/>
    <s v="theater/plays"/>
    <n v="0"/>
    <n v="0.6"/>
    <x v="1"/>
    <s v="plays"/>
    <x v="3221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x v="3222"/>
  </r>
  <r>
    <n v="3223"/>
    <s v="Good People by David Lindsay-Abaire at Waterfront Playhouse"/>
    <s v="Bringing David Lindsay-Abaire's award-winning story of our times to the East Bay."/>
    <n v="8000"/>
    <n v="65"/>
    <x v="0"/>
    <s v="US"/>
    <s v="USD"/>
    <n v="1440100976"/>
    <n v="1437508976"/>
    <b v="1"/>
    <n v="74"/>
    <b v="1"/>
    <s v="theater/plays"/>
    <n v="1"/>
    <n v="0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5000"/>
    <n v="65"/>
    <x v="0"/>
    <s v="US"/>
    <s v="USD"/>
    <n v="1484024400"/>
    <n v="1479932713"/>
    <b v="1"/>
    <n v="216"/>
    <b v="1"/>
    <s v="theater/plays"/>
    <n v="1"/>
    <n v="0.3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s v="US"/>
    <s v="USD"/>
    <n v="1464987600"/>
    <n v="1463145938"/>
    <b v="1"/>
    <n v="39"/>
    <b v="1"/>
    <s v="theater/plays"/>
    <n v="2"/>
    <n v="1.67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s v="GB"/>
    <s v="GBP"/>
    <n v="1484687436"/>
    <n v="1482095436"/>
    <b v="0"/>
    <n v="30"/>
    <b v="1"/>
    <s v="theater/plays"/>
    <n v="0"/>
    <n v="2.17"/>
    <x v="1"/>
    <s v="plays"/>
    <x v="3227"/>
  </r>
  <r>
    <n v="3228"/>
    <s v="Hear Me Roar: A Season of Powerful Women"/>
    <s v="A Season of Powerful Women. A Season of Defiance."/>
    <n v="1"/>
    <n v="65"/>
    <x v="0"/>
    <s v="US"/>
    <s v="USD"/>
    <n v="1450328340"/>
    <n v="1447606884"/>
    <b v="1"/>
    <n v="37"/>
    <b v="1"/>
    <s v="theater/plays"/>
    <n v="6500"/>
    <n v="1.76"/>
    <x v="1"/>
    <s v="plays"/>
    <x v="3228"/>
  </r>
  <r>
    <n v="3229"/>
    <s v="The Seagull Project Presents: The Three Sisters"/>
    <s v="After electrifying audiences in Seattle and Tashkent, The Seagull Project embarks on a brand new journey."/>
    <n v="750"/>
    <n v="65"/>
    <x v="0"/>
    <s v="US"/>
    <s v="USD"/>
    <n v="1416470398"/>
    <n v="1413874798"/>
    <b v="1"/>
    <n v="202"/>
    <b v="1"/>
    <s v="theater/plays"/>
    <n v="9"/>
    <n v="0.32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x v="3232"/>
  </r>
  <r>
    <n v="3233"/>
    <s v="64 Squares"/>
    <s v="64 Squares is an autobiographical one-man exploration of the internal chess game played to reconcile relationships."/>
    <n v="8888"/>
    <n v="61"/>
    <x v="0"/>
    <s v="US"/>
    <s v="USD"/>
    <n v="1488482355"/>
    <n v="1485890355"/>
    <b v="0"/>
    <n v="61"/>
    <b v="1"/>
    <s v="theater/plays"/>
    <n v="1"/>
    <n v="1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s v="GB"/>
    <s v="GBP"/>
    <n v="1485991860"/>
    <n v="1483124208"/>
    <b v="0"/>
    <n v="115"/>
    <b v="1"/>
    <s v="theater/plays"/>
    <n v="0"/>
    <n v="0.53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x v="3236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s v="GB"/>
    <s v="GBP"/>
    <n v="1435752898"/>
    <n v="1433160898"/>
    <b v="1"/>
    <n v="79"/>
    <b v="1"/>
    <s v="theater/plays"/>
    <n v="3"/>
    <n v="0.76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s v="GB"/>
    <s v="GBP"/>
    <n v="1445817540"/>
    <n v="1443665293"/>
    <b v="1"/>
    <n v="104"/>
    <b v="1"/>
    <s v="theater/plays"/>
    <n v="9"/>
    <n v="0.57999999999999996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s v="GB"/>
    <s v="GBP"/>
    <n v="1487286000"/>
    <n v="1484843948"/>
    <b v="0"/>
    <n v="34"/>
    <b v="1"/>
    <s v="theater/plays"/>
    <n v="9"/>
    <n v="1.76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s v="US"/>
    <s v="USD"/>
    <n v="1413269940"/>
    <n v="1410421670"/>
    <b v="1"/>
    <n v="167"/>
    <b v="1"/>
    <s v="theater/plays"/>
    <n v="1"/>
    <n v="0.36"/>
    <x v="1"/>
    <s v="plays"/>
    <x v="3241"/>
  </r>
  <r>
    <n v="3242"/>
    <s v="First Day Off in a Long Time by Brian Finkelstein"/>
    <s v="First Day Off in a Long Time is a comedy show...            _x000a_About suicide."/>
    <n v="1000"/>
    <n v="60"/>
    <x v="0"/>
    <s v="US"/>
    <s v="USD"/>
    <n v="1411150092"/>
    <n v="1408558092"/>
    <b v="1"/>
    <n v="183"/>
    <b v="1"/>
    <s v="theater/plays"/>
    <n v="6"/>
    <n v="0.33"/>
    <x v="1"/>
    <s v="plays"/>
    <x v="3242"/>
  </r>
  <r>
    <n v="3243"/>
    <s v="THE INCREDIBLE FOX SISTERS"/>
    <s v="Live Source's world premiere of a new play by Jaclyn Backhaus, premiering at the New Ohio Theatre October 30th-November 8th."/>
    <n v="2500"/>
    <n v="60"/>
    <x v="0"/>
    <s v="US"/>
    <s v="USD"/>
    <n v="1444348800"/>
    <n v="1442283562"/>
    <b v="1"/>
    <n v="71"/>
    <b v="1"/>
    <s v="theater/plays"/>
    <n v="2"/>
    <n v="0.85"/>
    <x v="1"/>
    <s v="plays"/>
    <x v="3243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x v="3245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s v="GB"/>
    <s v="GBP"/>
    <n v="1436696712"/>
    <n v="1434104712"/>
    <b v="1"/>
    <n v="57"/>
    <b v="1"/>
    <s v="theater/plays"/>
    <n v="1"/>
    <n v="0.98"/>
    <x v="1"/>
    <s v="plays"/>
    <x v="3247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s v="US"/>
    <s v="USD"/>
    <n v="1434822914"/>
    <n v="1432230914"/>
    <b v="1"/>
    <n v="88"/>
    <b v="1"/>
    <s v="theater/plays"/>
    <n v="0"/>
    <n v="0.64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</r>
  <r>
    <n v="3251"/>
    <s v="The Metronome Society"/>
    <s v="Self-Titled: A Live (Theatrical) Mixtape. An evening of short plays and music inspired by the works of Jimi, Aretha, Sting and Rufus!"/>
    <n v="4500"/>
    <n v="55"/>
    <x v="0"/>
    <s v="US"/>
    <s v="USD"/>
    <n v="1434907966"/>
    <n v="1432315966"/>
    <b v="1"/>
    <n v="20"/>
    <b v="1"/>
    <s v="theater/plays"/>
    <n v="1"/>
    <n v="2.75"/>
    <x v="1"/>
    <s v="plays"/>
    <x v="3251"/>
  </r>
  <r>
    <n v="3252"/>
    <s v="Modern Love"/>
    <s v="How do we navigate the boundaries between friendship, sexual intimacy and obsessive desire?"/>
    <n v="10000"/>
    <n v="55"/>
    <x v="0"/>
    <s v="GB"/>
    <s v="GBP"/>
    <n v="1473247240"/>
    <n v="1470655240"/>
    <b v="1"/>
    <n v="50"/>
    <b v="1"/>
    <s v="theater/plays"/>
    <n v="1"/>
    <n v="1.1000000000000001"/>
    <x v="1"/>
    <s v="plays"/>
    <x v="3252"/>
  </r>
  <r>
    <n v="3253"/>
    <s v="EMPATHITRAX, a new play by Ana Nogueira"/>
    <s v="Can you ever truly feel what someone else is feeling?_x000a_Do you want to?"/>
    <n v="8000"/>
    <n v="55"/>
    <x v="0"/>
    <s v="US"/>
    <s v="USD"/>
    <n v="1473306300"/>
    <n v="1471701028"/>
    <b v="1"/>
    <n v="115"/>
    <b v="1"/>
    <s v="theater/plays"/>
    <n v="1"/>
    <n v="0.48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s v="GB"/>
    <s v="GBP"/>
    <n v="1427331809"/>
    <n v="1424743409"/>
    <b v="1"/>
    <n v="186"/>
    <b v="1"/>
    <s v="theater/plays"/>
    <n v="0"/>
    <n v="0.3"/>
    <x v="1"/>
    <s v="plays"/>
    <x v="3254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2700"/>
    <n v="55"/>
    <x v="0"/>
    <s v="US"/>
    <s v="USD"/>
    <n v="1433995140"/>
    <n v="1432129577"/>
    <b v="1"/>
    <n v="176"/>
    <b v="1"/>
    <s v="theater/plays"/>
    <n v="0"/>
    <n v="0.3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x v="3257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x v="3261"/>
  </r>
  <r>
    <n v="3262"/>
    <s v="Prison Boxing: A New Play by Leah Joki"/>
    <s v="A one-woman theatrical exploration of the prison system and its inhabitants."/>
    <n v="12000"/>
    <n v="52"/>
    <x v="0"/>
    <s v="US"/>
    <s v="USD"/>
    <n v="1419220800"/>
    <n v="1416555262"/>
    <b v="1"/>
    <n v="134"/>
    <b v="1"/>
    <s v="theater/plays"/>
    <n v="0"/>
    <n v="0.39"/>
    <x v="1"/>
    <s v="plays"/>
    <x v="3262"/>
  </r>
  <r>
    <n v="3263"/>
    <s v="Titus Andronicus (with an all-female cast &amp; crew)"/>
    <s v="Shakespeare's bloodiest tragedy, performed and produced exclusively by women."/>
    <n v="60000"/>
    <n v="52"/>
    <x v="0"/>
    <s v="US"/>
    <s v="USD"/>
    <n v="1446238800"/>
    <n v="1444220588"/>
    <b v="1"/>
    <n v="68"/>
    <b v="1"/>
    <s v="theater/plays"/>
    <n v="0"/>
    <n v="0.76"/>
    <x v="1"/>
    <s v="plays"/>
    <x v="3263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x v="3265"/>
  </r>
  <r>
    <n v="3266"/>
    <s v="Macbeth"/>
    <s v="An original version of Shakespeare's masterpiece that emphasizes family and explores the destruction of blood ties"/>
    <n v="5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s v="US"/>
    <s v="USD"/>
    <n v="1472074928"/>
    <n v="1470692528"/>
    <b v="1"/>
    <n v="42"/>
    <b v="1"/>
    <s v="theater/plays"/>
    <n v="1"/>
    <n v="1.21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s v="GB"/>
    <s v="GBP"/>
    <n v="1434452400"/>
    <n v="1431509397"/>
    <b v="1"/>
    <n v="70"/>
    <b v="1"/>
    <s v="theater/plays"/>
    <n v="1"/>
    <n v="0.73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s v="GB"/>
    <s v="GBP"/>
    <n v="1436705265"/>
    <n v="1434113265"/>
    <b v="1"/>
    <n v="30"/>
    <b v="1"/>
    <s v="theater/plays"/>
    <n v="3"/>
    <n v="1.7"/>
    <x v="1"/>
    <s v="plays"/>
    <x v="3270"/>
  </r>
  <r>
    <n v="3271"/>
    <s v="Saxon Court at Southwark Playhouse"/>
    <s v="A razor sharp satire to darken your Christmas."/>
    <n v="8500"/>
    <n v="51"/>
    <x v="0"/>
    <s v="GB"/>
    <s v="GBP"/>
    <n v="1414927775"/>
    <n v="1412332175"/>
    <b v="1"/>
    <n v="51"/>
    <b v="1"/>
    <s v="theater/plays"/>
    <n v="1"/>
    <n v="1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0"/>
    <n v="51"/>
    <x v="0"/>
    <s v="US"/>
    <s v="USD"/>
    <n v="1446814809"/>
    <n v="1444219209"/>
    <b v="1"/>
    <n v="145"/>
    <b v="1"/>
    <s v="theater/plays"/>
    <n v="0"/>
    <n v="0.3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s v="US"/>
    <s v="USD"/>
    <n v="1458075600"/>
    <n v="1454259272"/>
    <b v="1"/>
    <n v="286"/>
    <b v="1"/>
    <s v="theater/plays"/>
    <n v="0"/>
    <n v="0.17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s v="US"/>
    <s v="USD"/>
    <n v="1423456200"/>
    <n v="1421183271"/>
    <b v="1"/>
    <n v="12"/>
    <b v="1"/>
    <s v="theater/plays"/>
    <n v="0"/>
    <n v="4.17"/>
    <x v="1"/>
    <s v="plays"/>
    <x v="3275"/>
  </r>
  <r>
    <n v="3276"/>
    <s v="We The Astronomers"/>
    <s v="In 2016, KO Theatre presents a world premiere play in Toronto, ON about faith, home, and the secrets we keep from those we love."/>
    <n v="1000"/>
    <n v="50"/>
    <x v="0"/>
    <s v="CA"/>
    <s v="CAD"/>
    <n v="1459483140"/>
    <n v="1456526879"/>
    <b v="1"/>
    <n v="100"/>
    <b v="1"/>
    <s v="theater/plays"/>
    <n v="5"/>
    <n v="0.5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50000"/>
    <n v="50"/>
    <x v="0"/>
    <s v="GB"/>
    <s v="GBP"/>
    <n v="1416331406"/>
    <n v="1413735806"/>
    <b v="1"/>
    <n v="100"/>
    <b v="1"/>
    <s v="theater/plays"/>
    <n v="0"/>
    <n v="0.5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s v="US"/>
    <s v="USD"/>
    <n v="1459474059"/>
    <n v="1456885659"/>
    <b v="0"/>
    <n v="63"/>
    <b v="1"/>
    <s v="theater/plays"/>
    <n v="0"/>
    <n v="0.79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s v="US"/>
    <s v="USD"/>
    <n v="1441153705"/>
    <n v="1438561705"/>
    <b v="0"/>
    <n v="47"/>
    <b v="1"/>
    <s v="theater/plays"/>
    <n v="0"/>
    <n v="1.06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s v="US"/>
    <s v="USD"/>
    <n v="1461904788"/>
    <n v="1458103188"/>
    <b v="0"/>
    <n v="237"/>
    <b v="1"/>
    <s v="theater/plays"/>
    <n v="1"/>
    <n v="0.21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s v="GB"/>
    <s v="GBP"/>
    <n v="1455138000"/>
    <n v="1452448298"/>
    <b v="0"/>
    <n v="47"/>
    <b v="1"/>
    <s v="theater/plays"/>
    <n v="1"/>
    <n v="1.06"/>
    <x v="1"/>
    <s v="plays"/>
    <x v="3283"/>
  </r>
  <r>
    <n v="3284"/>
    <s v="Help fund Black Enough!"/>
    <s v="Black Enough is an LSU student-staged performance exploring the effects of white supremacy on the black community."/>
    <n v="1000"/>
    <n v="50"/>
    <x v="0"/>
    <s v="US"/>
    <s v="USD"/>
    <n v="1454047140"/>
    <n v="1452546853"/>
    <b v="0"/>
    <n v="15"/>
    <b v="1"/>
    <s v="theater/plays"/>
    <n v="5"/>
    <n v="3.33"/>
    <x v="1"/>
    <s v="plays"/>
    <x v="3284"/>
  </r>
  <r>
    <n v="3285"/>
    <s v="By Morning"/>
    <s v="A new play by Matthew Gasda"/>
    <n v="8000"/>
    <n v="50"/>
    <x v="0"/>
    <s v="US"/>
    <s v="USD"/>
    <n v="1488258000"/>
    <n v="1485556626"/>
    <b v="0"/>
    <n v="81"/>
    <b v="1"/>
    <s v="theater/plays"/>
    <n v="1"/>
    <n v="0.62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s v="US"/>
    <s v="USD"/>
    <n v="1471291782"/>
    <n v="1468699782"/>
    <b v="0"/>
    <n v="122"/>
    <b v="1"/>
    <s v="theater/plays"/>
    <n v="1"/>
    <n v="0.41"/>
    <x v="1"/>
    <s v="plays"/>
    <x v="3286"/>
  </r>
  <r>
    <n v="3287"/>
    <s v="Three Things: Stories About Life"/>
    <s v="An inspirational one-man play about crisis, community, and the search for wholeness."/>
    <n v="15000"/>
    <n v="50"/>
    <x v="0"/>
    <s v="CA"/>
    <s v="CAD"/>
    <n v="1448733628"/>
    <n v="1446573628"/>
    <b v="0"/>
    <n v="34"/>
    <b v="1"/>
    <s v="theater/plays"/>
    <n v="0"/>
    <n v="1.47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s v="GB"/>
    <s v="GBP"/>
    <n v="1466463600"/>
    <n v="1463337315"/>
    <b v="0"/>
    <n v="207"/>
    <b v="1"/>
    <s v="theater/plays"/>
    <n v="2"/>
    <n v="0.2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s v="GB"/>
    <s v="GBP"/>
    <n v="1487580602"/>
    <n v="1485161402"/>
    <b v="0"/>
    <n v="25"/>
    <b v="1"/>
    <s v="theater/plays"/>
    <n v="0"/>
    <n v="2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s v="GB"/>
    <s v="GBP"/>
    <n v="1489234891"/>
    <n v="1486642891"/>
    <b v="0"/>
    <n v="72"/>
    <b v="1"/>
    <s v="theater/plays"/>
    <n v="1"/>
    <n v="0.69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30000"/>
    <n v="50"/>
    <x v="0"/>
    <s v="GB"/>
    <s v="GBP"/>
    <n v="1449257348"/>
    <n v="1444069748"/>
    <b v="0"/>
    <n v="15"/>
    <b v="1"/>
    <s v="theater/plays"/>
    <n v="0"/>
    <n v="3.33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s v="NZ"/>
    <s v="NZD"/>
    <n v="1488622352"/>
    <n v="1486030352"/>
    <b v="0"/>
    <n v="91"/>
    <b v="1"/>
    <s v="theater/plays"/>
    <n v="0"/>
    <n v="0.55000000000000004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100000"/>
    <n v="50"/>
    <x v="0"/>
    <s v="GB"/>
    <s v="GBP"/>
    <n v="1434459554"/>
    <n v="1431867554"/>
    <b v="0"/>
    <n v="24"/>
    <b v="1"/>
    <s v="theater/plays"/>
    <n v="0"/>
    <n v="2.08"/>
    <x v="1"/>
    <s v="plays"/>
    <x v="3294"/>
  </r>
  <r>
    <n v="3295"/>
    <s v="The Divine Comedy Show"/>
    <s v="A comedic drama about The Devil and his quest to take a bride and to Hell with the consequences, no matter what they may be."/>
    <n v="15000"/>
    <n v="50"/>
    <x v="0"/>
    <s v="GB"/>
    <s v="GBP"/>
    <n v="1474886229"/>
    <n v="1472294229"/>
    <b v="0"/>
    <n v="27"/>
    <b v="1"/>
    <s v="theater/plays"/>
    <n v="0"/>
    <n v="1.85"/>
    <x v="1"/>
    <s v="plays"/>
    <x v="3295"/>
  </r>
  <r>
    <n v="3296"/>
    <s v="Alix in Wundergarten"/>
    <s v="A dark theatrical comedy about four actors recording a warped radio version of Lewis Carroll's 'Alice's Adventures in Wonderland'."/>
    <n v="10000"/>
    <n v="50"/>
    <x v="0"/>
    <s v="GB"/>
    <s v="GBP"/>
    <n v="1448229600"/>
    <n v="1446401372"/>
    <b v="0"/>
    <n v="47"/>
    <b v="1"/>
    <s v="theater/plays"/>
    <n v="1"/>
    <n v="1.06"/>
    <x v="1"/>
    <s v="plays"/>
    <x v="3296"/>
  </r>
  <r>
    <n v="3297"/>
    <s v="MY EYES WENT DARK"/>
    <s v="A father loses his family in a freak plane crash and goes on to murder the air traffic controller he holds responsible."/>
    <n v="30000"/>
    <n v="50"/>
    <x v="0"/>
    <s v="GB"/>
    <s v="GBP"/>
    <n v="1438037940"/>
    <n v="1436380256"/>
    <b v="0"/>
    <n v="44"/>
    <b v="1"/>
    <s v="theater/plays"/>
    <n v="0"/>
    <n v="1.139999999999999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s v="US"/>
    <s v="USD"/>
    <n v="1442102400"/>
    <n v="1440370768"/>
    <b v="0"/>
    <n v="72"/>
    <b v="1"/>
    <s v="theater/plays"/>
    <n v="0"/>
    <n v="0.6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s v="US"/>
    <s v="USD"/>
    <n v="1444860063"/>
    <n v="1442268063"/>
    <b v="0"/>
    <n v="63"/>
    <b v="1"/>
    <s v="theater/plays"/>
    <n v="0"/>
    <n v="0.79"/>
    <x v="1"/>
    <s v="plays"/>
    <x v="3299"/>
  </r>
  <r>
    <n v="3300"/>
    <s v="MAX &amp; ELSA: NO MUSIC. NO CHILDREN."/>
    <s v="A subversive parody about the two people for whom the hills were NOT alive with THE SOUND OF MUSIC."/>
    <n v="14920"/>
    <n v="50"/>
    <x v="0"/>
    <s v="US"/>
    <s v="USD"/>
    <n v="1430329862"/>
    <n v="1428515462"/>
    <b v="0"/>
    <n v="88"/>
    <b v="1"/>
    <s v="theater/plays"/>
    <n v="0"/>
    <n v="0.56999999999999995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</r>
  <r>
    <n v="3302"/>
    <s v="El muro de BorÃ­s KiÃ©n"/>
    <s v="FilosofÃ­a de los anÃ³nimos"/>
    <n v="5000"/>
    <n v="50"/>
    <x v="0"/>
    <s v="ES"/>
    <s v="EUR"/>
    <n v="1481099176"/>
    <n v="1478507176"/>
    <b v="0"/>
    <n v="50"/>
    <b v="1"/>
    <s v="theater/plays"/>
    <n v="1"/>
    <n v="1"/>
    <x v="1"/>
    <s v="plays"/>
    <x v="3302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x v="3303"/>
  </r>
  <r>
    <n v="3304"/>
    <s v="I Can Ski Forever 3"/>
    <s v="A musical comedy production celebrating the unique, lovable, insufferable ski culture of the modern day mountain town."/>
    <n v="5500"/>
    <n v="50"/>
    <x v="0"/>
    <s v="US"/>
    <s v="USD"/>
    <n v="1482418752"/>
    <n v="1479826752"/>
    <b v="0"/>
    <n v="175"/>
    <b v="1"/>
    <s v="theater/plays"/>
    <n v="1"/>
    <n v="0.28999999999999998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500"/>
    <n v="50"/>
    <x v="0"/>
    <s v="US"/>
    <s v="USD"/>
    <n v="1438374748"/>
    <n v="1435782748"/>
    <b v="0"/>
    <n v="20"/>
    <b v="1"/>
    <s v="theater/plays"/>
    <n v="1"/>
    <n v="2.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x v="3307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x v="3308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x v="3309"/>
  </r>
  <r>
    <n v="3310"/>
    <s v="The Island Boys: A New Play"/>
    <s v="A new play about coming coming home, recovery, and trying to find God in the process."/>
    <n v="2000"/>
    <n v="45"/>
    <x v="0"/>
    <s v="US"/>
    <s v="USD"/>
    <n v="1444169825"/>
    <n v="1441577825"/>
    <b v="0"/>
    <n v="31"/>
    <b v="1"/>
    <s v="theater/plays"/>
    <n v="2"/>
    <n v="1.45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11"/>
  </r>
  <r>
    <n v="3312"/>
    <s v="Richard III"/>
    <s v="Bare Theatre presents one of Shakespeare's most notorious characters in the final chapter of the War of the Roses saga."/>
    <n v="22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</r>
  <r>
    <n v="3313"/>
    <s v="Melbin the Accidental"/>
    <s v="A modern reworking of Shakespeare's histories and tragedies in iambic pentameter to talk of death, love, and race."/>
    <n v="3500"/>
    <n v="45"/>
    <x v="0"/>
    <s v="US"/>
    <s v="USD"/>
    <n v="1453856400"/>
    <n v="1452664317"/>
    <b v="0"/>
    <n v="29"/>
    <b v="1"/>
    <s v="theater/plays"/>
    <n v="1"/>
    <n v="1.55"/>
    <x v="1"/>
    <s v="plays"/>
    <x v="3313"/>
  </r>
  <r>
    <n v="3314"/>
    <s v="The White Bike"/>
    <s v="I want to add a new perspective to the cycling safety debate by taking my play THE WHITE BIKE to the Edinburgh Festival of Cycling"/>
    <n v="30000"/>
    <n v="45"/>
    <x v="0"/>
    <s v="GB"/>
    <s v="GBP"/>
    <n v="1431115500"/>
    <n v="1428733511"/>
    <b v="0"/>
    <n v="58"/>
    <b v="1"/>
    <s v="theater/plays"/>
    <n v="0"/>
    <n v="0.78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s v="GB"/>
    <s v="GBP"/>
    <n v="1462519041"/>
    <n v="1459927041"/>
    <b v="0"/>
    <n v="89"/>
    <b v="1"/>
    <s v="theater/plays"/>
    <n v="5"/>
    <n v="0.51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s v="US"/>
    <s v="USD"/>
    <n v="1407506040"/>
    <n v="1404680075"/>
    <b v="0"/>
    <n v="125"/>
    <b v="1"/>
    <s v="theater/plays"/>
    <n v="8"/>
    <n v="0.36"/>
    <x v="1"/>
    <s v="plays"/>
    <x v="3316"/>
  </r>
  <r>
    <n v="3317"/>
    <s v="Seven Minutes in Eternity"/>
    <s v="Andy Boyd's epic new satire about heroes and villains, humankind's search for glory, and fascism in America"/>
    <n v="10000"/>
    <n v="45"/>
    <x v="0"/>
    <s v="US"/>
    <s v="USD"/>
    <n v="1465347424"/>
    <n v="1462755424"/>
    <b v="0"/>
    <n v="18"/>
    <b v="1"/>
    <s v="theater/plays"/>
    <n v="0"/>
    <n v="2.5"/>
    <x v="1"/>
    <s v="plays"/>
    <x v="3317"/>
  </r>
  <r>
    <n v="3318"/>
    <s v="ROOMIES - Atlantic Canada Tour 2016-17"/>
    <s v="Help us strengthen and inspire disability arts in Atlantic Canada"/>
    <n v="1000"/>
    <n v="45"/>
    <x v="0"/>
    <s v="CA"/>
    <s v="CAD"/>
    <n v="1460341800"/>
    <n v="1456902893"/>
    <b v="0"/>
    <n v="32"/>
    <b v="1"/>
    <s v="theater/plays"/>
    <n v="5"/>
    <n v="1.41"/>
    <x v="1"/>
    <s v="plays"/>
    <x v="3318"/>
  </r>
  <r>
    <n v="3319"/>
    <s v="Down the Rabbit Hole"/>
    <s v="Down the Rabbit Hole is an exciting new play by Not Just Theatre Productions. To be performed at Matthew's Yard Theatre in Feb 2015"/>
    <n v="117000"/>
    <n v="45"/>
    <x v="0"/>
    <s v="GB"/>
    <s v="GBP"/>
    <n v="1422712986"/>
    <n v="1418824986"/>
    <b v="0"/>
    <n v="16"/>
    <b v="1"/>
    <s v="theater/plays"/>
    <n v="0"/>
    <n v="2.81"/>
    <x v="1"/>
    <s v="plays"/>
    <x v="3319"/>
  </r>
  <r>
    <n v="3320"/>
    <s v="Mama Threw Me So High &amp; He Who Speaks"/>
    <s v="Imaginary Theater Company presents two modern day tall tales about family, resilience and redemption."/>
    <n v="4000"/>
    <n v="45"/>
    <x v="0"/>
    <s v="US"/>
    <s v="USD"/>
    <n v="1466557557"/>
    <n v="1463965557"/>
    <b v="0"/>
    <n v="38"/>
    <b v="1"/>
    <s v="theater/plays"/>
    <n v="1"/>
    <n v="1.18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s v="US"/>
    <s v="USD"/>
    <n v="1413431940"/>
    <n v="1412216665"/>
    <b v="0"/>
    <n v="15"/>
    <b v="1"/>
    <s v="theater/plays"/>
    <n v="1"/>
    <n v="3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s v="US"/>
    <s v="USD"/>
    <n v="1466567700"/>
    <n v="1464653696"/>
    <b v="0"/>
    <n v="23"/>
    <b v="1"/>
    <s v="theater/plays"/>
    <n v="2"/>
    <n v="1.96"/>
    <x v="1"/>
    <s v="plays"/>
    <x v="3322"/>
  </r>
  <r>
    <n v="3323"/>
    <s v="Migrants' Theatre"/>
    <s v="Young adult theatre makers from London are raising money to cover costs for touring with their current production MigrantsÂ´ Rhapsody."/>
    <n v="3000"/>
    <n v="45"/>
    <x v="0"/>
    <s v="GB"/>
    <s v="GBP"/>
    <n v="1474793208"/>
    <n v="1472201208"/>
    <b v="0"/>
    <n v="49"/>
    <b v="1"/>
    <s v="theater/plays"/>
    <n v="2"/>
    <n v="0.92"/>
    <x v="1"/>
    <s v="plays"/>
    <x v="3323"/>
  </r>
  <r>
    <n v="3324"/>
    <s v="At Swim, Two Boys"/>
    <s v="The play tells the story of Jim and Doyler and their friendship on the brink of Irish independence."/>
    <n v="1400"/>
    <n v="45"/>
    <x v="0"/>
    <s v="IE"/>
    <s v="EUR"/>
    <n v="1465135190"/>
    <n v="1463925590"/>
    <b v="0"/>
    <n v="10"/>
    <b v="1"/>
    <s v="theater/plays"/>
    <n v="3"/>
    <n v="4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s v="GB"/>
    <s v="GBP"/>
    <n v="1428256277"/>
    <n v="1425235877"/>
    <b v="0"/>
    <n v="15"/>
    <b v="1"/>
    <s v="theater/plays"/>
    <n v="1"/>
    <n v="3"/>
    <x v="1"/>
    <s v="plays"/>
    <x v="3325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s v="GB"/>
    <s v="GBP"/>
    <n v="1462697966"/>
    <n v="1460105966"/>
    <b v="0"/>
    <n v="33"/>
    <b v="1"/>
    <s v="theater/plays"/>
    <n v="4"/>
    <n v="1.2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s v="US"/>
    <s v="USD"/>
    <n v="1404522000"/>
    <n v="1404308883"/>
    <b v="0"/>
    <n v="9"/>
    <b v="1"/>
    <s v="theater/plays"/>
    <n v="0"/>
    <n v="4.67"/>
    <x v="1"/>
    <s v="plays"/>
    <x v="3328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s v="GB"/>
    <s v="GBP"/>
    <n v="1427919468"/>
    <n v="1425331068"/>
    <b v="0"/>
    <n v="69"/>
    <b v="1"/>
    <s v="theater/plays"/>
    <n v="4"/>
    <n v="0.59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s v="US"/>
    <s v="USD"/>
    <n v="1444149886"/>
    <n v="1441125886"/>
    <b v="0"/>
    <n v="65"/>
    <b v="1"/>
    <s v="theater/plays"/>
    <n v="2"/>
    <n v="0.63"/>
    <x v="1"/>
    <s v="plays"/>
    <x v="3331"/>
  </r>
  <r>
    <n v="3332"/>
    <s v="Cortez"/>
    <s v="Two marine biologists are at odds during an important expedition. When a stranded shark refuses to die, things get weird."/>
    <n v="50000"/>
    <n v="40"/>
    <x v="0"/>
    <s v="US"/>
    <s v="USD"/>
    <n v="1405802330"/>
    <n v="1403210330"/>
    <b v="0"/>
    <n v="83"/>
    <b v="1"/>
    <s v="theater/plays"/>
    <n v="0"/>
    <n v="0.4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x v="3333"/>
  </r>
  <r>
    <n v="3334"/>
    <s v="The Saltbox Theatre Collective Seed Money Project"/>
    <s v="The Saltbox Theatre Collective is a brand new not-for-profit theatre company in Illinois."/>
    <n v="3500"/>
    <n v="40"/>
    <x v="0"/>
    <s v="US"/>
    <s v="USD"/>
    <n v="1438259422"/>
    <n v="1435667422"/>
    <b v="0"/>
    <n v="46"/>
    <b v="1"/>
    <s v="theater/plays"/>
    <n v="1"/>
    <n v="0.87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s v="GB"/>
    <s v="GBP"/>
    <n v="1407106800"/>
    <n v="1404749446"/>
    <b v="0"/>
    <n v="63"/>
    <b v="1"/>
    <s v="theater/plays"/>
    <n v="1"/>
    <n v="0.63"/>
    <x v="1"/>
    <s v="plays"/>
    <x v="3335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8000"/>
    <n v="40"/>
    <x v="0"/>
    <s v="GB"/>
    <s v="GBP"/>
    <n v="1412974800"/>
    <n v="1411109167"/>
    <b v="0"/>
    <n v="34"/>
    <b v="1"/>
    <s v="theater/plays"/>
    <n v="1"/>
    <n v="1.18"/>
    <x v="1"/>
    <s v="plays"/>
    <x v="3337"/>
  </r>
  <r>
    <n v="3338"/>
    <s v="The Last Days of Judas Iscariot"/>
    <s v="Join Estelle Parsons in support of Theater That Looks and Sounds Like America"/>
    <n v="3000"/>
    <n v="40"/>
    <x v="0"/>
    <s v="US"/>
    <s v="USD"/>
    <n v="1487944080"/>
    <n v="1486129680"/>
    <b v="0"/>
    <n v="112"/>
    <b v="1"/>
    <s v="theater/plays"/>
    <n v="1"/>
    <n v="0.36"/>
    <x v="1"/>
    <s v="plays"/>
    <x v="3338"/>
  </r>
  <r>
    <n v="3339"/>
    <s v="FRESH PRODUCE'd LA presents: Friends in Transient Places"/>
    <s v="FPLA presents FRIENDS IN TRANSIENT PLACES by Jonathan Caren: a magical story of modern life."/>
    <n v="54000"/>
    <n v="40"/>
    <x v="0"/>
    <s v="US"/>
    <s v="USD"/>
    <n v="1469721518"/>
    <n v="1467129518"/>
    <b v="0"/>
    <n v="47"/>
    <b v="1"/>
    <s v="theater/plays"/>
    <n v="0"/>
    <n v="0.85"/>
    <x v="1"/>
    <s v="plays"/>
    <x v="3339"/>
  </r>
  <r>
    <n v="3340"/>
    <s v="King Lear"/>
    <s v="The Eno River Players is a community theater in Durham, North Carolina. We are trying to raise money to get our second show on its feet"/>
    <n v="5000"/>
    <n v="40"/>
    <x v="0"/>
    <s v="US"/>
    <s v="USD"/>
    <n v="1481066554"/>
    <n v="1478906554"/>
    <b v="0"/>
    <n v="38"/>
    <b v="1"/>
    <s v="theater/plays"/>
    <n v="1"/>
    <n v="1.05"/>
    <x v="1"/>
    <s v="plays"/>
    <x v="3340"/>
  </r>
  <r>
    <n v="3341"/>
    <s v="Today I Live"/>
    <s v="A London flat, two stories play simultaneously. Irish mapmaker 1821, Iranian artist present day. Each senses the other. Worlds collide."/>
    <n v="2500"/>
    <n v="40"/>
    <x v="0"/>
    <s v="GB"/>
    <s v="GBP"/>
    <n v="1465750800"/>
    <n v="1463771421"/>
    <b v="0"/>
    <n v="28"/>
    <b v="1"/>
    <s v="theater/plays"/>
    <n v="2"/>
    <n v="1.43"/>
    <x v="1"/>
    <s v="plays"/>
    <x v="3341"/>
  </r>
  <r>
    <n v="3342"/>
    <s v="Uprising Theatre Company's First Production"/>
    <s v="We believe in the power of stories to change the world. Theatre that inspires transformation."/>
    <n v="10000"/>
    <n v="40"/>
    <x v="0"/>
    <s v="US"/>
    <s v="USD"/>
    <n v="1427864340"/>
    <n v="1425020810"/>
    <b v="0"/>
    <n v="78"/>
    <b v="1"/>
    <s v="theater/plays"/>
    <n v="0"/>
    <n v="0.51"/>
    <x v="1"/>
    <s v="plays"/>
    <x v="3342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3000"/>
    <n v="40"/>
    <x v="0"/>
    <s v="US"/>
    <s v="USD"/>
    <n v="1409374093"/>
    <n v="1406782093"/>
    <b v="0"/>
    <n v="40"/>
    <b v="1"/>
    <s v="theater/plays"/>
    <n v="1"/>
    <n v="1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x v="3347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s v="US"/>
    <s v="USD"/>
    <n v="1465837200"/>
    <n v="1463971172"/>
    <b v="0"/>
    <n v="14"/>
    <b v="1"/>
    <s v="theater/plays"/>
    <n v="0"/>
    <n v="2.57"/>
    <x v="1"/>
    <s v="plays"/>
    <x v="3349"/>
  </r>
  <r>
    <n v="3350"/>
    <s v="Visions"/>
    <s v="Nora Wageners TheaterstÃ¼ck lÃ¤dt den Zuschauer ein auf eine teils lustige, teils dÃ¼stere Reise ins Wohnzimmer der jungen, arbeitslosen K"/>
    <n v="2500"/>
    <n v="36"/>
    <x v="0"/>
    <s v="LU"/>
    <s v="EUR"/>
    <n v="1448838000"/>
    <n v="1445791811"/>
    <b v="0"/>
    <n v="51"/>
    <b v="1"/>
    <s v="theater/plays"/>
    <n v="1"/>
    <n v="0.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15000"/>
    <n v="36"/>
    <x v="0"/>
    <s v="GB"/>
    <s v="GBP"/>
    <n v="1406113200"/>
    <n v="1402910965"/>
    <b v="0"/>
    <n v="54"/>
    <b v="1"/>
    <s v="theater/plays"/>
    <n v="0"/>
    <n v="0.67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</r>
  <r>
    <n v="3353"/>
    <s v="Nude: A play by Paul Hewitt"/>
    <s v="A new spoken word play, written by Paul Hewitt, in 3 parts about love and fate, inspired by the Ruba'iyat of Omar Khayyam."/>
    <n v="5000"/>
    <n v="35"/>
    <x v="0"/>
    <s v="GB"/>
    <s v="GBP"/>
    <n v="1462230000"/>
    <n v="1461061350"/>
    <b v="0"/>
    <n v="44"/>
    <b v="1"/>
    <s v="theater/plays"/>
    <n v="1"/>
    <n v="0.8"/>
    <x v="1"/>
    <s v="plays"/>
    <x v="3353"/>
  </r>
  <r>
    <n v="3354"/>
    <s v="Strangeloop Theatre - A Focus on New Works"/>
    <s v="Help Strangeloop Theatre create and support new work by sponsoring our 2015-2016 season."/>
    <n v="7500"/>
    <n v="35"/>
    <x v="0"/>
    <s v="US"/>
    <s v="USD"/>
    <n v="1446091260"/>
    <n v="1443029206"/>
    <b v="0"/>
    <n v="55"/>
    <b v="1"/>
    <s v="theater/plays"/>
    <n v="0"/>
    <n v="0.64"/>
    <x v="1"/>
    <s v="plays"/>
    <x v="3354"/>
  </r>
  <r>
    <n v="3355"/>
    <s v="Jelly Beans at Theatre503"/>
    <s v="Help get Jelly Beans to the Theatre503 stage. An important piece of new writing by Dan Pick, produced by Kuleshov Theatre"/>
    <n v="60000"/>
    <n v="35"/>
    <x v="0"/>
    <s v="GB"/>
    <s v="GBP"/>
    <n v="1462879020"/>
    <n v="1461941527"/>
    <b v="0"/>
    <n v="15"/>
    <b v="1"/>
    <s v="theater/plays"/>
    <n v="0"/>
    <n v="2.33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s v="GB"/>
    <s v="GBP"/>
    <n v="1468611272"/>
    <n v="1466019272"/>
    <b v="0"/>
    <n v="27"/>
    <b v="1"/>
    <s v="theater/plays"/>
    <n v="5"/>
    <n v="1.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s v="GB"/>
    <s v="GBP"/>
    <n v="1406887310"/>
    <n v="1404295310"/>
    <b v="0"/>
    <n v="21"/>
    <b v="1"/>
    <s v="theater/plays"/>
    <n v="1"/>
    <n v="1.67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x v="3358"/>
  </r>
  <r>
    <n v="3359"/>
    <s v="BEIRUT, LADY OF LEBANON"/>
    <s v="A Theatrical Production Celebrating the Lebanese Culture and the Human Spirit in Time of War."/>
    <n v="65000"/>
    <n v="35"/>
    <x v="0"/>
    <s v="US"/>
    <s v="USD"/>
    <n v="1487985734"/>
    <n v="1484097734"/>
    <b v="0"/>
    <n v="23"/>
    <b v="1"/>
    <s v="theater/plays"/>
    <n v="0"/>
    <n v="1.52"/>
    <x v="1"/>
    <s v="plays"/>
    <x v="3359"/>
  </r>
  <r>
    <n v="3360"/>
    <s v="Pretty Butch"/>
    <s v="World Premiere, an M1 Singapore Fringe Festival 2017 commission."/>
    <n v="8000"/>
    <n v="35"/>
    <x v="0"/>
    <s v="SG"/>
    <s v="SGD"/>
    <n v="1481731140"/>
    <n v="1479866343"/>
    <b v="0"/>
    <n v="72"/>
    <b v="1"/>
    <s v="theater/plays"/>
    <n v="0"/>
    <n v="0.49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s v="US"/>
    <s v="USD"/>
    <n v="1425704100"/>
    <n v="1424484717"/>
    <b v="0"/>
    <n v="20"/>
    <b v="1"/>
    <s v="theater/plays"/>
    <n v="0"/>
    <n v="1.7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s v="US"/>
    <s v="USD"/>
    <n v="1408464000"/>
    <n v="1406831445"/>
    <b v="0"/>
    <n v="26"/>
    <b v="1"/>
    <s v="theater/plays"/>
    <n v="2"/>
    <n v="1.35"/>
    <x v="1"/>
    <s v="plays"/>
    <x v="3363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5000"/>
    <n v="34"/>
    <x v="0"/>
    <s v="US"/>
    <s v="USD"/>
    <n v="1449973592"/>
    <n v="1447381592"/>
    <b v="0"/>
    <n v="3"/>
    <b v="1"/>
    <s v="theater/plays"/>
    <n v="1"/>
    <n v="11.3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372625"/>
    <n v="34"/>
    <x v="0"/>
    <s v="US"/>
    <s v="USD"/>
    <n v="1431481037"/>
    <n v="1428889037"/>
    <b v="0"/>
    <n v="18"/>
    <b v="1"/>
    <s v="theater/plays"/>
    <n v="0"/>
    <n v="1.8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x v="3367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x v="3368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x v="3370"/>
  </r>
  <r>
    <n v="3371"/>
    <s v="Red Planet (or One Way Ticket) Staged Reading"/>
    <s v="Help support Red Planet, a new science fiction play based off the Mars One exploration."/>
    <n v="20000"/>
    <n v="31"/>
    <x v="0"/>
    <s v="US"/>
    <s v="USD"/>
    <n v="1449089965"/>
    <n v="1446670765"/>
    <b v="0"/>
    <n v="9"/>
    <b v="1"/>
    <s v="theater/plays"/>
    <n v="0"/>
    <n v="3.44"/>
    <x v="1"/>
    <s v="plays"/>
    <x v="3371"/>
  </r>
  <r>
    <n v="3372"/>
    <s v="All the Best, Jack"/>
    <s v="This play tells the story of the toxicity of sensationalism shown through one man's struggle with notoriety."/>
    <n v="50000"/>
    <n v="31"/>
    <x v="0"/>
    <s v="US"/>
    <s v="USD"/>
    <n v="1408942740"/>
    <n v="1407157756"/>
    <b v="0"/>
    <n v="27"/>
    <b v="1"/>
    <s v="theater/plays"/>
    <n v="0"/>
    <n v="1.1499999999999999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73"/>
  </r>
  <r>
    <n v="3374"/>
    <s v="HELP BUILD &quot;THE CASTLE&quot;"/>
    <s v="A rare  production of World acclaimed playwright Howard Barker's groundbreaking &amp; provocative 'The Castle'."/>
    <n v="448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</r>
  <r>
    <n v="3375"/>
    <s v="The Frida Kahlo of Penge West"/>
    <s v="Production of wickedly funny new play for two women, written by iconic songwriter and ex-London's Burning man, Chris Larner"/>
    <n v="3750"/>
    <n v="30"/>
    <x v="0"/>
    <s v="GB"/>
    <s v="GBP"/>
    <n v="1400423973"/>
    <n v="1399387173"/>
    <b v="0"/>
    <n v="17"/>
    <b v="1"/>
    <s v="theater/plays"/>
    <n v="1"/>
    <n v="1.76"/>
    <x v="1"/>
    <s v="plays"/>
    <x v="3375"/>
  </r>
  <r>
    <n v="3376"/>
    <s v="The Tutors"/>
    <s v="3 college grads struggling to fund their social network. 1 bratty blackmailing student. 1 dreamy Asian business man. 1 awesome play."/>
    <n v="3500"/>
    <n v="30"/>
    <x v="0"/>
    <s v="US"/>
    <s v="USD"/>
    <n v="1429976994"/>
    <n v="1424796594"/>
    <b v="0"/>
    <n v="19"/>
    <b v="1"/>
    <s v="theater/plays"/>
    <n v="1"/>
    <n v="1.58"/>
    <x v="1"/>
    <s v="plays"/>
    <x v="3376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x v="3377"/>
  </r>
  <r>
    <n v="3378"/>
    <s v="Rose of June"/>
    <s v="'Can you ever find acceptance in death?' _x000a_Rose of June is a piece of theatre exploring the stages of grief. Unity Theatre - September"/>
    <n v="125000"/>
    <n v="30"/>
    <x v="0"/>
    <s v="GB"/>
    <s v="GBP"/>
    <n v="1409490480"/>
    <n v="1407400306"/>
    <b v="0"/>
    <n v="21"/>
    <b v="1"/>
    <s v="theater/plays"/>
    <n v="0"/>
    <n v="1.43"/>
    <x v="1"/>
    <s v="plays"/>
    <x v="3378"/>
  </r>
  <r>
    <n v="3379"/>
    <s v="The Promise"/>
    <s v="A play by Alexei Arbuzov about the lives of three teenagers during the Nazi siege of Leningrad, 1942, in a new adaptation by Nick Dear."/>
    <n v="4000"/>
    <n v="30"/>
    <x v="0"/>
    <s v="GB"/>
    <s v="GBP"/>
    <n v="1440630000"/>
    <n v="1439122800"/>
    <b v="0"/>
    <n v="38"/>
    <b v="1"/>
    <s v="theater/plays"/>
    <n v="1"/>
    <n v="0.79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s v="US"/>
    <s v="USD"/>
    <n v="1417305178"/>
    <n v="1414277578"/>
    <b v="0"/>
    <n v="28"/>
    <b v="1"/>
    <s v="theater/plays"/>
    <n v="120"/>
    <n v="1.07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s v="US"/>
    <s v="USD"/>
    <n v="1426044383"/>
    <n v="1423455983"/>
    <b v="0"/>
    <n v="48"/>
    <b v="1"/>
    <s v="theater/plays"/>
    <n v="0"/>
    <n v="0.63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s v="GB"/>
    <s v="GBP"/>
    <n v="1470092340"/>
    <n v="1467973256"/>
    <b v="0"/>
    <n v="46"/>
    <b v="1"/>
    <s v="theater/plays"/>
    <n v="0"/>
    <n v="0.65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s v="US"/>
    <s v="USD"/>
    <n v="1466707620"/>
    <n v="1464979620"/>
    <b v="0"/>
    <n v="30"/>
    <b v="1"/>
    <s v="theater/plays"/>
    <n v="1"/>
    <n v="1"/>
    <x v="1"/>
    <s v="plays"/>
    <x v="3383"/>
  </r>
  <r>
    <n v="3384"/>
    <s v="The Hat"/>
    <s v="Six gay men, emotional baggage, and online dating: what could go wrong? A play about looking for love and finding something better."/>
    <n v="550"/>
    <n v="30"/>
    <x v="0"/>
    <s v="US"/>
    <s v="USD"/>
    <n v="1448074800"/>
    <n v="1444874768"/>
    <b v="0"/>
    <n v="64"/>
    <b v="1"/>
    <s v="theater/plays"/>
    <n v="5"/>
    <n v="0.47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s v="US"/>
    <s v="USD"/>
    <n v="1418244552"/>
    <n v="1415652552"/>
    <b v="0"/>
    <n v="15"/>
    <b v="1"/>
    <s v="theater/plays"/>
    <n v="6"/>
    <n v="2"/>
    <x v="1"/>
    <s v="plays"/>
    <x v="3385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s v="US"/>
    <s v="USD"/>
    <n v="1418581088"/>
    <n v="1415125088"/>
    <b v="0"/>
    <n v="35"/>
    <b v="1"/>
    <s v="theater/plays"/>
    <n v="116"/>
    <n v="0.83"/>
    <x v="1"/>
    <s v="plays"/>
    <x v="3387"/>
  </r>
  <r>
    <n v="3388"/>
    <s v="ICONS"/>
    <s v="ICONS is a unique new play about the Amazon warrior women from Greek myth and re-imagines them from a contemporary female perspective."/>
    <n v="11200"/>
    <n v="29"/>
    <x v="0"/>
    <s v="GB"/>
    <s v="GBP"/>
    <n v="1434625441"/>
    <n v="1432033441"/>
    <b v="0"/>
    <n v="45"/>
    <b v="1"/>
    <s v="theater/plays"/>
    <n v="0"/>
    <n v="0.64"/>
    <x v="1"/>
    <s v="plays"/>
    <x v="3388"/>
  </r>
  <r>
    <n v="3389"/>
    <s v="Chimera Ensemble Productions Fund"/>
    <s v="Chimera Ensemble is launching 2 inaugural theater productions, and we need support to do high quality work!"/>
    <n v="3500"/>
    <n v="29"/>
    <x v="0"/>
    <s v="US"/>
    <s v="USD"/>
    <n v="1464960682"/>
    <n v="1462368682"/>
    <b v="0"/>
    <n v="62"/>
    <b v="1"/>
    <s v="theater/plays"/>
    <n v="1"/>
    <n v="0.47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x v="3390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x v="3391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x v="3393"/>
  </r>
  <r>
    <n v="3394"/>
    <s v="Buffer: Edinburgh Fringe 2014"/>
    <s v="Ambitious, Edinburgh-based company, Thrive Theatre, are bringing their brand new comedy BUFFER to the 2014 Edinburgh Fringe!"/>
    <n v="94875"/>
    <n v="26"/>
    <x v="0"/>
    <s v="GB"/>
    <s v="GBP"/>
    <n v="1406470645"/>
    <n v="1403878645"/>
    <b v="0"/>
    <n v="27"/>
    <b v="1"/>
    <s v="theater/plays"/>
    <n v="0"/>
    <n v="0.96"/>
    <x v="1"/>
    <s v="plays"/>
    <x v="3394"/>
  </r>
  <r>
    <n v="3395"/>
    <s v="MIRAMAR"/>
    <s v="Miramar is a a darkly funny play exploring what it is we call â€˜homeâ€™."/>
    <n v="25000"/>
    <n v="26"/>
    <x v="0"/>
    <s v="GB"/>
    <s v="GBP"/>
    <n v="1433009400"/>
    <n v="1431795944"/>
    <b v="0"/>
    <n v="38"/>
    <b v="1"/>
    <s v="theater/plays"/>
    <n v="0"/>
    <n v="0.68"/>
    <x v="1"/>
    <s v="plays"/>
    <x v="3395"/>
  </r>
  <r>
    <n v="3396"/>
    <s v="Rainbowtown"/>
    <s v="&quot;Rainbowtown&quot; is a new play for kids. Help us bring it to the Main Line during the 2014 Philadelphia Fringe Festival!"/>
    <n v="25000"/>
    <n v="26"/>
    <x v="0"/>
    <s v="US"/>
    <s v="USD"/>
    <n v="1401595140"/>
    <n v="1399286589"/>
    <b v="0"/>
    <n v="28"/>
    <b v="1"/>
    <s v="theater/plays"/>
    <n v="0"/>
    <n v="0.93"/>
    <x v="1"/>
    <s v="plays"/>
    <x v="3396"/>
  </r>
  <r>
    <n v="3397"/>
    <s v="Waiting for Godot - Blue Sky Theatre &amp; Arts"/>
    <s v="Help a group of recovering alcoholics bring Samuel Beckett's classic to a seaside town!"/>
    <n v="25000"/>
    <n v="26"/>
    <x v="0"/>
    <s v="GB"/>
    <s v="GBP"/>
    <n v="1455832800"/>
    <n v="1452338929"/>
    <b v="0"/>
    <n v="24"/>
    <b v="1"/>
    <s v="theater/plays"/>
    <n v="0"/>
    <n v="1.08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s v="US"/>
    <s v="USD"/>
    <n v="1416589200"/>
    <n v="1414605776"/>
    <b v="0"/>
    <n v="65"/>
    <b v="1"/>
    <s v="theater/plays"/>
    <n v="0"/>
    <n v="0.4"/>
    <x v="1"/>
    <s v="plays"/>
    <x v="3398"/>
  </r>
  <r>
    <n v="3399"/>
    <s v="Spinning Wheel Youth Takeover"/>
    <s v="13 young people have taken over Spinning Wheel Theatre to choose, produce and create their own show from scratch."/>
    <n v="3600"/>
    <n v="26"/>
    <x v="0"/>
    <s v="GB"/>
    <s v="GBP"/>
    <n v="1424556325"/>
    <n v="1421964325"/>
    <b v="0"/>
    <n v="46"/>
    <b v="1"/>
    <s v="theater/plays"/>
    <n v="1"/>
    <n v="0.56999999999999995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2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s v="GB"/>
    <s v="GBP"/>
    <n v="1438968146"/>
    <n v="1436376146"/>
    <b v="0"/>
    <n v="66"/>
    <b v="1"/>
    <s v="theater/plays"/>
    <n v="2"/>
    <n v="0.39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s v="GB"/>
    <s v="GBP"/>
    <n v="1435230324"/>
    <n v="1432638324"/>
    <b v="0"/>
    <n v="17"/>
    <b v="1"/>
    <s v="theater/plays"/>
    <n v="0"/>
    <n v="1.53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s v="US"/>
    <s v="USD"/>
    <n v="1434542702"/>
    <n v="1432814702"/>
    <b v="0"/>
    <n v="3"/>
    <b v="1"/>
    <s v="theater/plays"/>
    <n v="0"/>
    <n v="8.67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s v="GB"/>
    <s v="GBP"/>
    <n v="1456876740"/>
    <n v="1455063886"/>
    <b v="0"/>
    <n v="17"/>
    <b v="1"/>
    <s v="theater/plays"/>
    <n v="1"/>
    <n v="1.53"/>
    <x v="1"/>
    <s v="plays"/>
    <x v="3405"/>
  </r>
  <r>
    <n v="3406"/>
    <s v="Voices of Swords"/>
    <s v="A funny and moving new play about two families dealing with aging parents in very different ways!"/>
    <n v="39000"/>
    <n v="25"/>
    <x v="0"/>
    <s v="US"/>
    <s v="USD"/>
    <n v="1405511376"/>
    <n v="1401623376"/>
    <b v="0"/>
    <n v="91"/>
    <b v="1"/>
    <s v="theater/plays"/>
    <n v="0"/>
    <n v="0.27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8500"/>
    <n v="25"/>
    <x v="0"/>
    <s v="GB"/>
    <s v="GBP"/>
    <n v="1404641289"/>
    <n v="1402049289"/>
    <b v="0"/>
    <n v="67"/>
    <b v="1"/>
    <s v="theater/plays"/>
    <n v="0"/>
    <n v="0.3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s v="US"/>
    <s v="USD"/>
    <n v="1405727304"/>
    <n v="1403135304"/>
    <b v="0"/>
    <n v="18"/>
    <b v="1"/>
    <s v="theater/plays"/>
    <n v="1"/>
    <n v="1.39"/>
    <x v="1"/>
    <s v="plays"/>
    <x v="3408"/>
  </r>
  <r>
    <n v="3409"/>
    <s v="Who Said Theatre Presents: The Calm"/>
    <s v="Exciting and visceral new-writing that challenges the way we view the fine line between war and terror..."/>
    <n v="7000"/>
    <n v="25"/>
    <x v="0"/>
    <s v="GB"/>
    <s v="GBP"/>
    <n v="1469998680"/>
    <n v="1466710358"/>
    <b v="0"/>
    <n v="21"/>
    <b v="1"/>
    <s v="theater/plays"/>
    <n v="0"/>
    <n v="1.19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200"/>
    <n v="25"/>
    <x v="0"/>
    <s v="US"/>
    <s v="USD"/>
    <n v="1465196400"/>
    <n v="1462841990"/>
    <b v="0"/>
    <n v="40"/>
    <b v="1"/>
    <s v="theater/plays"/>
    <n v="13"/>
    <n v="0.63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s v="US"/>
    <s v="USD"/>
    <n v="1444264372"/>
    <n v="1442536372"/>
    <b v="0"/>
    <n v="78"/>
    <b v="1"/>
    <s v="theater/plays"/>
    <n v="1"/>
    <n v="0.32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25000"/>
    <n v="25"/>
    <x v="0"/>
    <s v="GB"/>
    <s v="GBP"/>
    <n v="1411858862"/>
    <n v="1409266862"/>
    <b v="0"/>
    <n v="26"/>
    <b v="1"/>
    <s v="theater/plays"/>
    <n v="0"/>
    <n v="0.96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s v="US"/>
    <s v="USD"/>
    <n v="1425099540"/>
    <n v="1424280938"/>
    <b v="0"/>
    <n v="14"/>
    <b v="1"/>
    <s v="theater/plays"/>
    <n v="1"/>
    <n v="1.79"/>
    <x v="1"/>
    <s v="plays"/>
    <x v="3413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x v="3414"/>
  </r>
  <r>
    <n v="3415"/>
    <s v="Balm in Gilead at Columbia"/>
    <s v="We are raising funds to allow for enhanced scenic, costume, and lighting design. Every dollar helps!"/>
    <n v="6000"/>
    <n v="25"/>
    <x v="0"/>
    <s v="US"/>
    <s v="USD"/>
    <n v="1460935800"/>
    <n v="1459999656"/>
    <b v="0"/>
    <n v="9"/>
    <b v="1"/>
    <s v="theater/plays"/>
    <n v="0"/>
    <n v="2.78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s v="GB"/>
    <s v="GBP"/>
    <n v="1429813800"/>
    <n v="1427363645"/>
    <b v="0"/>
    <n v="30"/>
    <b v="1"/>
    <s v="theater/plays"/>
    <n v="0"/>
    <n v="0.83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500"/>
    <n v="25"/>
    <x v="0"/>
    <s v="US"/>
    <s v="USD"/>
    <n v="1414284180"/>
    <n v="1410558948"/>
    <b v="0"/>
    <n v="45"/>
    <b v="1"/>
    <s v="theater/plays"/>
    <n v="5"/>
    <n v="0.56000000000000005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s v="US"/>
    <s v="USD"/>
    <n v="1400875307"/>
    <n v="1398283307"/>
    <b v="0"/>
    <n v="56"/>
    <b v="1"/>
    <s v="theater/plays"/>
    <n v="0"/>
    <n v="0.4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s v="IE"/>
    <s v="EUR"/>
    <n v="1459978200"/>
    <n v="1458416585"/>
    <b v="0"/>
    <n v="46"/>
    <b v="1"/>
    <s v="theater/plays"/>
    <n v="0"/>
    <n v="0.54"/>
    <x v="1"/>
    <s v="plays"/>
    <x v="3419"/>
  </r>
  <r>
    <n v="3420"/>
    <s v="Rounds. Set design campaign."/>
    <s v="A powerful and urgent tale of the first line of defence for the NHS. Based on true stories from junior doctors."/>
    <n v="3000"/>
    <n v="25"/>
    <x v="0"/>
    <s v="GB"/>
    <s v="GBP"/>
    <n v="1455408000"/>
    <n v="1454638202"/>
    <b v="0"/>
    <n v="34"/>
    <b v="1"/>
    <s v="theater/plays"/>
    <n v="1"/>
    <n v="0.74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s v="US"/>
    <s v="USD"/>
    <n v="1425495563"/>
    <n v="1422903563"/>
    <b v="0"/>
    <n v="98"/>
    <b v="1"/>
    <s v="theater/plays"/>
    <n v="1"/>
    <n v="0.26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s v="GB"/>
    <s v="GBP"/>
    <n v="1450051200"/>
    <n v="1447594176"/>
    <b v="0"/>
    <n v="46"/>
    <b v="1"/>
    <s v="theater/plays"/>
    <n v="1"/>
    <n v="0.54"/>
    <x v="1"/>
    <s v="plays"/>
    <x v="3422"/>
  </r>
  <r>
    <n v="3423"/>
    <s v="And That's How The Story Goes"/>
    <s v="Forest Hills Eastern's Student Run Show 2015. Our goal is to present a professional quality show on a budget."/>
    <n v="5000"/>
    <n v="25"/>
    <x v="0"/>
    <s v="US"/>
    <s v="USD"/>
    <n v="1429912341"/>
    <n v="1427320341"/>
    <b v="0"/>
    <n v="10"/>
    <b v="1"/>
    <s v="theater/plays"/>
    <n v="1"/>
    <n v="2.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s v="US"/>
    <s v="USD"/>
    <n v="1423119540"/>
    <n v="1421252084"/>
    <b v="0"/>
    <n v="76"/>
    <b v="1"/>
    <s v="theater/plays"/>
    <n v="0"/>
    <n v="0.33"/>
    <x v="1"/>
    <s v="plays"/>
    <x v="3424"/>
  </r>
  <r>
    <n v="3425"/>
    <s v="The Erlkings"/>
    <s v="The Erlkings is a play that uses the writings of the perpetrators of the Columbine Shooting to explore the inner lives of these boys."/>
    <n v="1000"/>
    <n v="25"/>
    <x v="0"/>
    <s v="US"/>
    <s v="USD"/>
    <n v="1412434136"/>
    <n v="1409669336"/>
    <b v="0"/>
    <n v="104"/>
    <b v="1"/>
    <s v="theater/plays"/>
    <n v="3"/>
    <n v="0.24"/>
    <x v="1"/>
    <s v="plays"/>
    <x v="3425"/>
  </r>
  <r>
    <n v="3426"/>
    <s v="Holocene"/>
    <s v="Part ghost story, part cautionary tale, Holocene is a play about the end of our world, and the beginning of another."/>
    <n v="100000"/>
    <n v="25"/>
    <x v="0"/>
    <s v="US"/>
    <s v="USD"/>
    <n v="1411264800"/>
    <n v="1409620903"/>
    <b v="0"/>
    <n v="87"/>
    <b v="1"/>
    <s v="theater/plays"/>
    <n v="0"/>
    <n v="0.28999999999999998"/>
    <x v="1"/>
    <s v="plays"/>
    <x v="3426"/>
  </r>
  <r>
    <n v="3427"/>
    <s v="We Were Kings"/>
    <s v="A new play developed in collaboration with graduating theatre makers, premiering at the Edinburgh Fringe Festival 2014."/>
    <n v="2000"/>
    <n v="25"/>
    <x v="0"/>
    <s v="GB"/>
    <s v="GBP"/>
    <n v="1404314952"/>
    <n v="1401722952"/>
    <b v="0"/>
    <n v="29"/>
    <b v="1"/>
    <s v="theater/plays"/>
    <n v="1"/>
    <n v="0.86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s v="GB"/>
    <s v="GBP"/>
    <n v="1478046661"/>
    <n v="1476837061"/>
    <b v="0"/>
    <n v="12"/>
    <b v="1"/>
    <s v="theater/plays"/>
    <n v="3"/>
    <n v="2.08"/>
    <x v="1"/>
    <s v="plays"/>
    <x v="3429"/>
  </r>
  <r>
    <n v="3430"/>
    <s v="Being Patient"/>
    <s v="We need support for our play so we can promote awareness of kidney diseases and the effect it has on sufferers and their families."/>
    <n v="500"/>
    <n v="25"/>
    <x v="0"/>
    <s v="GB"/>
    <s v="GBP"/>
    <n v="1406760101"/>
    <n v="1404168101"/>
    <b v="0"/>
    <n v="72"/>
    <b v="1"/>
    <s v="theater/plays"/>
    <n v="5"/>
    <n v="0.3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s v="US"/>
    <s v="USD"/>
    <n v="1408383153"/>
    <n v="1405791153"/>
    <b v="0"/>
    <n v="21"/>
    <b v="1"/>
    <s v="theater/plays"/>
    <n v="1"/>
    <n v="1.19"/>
    <x v="1"/>
    <s v="plays"/>
    <x v="3431"/>
  </r>
  <r>
    <n v="3432"/>
    <s v="Love Letters"/>
    <s v="Bare Theatre stages A.R. Gurney's Pulitzer Finalist script about a relationship spanning a lifetime and long distance."/>
    <n v="2500"/>
    <n v="25"/>
    <x v="0"/>
    <s v="US"/>
    <s v="USD"/>
    <n v="1454709600"/>
    <n v="1452520614"/>
    <b v="0"/>
    <n v="42"/>
    <b v="1"/>
    <s v="theater/plays"/>
    <n v="1"/>
    <n v="0.6"/>
    <x v="1"/>
    <s v="plays"/>
    <x v="3432"/>
  </r>
  <r>
    <n v="3433"/>
    <s v="The Dybbuk"/>
    <s v="death&amp;pretzels presents their first Chicago based project:_x000a_The Dybbuk by S. Ansky"/>
    <n v="4000"/>
    <n v="25"/>
    <x v="0"/>
    <s v="US"/>
    <s v="USD"/>
    <n v="1402974000"/>
    <n v="1400290255"/>
    <b v="0"/>
    <n v="71"/>
    <b v="1"/>
    <s v="theater/plays"/>
    <n v="1"/>
    <n v="0.35"/>
    <x v="1"/>
    <s v="plays"/>
    <x v="3433"/>
  </r>
  <r>
    <n v="3434"/>
    <s v="The Williams Project"/>
    <s v="Bringing Tennessee Williams, Shakespeare, and 8 world class actors to Longview, Washington to build a play in and for the community."/>
    <n v="26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s v="US"/>
    <s v="USD"/>
    <n v="1470538800"/>
    <n v="1469112493"/>
    <b v="0"/>
    <n v="19"/>
    <b v="1"/>
    <s v="theater/plays"/>
    <n v="0"/>
    <n v="1.3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s v="US"/>
    <s v="USD"/>
    <n v="1408638480"/>
    <n v="1406811593"/>
    <b v="0"/>
    <n v="37"/>
    <b v="1"/>
    <s v="theater/plays"/>
    <n v="2"/>
    <n v="0.65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s v="US"/>
    <s v="USD"/>
    <n v="1440003820"/>
    <n v="1437411820"/>
    <b v="0"/>
    <n v="36"/>
    <b v="1"/>
    <s v="theater/plays"/>
    <n v="0"/>
    <n v="0.67"/>
    <x v="1"/>
    <s v="plays"/>
    <x v="3437"/>
  </r>
  <r>
    <n v="3438"/>
    <s v="KLIPPIES"/>
    <s v="Klippies is the debut play from Johannesburg-born writer Jessica SiÃ¢n, premiering at the Southwark Playhouse, London in May 2015."/>
    <n v="500"/>
    <n v="23"/>
    <x v="0"/>
    <s v="GB"/>
    <s v="GBP"/>
    <n v="1430600400"/>
    <n v="1428358567"/>
    <b v="0"/>
    <n v="14"/>
    <b v="1"/>
    <s v="theater/plays"/>
    <n v="5"/>
    <n v="1.64"/>
    <x v="1"/>
    <s v="plays"/>
    <x v="3438"/>
  </r>
  <r>
    <n v="3439"/>
    <s v="Cirque Inspired Alice's Adventures in Wonderland"/>
    <s v="Help a small theater produce an original adaptation of Lewis Carroll's classic story."/>
    <n v="1250"/>
    <n v="23"/>
    <x v="0"/>
    <s v="US"/>
    <s v="USD"/>
    <n v="1453179540"/>
    <n v="1452030730"/>
    <b v="0"/>
    <n v="18"/>
    <b v="1"/>
    <s v="theater/plays"/>
    <n v="2"/>
    <n v="1.28"/>
    <x v="1"/>
    <s v="plays"/>
    <x v="3439"/>
  </r>
  <r>
    <n v="3440"/>
    <s v="Gruesome Playground Injuries"/>
    <s v="LA-based team of professional actors and directors taking Rajiv Joseph's harrowing and romantic play to the Boulder community."/>
    <n v="3000"/>
    <n v="22"/>
    <x v="0"/>
    <s v="US"/>
    <s v="USD"/>
    <n v="1405095300"/>
    <n v="1403146628"/>
    <b v="0"/>
    <n v="82"/>
    <b v="1"/>
    <s v="theater/plays"/>
    <n v="1"/>
    <n v="0.27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s v="US"/>
    <s v="USD"/>
    <n v="1447445820"/>
    <n v="1445077121"/>
    <b v="0"/>
    <n v="43"/>
    <b v="1"/>
    <s v="theater/plays"/>
    <n v="0"/>
    <n v="0.51"/>
    <x v="1"/>
    <s v="plays"/>
    <x v="3441"/>
  </r>
  <r>
    <n v="3442"/>
    <s v="An Evening of Radio"/>
    <s v="An Evening of Radio aims to showcase original work written by undergraduate playwriting students in the style of live staged readings."/>
    <n v="3000"/>
    <n v="21"/>
    <x v="0"/>
    <s v="US"/>
    <s v="USD"/>
    <n v="1433016672"/>
    <n v="1430424672"/>
    <b v="0"/>
    <n v="8"/>
    <b v="1"/>
    <s v="theater/plays"/>
    <n v="1"/>
    <n v="2.63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s v="US"/>
    <s v="USD"/>
    <n v="1410266146"/>
    <n v="1407674146"/>
    <b v="0"/>
    <n v="45"/>
    <b v="1"/>
    <s v="theater/plays"/>
    <n v="0"/>
    <n v="0.47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s v="AU"/>
    <s v="AUD"/>
    <n v="1465394340"/>
    <n v="1464677986"/>
    <b v="0"/>
    <n v="20"/>
    <b v="1"/>
    <s v="theater/plays"/>
    <n v="1"/>
    <n v="1.0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0"/>
    <n v="21"/>
    <x v="0"/>
    <s v="GB"/>
    <s v="GBP"/>
    <n v="1445604236"/>
    <n v="1443185036"/>
    <b v="0"/>
    <n v="31"/>
    <b v="1"/>
    <s v="theater/plays"/>
    <n v="0"/>
    <n v="0.68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s v="GB"/>
    <s v="GBP"/>
    <n v="1423138800"/>
    <n v="1421092725"/>
    <b v="0"/>
    <n v="25"/>
    <b v="1"/>
    <s v="theater/plays"/>
    <n v="1"/>
    <n v="0.84"/>
    <x v="1"/>
    <s v="plays"/>
    <x v="3446"/>
  </r>
  <r>
    <n v="3447"/>
    <s v="The Vagabond Halfback"/>
    <s v="&quot;He was a poet, a vagrant, a philosopher, a lady's man and a hard drinker&quot;"/>
    <n v="2000"/>
    <n v="21"/>
    <x v="0"/>
    <s v="US"/>
    <s v="USD"/>
    <n v="1458332412"/>
    <n v="1454448012"/>
    <b v="0"/>
    <n v="14"/>
    <b v="1"/>
    <s v="theater/plays"/>
    <n v="1"/>
    <n v="1.5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5000"/>
    <n v="21"/>
    <x v="0"/>
    <s v="US"/>
    <s v="USD"/>
    <n v="1418784689"/>
    <n v="1416192689"/>
    <b v="0"/>
    <n v="45"/>
    <b v="1"/>
    <s v="theater/plays"/>
    <n v="0"/>
    <n v="0.47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s v="US"/>
    <s v="USD"/>
    <n v="1468036800"/>
    <n v="1465607738"/>
    <b v="0"/>
    <n v="20"/>
    <b v="1"/>
    <s v="theater/plays"/>
    <n v="0"/>
    <n v="1.05"/>
    <x v="1"/>
    <s v="plays"/>
    <x v="3449"/>
  </r>
  <r>
    <n v="3450"/>
    <s v="The Beautiful House"/>
    <s v="The Beautiful House' is a story of modern mummification and the present day post-humanist crisis in our relationship with death."/>
    <n v="10000"/>
    <n v="21"/>
    <x v="0"/>
    <s v="GB"/>
    <s v="GBP"/>
    <n v="1427990071"/>
    <n v="1422809671"/>
    <b v="0"/>
    <n v="39"/>
    <b v="1"/>
    <s v="theater/plays"/>
    <n v="0"/>
    <n v="0.54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50000"/>
    <n v="20"/>
    <x v="0"/>
    <s v="US"/>
    <s v="USD"/>
    <n v="1429636927"/>
    <n v="1427304127"/>
    <b v="0"/>
    <n v="16"/>
    <b v="1"/>
    <s v="theater/plays"/>
    <n v="0"/>
    <n v="1.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s v="US"/>
    <s v="USD"/>
    <n v="1406087940"/>
    <n v="1404141626"/>
    <b v="0"/>
    <n v="37"/>
    <b v="1"/>
    <s v="theater/plays"/>
    <n v="1"/>
    <n v="0.54"/>
    <x v="1"/>
    <s v="plays"/>
    <x v="3452"/>
  </r>
  <r>
    <n v="3453"/>
    <s v="'Patagonia' - by Robert George"/>
    <s v="A full length comedy, Patagonia follows Grason and Jerry on their journey through a magical, South-American rainforest."/>
    <n v="7500"/>
    <n v="20"/>
    <x v="0"/>
    <s v="GB"/>
    <s v="GBP"/>
    <n v="1471130956"/>
    <n v="1465946956"/>
    <b v="0"/>
    <n v="14"/>
    <b v="1"/>
    <s v="theater/plays"/>
    <n v="0"/>
    <n v="1.43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s v="GB"/>
    <s v="GBP"/>
    <n v="1406825159"/>
    <n v="1404233159"/>
    <b v="0"/>
    <n v="21"/>
    <b v="1"/>
    <s v="theater/plays"/>
    <n v="1"/>
    <n v="0.95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s v="US"/>
    <s v="USD"/>
    <n v="1476381627"/>
    <n v="1473789627"/>
    <b v="0"/>
    <n v="69"/>
    <b v="1"/>
    <s v="theater/plays"/>
    <n v="1"/>
    <n v="0.28999999999999998"/>
    <x v="1"/>
    <s v="plays"/>
    <x v="3455"/>
  </r>
  <r>
    <n v="3456"/>
    <s v="THIEF"/>
    <s v="&quot;Thief,&quot; a one man touring show, a theatrical experience portraying a supernatural story about the 3 days Jesus spent in the grave."/>
    <n v="500"/>
    <n v="20"/>
    <x v="0"/>
    <s v="US"/>
    <s v="USD"/>
    <n v="1406876340"/>
    <n v="1404190567"/>
    <b v="0"/>
    <n v="16"/>
    <b v="1"/>
    <s v="theater/plays"/>
    <n v="4"/>
    <n v="1.25"/>
    <x v="1"/>
    <s v="plays"/>
    <x v="3456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s v="US"/>
    <s v="USD"/>
    <n v="1422937620"/>
    <n v="1420606303"/>
    <b v="0"/>
    <n v="27"/>
    <b v="1"/>
    <s v="theater/plays"/>
    <n v="0"/>
    <n v="0.7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s v="GB"/>
    <s v="GBP"/>
    <n v="1463743860"/>
    <n v="1461151860"/>
    <b v="0"/>
    <n v="36"/>
    <b v="1"/>
    <s v="theater/plays"/>
    <n v="0"/>
    <n v="0.56000000000000005"/>
    <x v="1"/>
    <s v="plays"/>
    <x v="3459"/>
  </r>
  <r>
    <n v="3460"/>
    <s v="Pushers"/>
    <s v="'Pushers' is an exciting new play and the first project for brand new theatre company, Ain't Got No Home Productions."/>
    <n v="150"/>
    <n v="20"/>
    <x v="0"/>
    <s v="GB"/>
    <s v="GBP"/>
    <n v="1408106352"/>
    <n v="1406896752"/>
    <b v="0"/>
    <n v="19"/>
    <b v="1"/>
    <s v="theater/plays"/>
    <n v="13"/>
    <n v="1.05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s v="US"/>
    <s v="USD"/>
    <n v="1477710000"/>
    <n v="1475248279"/>
    <b v="0"/>
    <n v="12"/>
    <b v="1"/>
    <s v="theater/plays"/>
    <n v="0"/>
    <n v="1.67"/>
    <x v="1"/>
    <s v="plays"/>
    <x v="3461"/>
  </r>
  <r>
    <n v="3462"/>
    <s v="Upstart Crows of Santa Fe Stage Weapons"/>
    <s v="Help the Upstart Crows of Santa Fe bring Shakespeare's Julius Caesar to life with quality wooden stage swords!"/>
    <n v="110000"/>
    <n v="20"/>
    <x v="0"/>
    <s v="US"/>
    <s v="USD"/>
    <n v="1436551200"/>
    <n v="1435181628"/>
    <b v="0"/>
    <n v="17"/>
    <b v="1"/>
    <s v="theater/plays"/>
    <n v="0"/>
    <n v="1.1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5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x v="3466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x v="3469"/>
  </r>
  <r>
    <n v="3470"/>
    <s v="She Kills Monsters"/>
    <s v="The New Artist's Circle is a theatre company dedicated to bringing the arts to young people."/>
    <n v="20000"/>
    <n v="16"/>
    <x v="0"/>
    <s v="US"/>
    <s v="USD"/>
    <n v="1468618680"/>
    <n v="1465345902"/>
    <b v="0"/>
    <n v="9"/>
    <b v="1"/>
    <s v="theater/plays"/>
    <n v="0"/>
    <n v="1.78"/>
    <x v="1"/>
    <s v="plays"/>
    <x v="347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s v="US"/>
    <s v="USD"/>
    <n v="1415253540"/>
    <n v="1413432331"/>
    <b v="0"/>
    <n v="23"/>
    <b v="1"/>
    <s v="theater/plays"/>
    <n v="1"/>
    <n v="0.65"/>
    <x v="1"/>
    <s v="plays"/>
    <x v="3472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x v="3473"/>
  </r>
  <r>
    <n v="3474"/>
    <s v="Be Prepared"/>
    <s v="Help us get actor-writer Ian Bonar's debut play - a hilarious, heartbreaking story of grief and loss - to the 2016 Edinburgh Fringe."/>
    <n v="12000"/>
    <n v="15"/>
    <x v="0"/>
    <s v="GB"/>
    <s v="GBP"/>
    <n v="1469016131"/>
    <n v="1466424131"/>
    <b v="0"/>
    <n v="39"/>
    <b v="1"/>
    <s v="theater/plays"/>
    <n v="0"/>
    <n v="0.38"/>
    <x v="1"/>
    <s v="plays"/>
    <x v="3474"/>
  </r>
  <r>
    <n v="3475"/>
    <s v="Score"/>
    <s v="Score is a musical play inspired by true stories of parents who have recovered from addiction and regained their children."/>
    <n v="3000"/>
    <n v="15"/>
    <x v="0"/>
    <s v="GB"/>
    <s v="GBP"/>
    <n v="1414972800"/>
    <n v="1412629704"/>
    <b v="0"/>
    <n v="17"/>
    <b v="1"/>
    <s v="theater/plays"/>
    <n v="1"/>
    <n v="0.88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s v="US"/>
    <s v="USD"/>
    <n v="1414378800"/>
    <n v="1412836990"/>
    <b v="0"/>
    <n v="6"/>
    <b v="1"/>
    <s v="theater/plays"/>
    <n v="0"/>
    <n v="2.5"/>
    <x v="1"/>
    <s v="plays"/>
    <x v="3476"/>
  </r>
  <r>
    <n v="3477"/>
    <s v="PCSF's Biannual 24-Hour Play Festival"/>
    <s v="8 ten-minute plays, written, directed, rehearsed, and fully produced in only 24 hours! Are we crazy? You bet we are!"/>
    <n v="1750"/>
    <n v="15"/>
    <x v="0"/>
    <s v="US"/>
    <s v="USD"/>
    <n v="1431831600"/>
    <n v="1430761243"/>
    <b v="0"/>
    <n v="39"/>
    <b v="1"/>
    <s v="theater/plays"/>
    <n v="1"/>
    <n v="0.38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0"/>
    <n v="15"/>
    <x v="0"/>
    <s v="US"/>
    <s v="USD"/>
    <n v="1426539600"/>
    <n v="1424296822"/>
    <b v="0"/>
    <n v="57"/>
    <b v="1"/>
    <s v="theater/plays"/>
    <n v="0"/>
    <n v="0.26"/>
    <x v="1"/>
    <s v="plays"/>
    <x v="3478"/>
  </r>
  <r>
    <n v="3479"/>
    <s v="Civil Rogues"/>
    <s v="A new comedy about what happened to a band of foolhardy actors when the Puritans closed the theatres in the 1640s."/>
    <n v="450"/>
    <n v="15"/>
    <x v="0"/>
    <s v="GB"/>
    <s v="GBP"/>
    <n v="1403382680"/>
    <n v="1400790680"/>
    <b v="0"/>
    <n v="56"/>
    <b v="1"/>
    <s v="theater/plays"/>
    <n v="3"/>
    <n v="0.27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x v="3480"/>
  </r>
  <r>
    <n v="3481"/>
    <s v="FIX THE FITZ"/>
    <s v="One of Australia's greatest theatres needs your help. Please help us refurnish, fit out and restore this legendary storytelling venue."/>
    <n v="1500"/>
    <n v="15"/>
    <x v="0"/>
    <s v="AU"/>
    <s v="AUD"/>
    <n v="1420178188"/>
    <n v="1418709388"/>
    <b v="0"/>
    <n v="95"/>
    <b v="1"/>
    <s v="theater/plays"/>
    <n v="1"/>
    <n v="0.16"/>
    <x v="1"/>
    <s v="plays"/>
    <x v="3481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x v="3482"/>
  </r>
  <r>
    <n v="3483"/>
    <s v="The Faculty Lounge"/>
    <s v="Join 5 high school teachers in the lounge of every high school in America.  Hear what they never say in the classroom."/>
    <n v="150"/>
    <n v="15"/>
    <x v="0"/>
    <s v="US"/>
    <s v="USD"/>
    <n v="1404403381"/>
    <n v="1401811381"/>
    <b v="0"/>
    <n v="133"/>
    <b v="1"/>
    <s v="theater/plays"/>
    <n v="10"/>
    <n v="0.11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5000"/>
    <n v="15"/>
    <x v="0"/>
    <s v="US"/>
    <s v="USD"/>
    <n v="1466014499"/>
    <n v="1463422499"/>
    <b v="0"/>
    <n v="44"/>
    <b v="1"/>
    <s v="theater/plays"/>
    <n v="0"/>
    <n v="0.34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s v="US"/>
    <s v="USD"/>
    <n v="1408252260"/>
    <n v="1406580436"/>
    <b v="0"/>
    <n v="29"/>
    <b v="1"/>
    <s v="theater/plays"/>
    <n v="0"/>
    <n v="0.38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88888"/>
    <n v="11"/>
    <x v="0"/>
    <s v="US"/>
    <s v="USD"/>
    <n v="1480140000"/>
    <n v="1479186575"/>
    <b v="0"/>
    <n v="13"/>
    <b v="1"/>
    <s v="theater/plays"/>
    <n v="0"/>
    <n v="0.85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s v="CA"/>
    <s v="CAD"/>
    <n v="1464471840"/>
    <n v="1459309704"/>
    <b v="0"/>
    <n v="42"/>
    <b v="1"/>
    <s v="theater/plays"/>
    <n v="0"/>
    <n v="0.26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s v="US"/>
    <s v="USD"/>
    <n v="1457326740"/>
    <n v="1455919438"/>
    <b v="0"/>
    <n v="42"/>
    <b v="1"/>
    <s v="theater/plays"/>
    <n v="0"/>
    <n v="0.26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0"/>
    <n v="11"/>
    <x v="0"/>
    <s v="GB"/>
    <s v="GBP"/>
    <n v="1441995595"/>
    <n v="1439835595"/>
    <b v="0"/>
    <n v="42"/>
    <b v="1"/>
    <s v="theater/plays"/>
    <n v="0"/>
    <n v="0.26"/>
    <x v="1"/>
    <s v="plays"/>
    <x v="3501"/>
  </r>
  <r>
    <n v="3502"/>
    <s v="Dickhead"/>
    <s v="Dickhead is a play about one man's struggle with the dicks in his head. If you want to know more stop being a twat and put out...please"/>
    <n v="70000"/>
    <n v="10"/>
    <x v="0"/>
    <s v="US"/>
    <s v="USD"/>
    <n v="1458100740"/>
    <n v="1456862924"/>
    <b v="0"/>
    <n v="31"/>
    <b v="1"/>
    <s v="theater/plays"/>
    <n v="0"/>
    <n v="0.32"/>
    <x v="1"/>
    <s v="plays"/>
    <x v="3502"/>
  </r>
  <r>
    <n v="3503"/>
    <s v="Tarantella"/>
    <s v="A group of Sicilian immigrants in New York struggle to deal with conflict from both within the family and from without."/>
    <n v="3000"/>
    <n v="10"/>
    <x v="0"/>
    <s v="GB"/>
    <s v="GBP"/>
    <n v="1469359728"/>
    <n v="1466767728"/>
    <b v="0"/>
    <n v="38"/>
    <b v="1"/>
    <s v="theater/plays"/>
    <n v="0"/>
    <n v="0.26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s v="US"/>
    <s v="USD"/>
    <n v="1447959491"/>
    <n v="1445363891"/>
    <b v="0"/>
    <n v="8"/>
    <b v="1"/>
    <s v="theater/plays"/>
    <n v="0"/>
    <n v="1.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s v="US"/>
    <s v="USD"/>
    <n v="1399953600"/>
    <n v="1398983245"/>
    <b v="0"/>
    <n v="39"/>
    <b v="1"/>
    <s v="theater/plays"/>
    <n v="0"/>
    <n v="0.26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s v="US"/>
    <s v="USD"/>
    <n v="1408815440"/>
    <n v="1404927440"/>
    <b v="0"/>
    <n v="29"/>
    <b v="1"/>
    <s v="theater/plays"/>
    <n v="0"/>
    <n v="0.34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</r>
  <r>
    <n v="3508"/>
    <s v="Roll The Dice Theatre Company"/>
    <s v="Roll The Dice Theatre Company revolves around taking risks in the game of life vicariously through beloved childhood games."/>
    <n v="5000"/>
    <n v="10"/>
    <x v="0"/>
    <s v="GB"/>
    <s v="GBP"/>
    <n v="1462914000"/>
    <n v="1460914253"/>
    <b v="0"/>
    <n v="15"/>
    <b v="1"/>
    <s v="theater/plays"/>
    <n v="0"/>
    <n v="0.67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s v="US"/>
    <s v="USD"/>
    <n v="1416545700"/>
    <n v="1415392666"/>
    <b v="0"/>
    <n v="33"/>
    <b v="1"/>
    <s v="theater/plays"/>
    <n v="0"/>
    <n v="0.3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x v="3510"/>
  </r>
  <r>
    <n v="3511"/>
    <s v="Silent Planet"/>
    <s v="The world premiere of the first full-length play by Eve Leigh, at the intimate Finborough Theatre in London."/>
    <n v="5000"/>
    <n v="10"/>
    <x v="0"/>
    <s v="GB"/>
    <s v="GBP"/>
    <n v="1415385000"/>
    <n v="1413406695"/>
    <b v="0"/>
    <n v="19"/>
    <b v="1"/>
    <s v="theater/plays"/>
    <n v="0"/>
    <n v="0.53"/>
    <x v="1"/>
    <s v="plays"/>
    <x v="3511"/>
  </r>
  <r>
    <n v="3512"/>
    <s v="With My Eyes Wide Open"/>
    <s v="We're making a hard hitting, innovative play which will open your eyes to what mental illness is like in the mind of the sufferer."/>
    <n v="11999"/>
    <n v="10"/>
    <x v="0"/>
    <s v="GB"/>
    <s v="GBP"/>
    <n v="1429789992"/>
    <n v="1424609592"/>
    <b v="0"/>
    <n v="17"/>
    <b v="1"/>
    <s v="theater/plays"/>
    <n v="0"/>
    <n v="0.59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s v="US"/>
    <s v="USD"/>
    <n v="1401857940"/>
    <n v="1400725112"/>
    <b v="0"/>
    <n v="44"/>
    <b v="1"/>
    <s v="theater/plays"/>
    <n v="0"/>
    <n v="0.2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s v="US"/>
    <s v="USD"/>
    <n v="1422853140"/>
    <n v="1421439552"/>
    <b v="0"/>
    <n v="10"/>
    <b v="1"/>
    <s v="theater/plays"/>
    <n v="100"/>
    <n v="1"/>
    <x v="1"/>
    <s v="plays"/>
    <x v="3514"/>
  </r>
  <r>
    <n v="3515"/>
    <s v="Twelfth Night by William Shakespeare"/>
    <s v="We are casting an all-inclusive production of Shakespeare's Twelfth Night in a non-traditional performance space."/>
    <n v="650"/>
    <n v="10"/>
    <x v="0"/>
    <s v="US"/>
    <s v="USD"/>
    <n v="1433097171"/>
    <n v="1430505171"/>
    <b v="0"/>
    <n v="46"/>
    <b v="1"/>
    <s v="theater/plays"/>
    <n v="2"/>
    <n v="0.22"/>
    <x v="1"/>
    <s v="plays"/>
    <x v="3515"/>
  </r>
  <r>
    <n v="3516"/>
    <s v="The March of the Bonus Army"/>
    <s v="A new play about a lesser known yet pivotal event in American history, about a group of WWI Veterans fighting for their rights."/>
    <n v="750"/>
    <n v="10"/>
    <x v="0"/>
    <s v="US"/>
    <s v="USD"/>
    <n v="1410145200"/>
    <n v="1407197670"/>
    <b v="0"/>
    <n v="11"/>
    <b v="1"/>
    <s v="theater/plays"/>
    <n v="1"/>
    <n v="0.91"/>
    <x v="1"/>
    <s v="plays"/>
    <x v="3516"/>
  </r>
  <r>
    <n v="3517"/>
    <s v="A Bright Room Called Day by Tony Kushner"/>
    <s v="Support an outstanding cast of actors to take on a professional production of a masterpiece of modern theatre"/>
    <n v="6000"/>
    <n v="10"/>
    <x v="0"/>
    <s v="GB"/>
    <s v="GBP"/>
    <n v="1404471600"/>
    <n v="1401910634"/>
    <b v="0"/>
    <n v="13"/>
    <b v="1"/>
    <s v="theater/plays"/>
    <n v="0"/>
    <n v="0.77"/>
    <x v="1"/>
    <s v="plays"/>
    <x v="3517"/>
  </r>
  <r>
    <n v="3518"/>
    <s v="BEASTS OF BAVERLY GROVE"/>
    <s v="One play.  Two theaters.  See the story from both sides and then decide for yourself - who are the BEASTS OF BAVERLY GROVE?"/>
    <n v="2000"/>
    <n v="10"/>
    <x v="0"/>
    <s v="US"/>
    <s v="USD"/>
    <n v="1412259660"/>
    <n v="1410461299"/>
    <b v="0"/>
    <n v="33"/>
    <b v="1"/>
    <s v="theater/plays"/>
    <n v="1"/>
    <n v="0.3"/>
    <x v="1"/>
    <s v="plays"/>
    <x v="3518"/>
  </r>
  <r>
    <n v="3519"/>
    <s v="Bookstory"/>
    <s v="Bookstory is a tiny puppet musical with some very big ideas that tells the story of the story in the digital age"/>
    <n v="175000"/>
    <n v="10"/>
    <x v="0"/>
    <s v="GB"/>
    <s v="GBP"/>
    <n v="1425478950"/>
    <n v="1422886950"/>
    <b v="0"/>
    <n v="28"/>
    <b v="1"/>
    <s v="theater/plays"/>
    <n v="0"/>
    <n v="0.36"/>
    <x v="1"/>
    <s v="plays"/>
    <x v="3519"/>
  </r>
  <r>
    <n v="3520"/>
    <s v="Protocols"/>
    <s v="Help us to bring &quot;Protocols&quot; at the 2015 Camden Fringe. The most controversial play of the year."/>
    <n v="2250"/>
    <n v="10"/>
    <x v="0"/>
    <s v="GB"/>
    <s v="GBP"/>
    <n v="1441547220"/>
    <n v="1439322412"/>
    <b v="0"/>
    <n v="21"/>
    <b v="1"/>
    <s v="theater/plays"/>
    <n v="0"/>
    <n v="0.48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s v="US"/>
    <s v="USD"/>
    <n v="1411980020"/>
    <n v="1409388020"/>
    <b v="0"/>
    <n v="13"/>
    <b v="1"/>
    <s v="theater/plays"/>
    <n v="0"/>
    <n v="0.77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s v="GB"/>
    <s v="GBP"/>
    <n v="1442311560"/>
    <n v="1439924246"/>
    <b v="0"/>
    <n v="34"/>
    <b v="1"/>
    <s v="theater/plays"/>
    <n v="0"/>
    <n v="0.28999999999999998"/>
    <x v="1"/>
    <s v="plays"/>
    <x v="3522"/>
  </r>
  <r>
    <n v="3523"/>
    <s v="Magnificence"/>
    <s v="An old play about our world. Set in 1970s England, Magnificence is a gut-wrenching story of radicalisation, idealism and pity."/>
    <n v="2500"/>
    <n v="10"/>
    <x v="0"/>
    <s v="GB"/>
    <s v="GBP"/>
    <n v="1474844400"/>
    <n v="1469871148"/>
    <b v="0"/>
    <n v="80"/>
    <b v="1"/>
    <s v="theater/plays"/>
    <n v="0"/>
    <n v="0.13"/>
    <x v="1"/>
    <s v="plays"/>
    <x v="3523"/>
  </r>
  <r>
    <n v="3524"/>
    <s v="Sweet, Sweet Spirit"/>
    <s v="A West Texas matriarch is enraged by the news that her gay grandson has been the victim of a hate crime committed by his own father."/>
    <n v="2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s v="US"/>
    <s v="USD"/>
    <n v="1439136000"/>
    <n v="1438188106"/>
    <b v="0"/>
    <n v="7"/>
    <b v="1"/>
    <s v="theater/plays"/>
    <n v="0"/>
    <n v="1.43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200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s v="US"/>
    <s v="USD"/>
    <n v="1436587140"/>
    <n v="1434069205"/>
    <b v="0"/>
    <n v="86"/>
    <b v="1"/>
    <s v="theater/plays"/>
    <n v="200"/>
    <n v="0.12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s v="GB"/>
    <s v="GBP"/>
    <n v="1484740918"/>
    <n v="1483012918"/>
    <b v="0"/>
    <n v="37"/>
    <b v="1"/>
    <s v="theater/plays"/>
    <n v="0"/>
    <n v="0.27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s v="US"/>
    <s v="USD"/>
    <n v="1436749200"/>
    <n v="1434997018"/>
    <b v="0"/>
    <n v="18"/>
    <b v="1"/>
    <s v="theater/plays"/>
    <n v="0"/>
    <n v="0.56000000000000005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5000"/>
    <n v="10"/>
    <x v="0"/>
    <s v="GB"/>
    <s v="GBP"/>
    <n v="1460318400"/>
    <n v="1457881057"/>
    <b v="0"/>
    <n v="22"/>
    <b v="1"/>
    <s v="theater/plays"/>
    <n v="0"/>
    <n v="0.45"/>
    <x v="1"/>
    <s v="plays"/>
    <x v="3530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s v="US"/>
    <s v="USD"/>
    <n v="1411012740"/>
    <n v="1409667827"/>
    <b v="0"/>
    <n v="27"/>
    <b v="1"/>
    <s v="theater/plays"/>
    <n v="1"/>
    <n v="0.37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33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x v="3534"/>
  </r>
  <r>
    <n v="3535"/>
    <s v="Twelve Angry Women"/>
    <s v="On the 60th anniversary of Twelve Angry Men, 12 female writers create 12 short pieces about what makes them angry."/>
    <n v="200"/>
    <n v="10"/>
    <x v="0"/>
    <s v="GB"/>
    <s v="GBP"/>
    <n v="1443808800"/>
    <n v="1441120910"/>
    <b v="0"/>
    <n v="46"/>
    <b v="1"/>
    <s v="theater/plays"/>
    <n v="5"/>
    <n v="0.22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s v="GB"/>
    <s v="GBP"/>
    <n v="1450612740"/>
    <n v="1448040425"/>
    <b v="0"/>
    <n v="17"/>
    <b v="1"/>
    <s v="theater/plays"/>
    <n v="0"/>
    <n v="0.59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s v="CA"/>
    <s v="CAD"/>
    <n v="1416211140"/>
    <n v="1413016216"/>
    <b v="0"/>
    <n v="28"/>
    <b v="1"/>
    <s v="theater/plays"/>
    <n v="0"/>
    <n v="0.36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x v="3538"/>
  </r>
  <r>
    <n v="3539"/>
    <s v="Chokehold"/>
    <s v="A searing new play that takes  an unflinching look at the terrible costs of police shootings in the African American community."/>
    <n v="1250"/>
    <n v="10"/>
    <x v="0"/>
    <s v="US"/>
    <s v="USD"/>
    <n v="1473358122"/>
    <n v="1471543722"/>
    <b v="0"/>
    <n v="13"/>
    <b v="1"/>
    <s v="theater/plays"/>
    <n v="1"/>
    <n v="0.77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00"/>
    <n v="10"/>
    <x v="0"/>
    <s v="GB"/>
    <s v="GBP"/>
    <n v="1466899491"/>
    <n v="1464307491"/>
    <b v="0"/>
    <n v="8"/>
    <b v="1"/>
    <s v="theater/plays"/>
    <n v="0"/>
    <n v="1.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s v="GB"/>
    <s v="GBP"/>
    <n v="1441042275"/>
    <n v="1438882275"/>
    <b v="0"/>
    <n v="32"/>
    <b v="1"/>
    <s v="theater/plays"/>
    <n v="1"/>
    <n v="0.31"/>
    <x v="1"/>
    <s v="plays"/>
    <x v="3541"/>
  </r>
  <r>
    <n v="3542"/>
    <s v="Gifts of War"/>
    <s v="Ancient Greece. Giddy, champagne soaked debauchery celebrating the Trojan War's end leads to a shocking and deadly surprise."/>
    <n v="100"/>
    <n v="10"/>
    <x v="0"/>
    <s v="US"/>
    <s v="USD"/>
    <n v="1410099822"/>
    <n v="1404915822"/>
    <b v="0"/>
    <n v="85"/>
    <b v="1"/>
    <s v="theater/plays"/>
    <n v="10"/>
    <n v="0.12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s v="DE"/>
    <s v="EUR"/>
    <n v="1435255659"/>
    <n v="1432663659"/>
    <b v="0"/>
    <n v="29"/>
    <b v="1"/>
    <s v="theater/plays"/>
    <n v="2"/>
    <n v="0.34"/>
    <x v="1"/>
    <s v="plays"/>
    <x v="3543"/>
  </r>
  <r>
    <n v="3544"/>
    <s v="Gruoch, or Lady Macbeth"/>
    <s v="Death &amp; Pretzels presents the world premiere of Paul Pasulka's Gruoch, or Lady Macbeth"/>
    <n v="500"/>
    <n v="10"/>
    <x v="0"/>
    <s v="US"/>
    <s v="USD"/>
    <n v="1425758257"/>
    <n v="1423166257"/>
    <b v="0"/>
    <n v="24"/>
    <b v="1"/>
    <s v="theater/plays"/>
    <n v="2"/>
    <n v="0.42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s v="US"/>
    <s v="USD"/>
    <n v="1428780159"/>
    <n v="1426188159"/>
    <b v="0"/>
    <n v="8"/>
    <b v="1"/>
    <s v="theater/plays"/>
    <n v="0"/>
    <n v="1.2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s v="US"/>
    <s v="USD"/>
    <n v="1427860740"/>
    <n v="1426002684"/>
    <b v="0"/>
    <n v="19"/>
    <b v="1"/>
    <s v="theater/plays"/>
    <n v="0"/>
    <n v="0.5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"/>
    <n v="10"/>
    <x v="0"/>
    <s v="US"/>
    <s v="USD"/>
    <n v="1463198340"/>
    <n v="1461117201"/>
    <b v="0"/>
    <n v="336"/>
    <b v="1"/>
    <s v="theater/plays"/>
    <n v="0"/>
    <n v="0.03"/>
    <x v="1"/>
    <s v="plays"/>
    <x v="3547"/>
  </r>
  <r>
    <n v="3548"/>
    <s v="THE UNDERSTUDY @ WORKING STAGE"/>
    <s v="We're putting together a production of THE UNDERSTUDY by Theresa Rebeck and hope you'll help us share this story."/>
    <n v="8000"/>
    <n v="10"/>
    <x v="0"/>
    <s v="US"/>
    <s v="USD"/>
    <n v="1457139600"/>
    <n v="1455230214"/>
    <b v="0"/>
    <n v="13"/>
    <b v="1"/>
    <s v="theater/plays"/>
    <n v="0"/>
    <n v="0.77"/>
    <x v="1"/>
    <s v="plays"/>
    <x v="3548"/>
  </r>
  <r>
    <n v="3549"/>
    <s v="The Munitionettes"/>
    <s v="Help us bring to life tales of hardship, danger and community of extraordinary women working in WW1 munitions factories."/>
    <n v="800"/>
    <n v="10"/>
    <x v="0"/>
    <s v="GB"/>
    <s v="GBP"/>
    <n v="1441358873"/>
    <n v="1438939673"/>
    <b v="0"/>
    <n v="42"/>
    <b v="1"/>
    <s v="theater/plays"/>
    <n v="1"/>
    <n v="0.24"/>
    <x v="1"/>
    <s v="plays"/>
    <x v="3549"/>
  </r>
  <r>
    <n v="3550"/>
    <s v="MOONFACE"/>
    <s v="MOONFACE explores the formative f***k-ups of adolescence. Fresh, incisive new writing. Monologue, movement and striking naturalism."/>
    <n v="3000"/>
    <n v="10"/>
    <x v="0"/>
    <s v="GB"/>
    <s v="GBP"/>
    <n v="1462224398"/>
    <n v="1459632398"/>
    <b v="0"/>
    <n v="64"/>
    <b v="1"/>
    <s v="theater/plays"/>
    <n v="0"/>
    <n v="0.16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3500"/>
    <n v="10"/>
    <x v="0"/>
    <s v="US"/>
    <s v="USD"/>
    <n v="1400796420"/>
    <n v="1398342170"/>
    <b v="0"/>
    <n v="25"/>
    <b v="1"/>
    <s v="theater/plays"/>
    <n v="0"/>
    <n v="0.4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</r>
  <r>
    <n v="3553"/>
    <s v="Coming Home"/>
    <s v="Professional actors bring to life the true stories of 5 African-Americans struggling with mental health and their search for healing."/>
    <n v="2995"/>
    <n v="8"/>
    <x v="0"/>
    <s v="US"/>
    <s v="USD"/>
    <n v="1439337600"/>
    <n v="1436575280"/>
    <b v="0"/>
    <n v="104"/>
    <b v="1"/>
    <s v="theater/plays"/>
    <n v="0"/>
    <n v="0.08"/>
    <x v="1"/>
    <s v="plays"/>
    <x v="3553"/>
  </r>
  <r>
    <n v="3554"/>
    <s v="MASKS: Off-Broadway Debut"/>
    <s v="MASKS is a dramedy dealing with what it means to be alive, the reliability of identity, and what it means to suffer."/>
    <n v="200000"/>
    <n v="8"/>
    <x v="0"/>
    <s v="US"/>
    <s v="USD"/>
    <n v="1423674000"/>
    <n v="1421025159"/>
    <b v="0"/>
    <n v="53"/>
    <b v="1"/>
    <s v="theater/plays"/>
    <n v="0"/>
    <n v="0.15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s v="IT"/>
    <s v="EUR"/>
    <n v="1479382594"/>
    <n v="1476786994"/>
    <b v="0"/>
    <n v="14"/>
    <b v="1"/>
    <s v="theater/plays"/>
    <n v="2"/>
    <n v="0.56999999999999995"/>
    <x v="1"/>
    <s v="plays"/>
    <x v="3555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</r>
  <r>
    <n v="3557"/>
    <s v="Good Bread Alley"/>
    <s v="A play by April Yvette Thompson. A Gullah Healer Woman and an Afro-Cuban Priest forge a new world of magic &amp; dreams in Jim Crow Miami."/>
    <n v="6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000"/>
    <n v="7"/>
    <x v="0"/>
    <s v="GB"/>
    <s v="GBP"/>
    <n v="1435352400"/>
    <n v="1431718575"/>
    <b v="0"/>
    <n v="22"/>
    <b v="1"/>
    <s v="theater/plays"/>
    <n v="0"/>
    <n v="0.32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28000"/>
    <n v="7"/>
    <x v="0"/>
    <s v="CA"/>
    <s v="CAD"/>
    <n v="1432694700"/>
    <n v="1429651266"/>
    <b v="0"/>
    <n v="74"/>
    <b v="1"/>
    <s v="theater/plays"/>
    <n v="0"/>
    <n v="0.0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s v="GB"/>
    <s v="GBP"/>
    <n v="1457906400"/>
    <n v="1457115427"/>
    <b v="0"/>
    <n v="31"/>
    <b v="1"/>
    <s v="theater/plays"/>
    <n v="1"/>
    <n v="0.19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s v="GB"/>
    <s v="GBP"/>
    <n v="1470078000"/>
    <n v="1467648456"/>
    <b v="0"/>
    <n v="25"/>
    <b v="1"/>
    <s v="theater/plays"/>
    <n v="0"/>
    <n v="0.24"/>
    <x v="1"/>
    <s v="plays"/>
    <x v="3563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s v="US"/>
    <s v="USD"/>
    <n v="1420048208"/>
    <n v="1417456208"/>
    <b v="0"/>
    <n v="12"/>
    <b v="1"/>
    <s v="theater/plays"/>
    <n v="0"/>
    <n v="0.5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s v="GB"/>
    <s v="GBP"/>
    <n v="1422015083"/>
    <n v="1419423083"/>
    <b v="0"/>
    <n v="38"/>
    <b v="1"/>
    <s v="theater/plays"/>
    <n v="0"/>
    <n v="0.16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s v="GB"/>
    <s v="GBP"/>
    <n v="1433964444"/>
    <n v="1431372444"/>
    <b v="0"/>
    <n v="41"/>
    <b v="1"/>
    <s v="theater/plays"/>
    <n v="0"/>
    <n v="0.15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s v="US"/>
    <s v="USD"/>
    <n v="1410975994"/>
    <n v="1408383994"/>
    <b v="0"/>
    <n v="19"/>
    <b v="1"/>
    <s v="theater/plays"/>
    <n v="1"/>
    <n v="0.3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s v="US"/>
    <s v="USD"/>
    <n v="1420734696"/>
    <n v="1418142696"/>
    <b v="0"/>
    <n v="41"/>
    <b v="1"/>
    <s v="theater/plays"/>
    <n v="0"/>
    <n v="0.12"/>
    <x v="1"/>
    <s v="plays"/>
    <x v="3569"/>
  </r>
  <r>
    <n v="3570"/>
    <s v="The Lower Depths"/>
    <s v="Theatre Machine presents an all-new adaptation of Maxim Gorky's classic of Russian theatre, The Lower Depths."/>
    <n v="5000"/>
    <n v="5"/>
    <x v="0"/>
    <s v="US"/>
    <s v="USD"/>
    <n v="1420009200"/>
    <n v="1417593483"/>
    <b v="0"/>
    <n v="26"/>
    <b v="1"/>
    <s v="theater/plays"/>
    <n v="0"/>
    <n v="0.19"/>
    <x v="1"/>
    <s v="plays"/>
    <x v="3570"/>
  </r>
  <r>
    <n v="3571"/>
    <s v="Cans at Theatre503"/>
    <s v="Support Kuleshovâ€™s first full length production; help to build the set and bring a fierce and important new play to life"/>
    <n v="30000"/>
    <n v="5"/>
    <x v="0"/>
    <s v="GB"/>
    <s v="GBP"/>
    <n v="1414701413"/>
    <n v="1412109413"/>
    <b v="0"/>
    <n v="25"/>
    <b v="1"/>
    <s v="theater/plays"/>
    <n v="0"/>
    <n v="0.2"/>
    <x v="1"/>
    <s v="plays"/>
    <x v="3571"/>
  </r>
  <r>
    <n v="3572"/>
    <s v="Monster"/>
    <s v="A darkly comic one woman show by Abram Rooney as part of The Camden Fringe 2015."/>
    <n v="78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</r>
  <r>
    <n v="3573"/>
    <s v="Licensed To Ill"/>
    <s v="London based theatre makers collaborating to create a new show about the history of HipHop."/>
    <n v="4290"/>
    <n v="5"/>
    <x v="0"/>
    <s v="GB"/>
    <s v="GBP"/>
    <n v="1415440846"/>
    <n v="1412845246"/>
    <b v="0"/>
    <n v="78"/>
    <b v="1"/>
    <s v="theater/plays"/>
    <n v="0"/>
    <n v="0.06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s v="US"/>
    <s v="USD"/>
    <n v="1415921848"/>
    <n v="1413326248"/>
    <b v="0"/>
    <n v="45"/>
    <b v="1"/>
    <s v="theater/plays"/>
    <n v="0"/>
    <n v="0.1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x v="3575"/>
  </r>
  <r>
    <n v="3576"/>
    <s v="Vote for Next Season's Shows!"/>
    <s v="Vote here for whatever show you want to see next year! No gimmick, no stretch goals, just a simple vote and a free ticket."/>
    <n v="2100"/>
    <n v="5"/>
    <x v="0"/>
    <s v="US"/>
    <s v="USD"/>
    <n v="1480947054"/>
    <n v="1475759454"/>
    <b v="0"/>
    <n v="5"/>
    <b v="1"/>
    <s v="theater/plays"/>
    <n v="0"/>
    <n v="1"/>
    <x v="1"/>
    <s v="plays"/>
    <x v="3576"/>
  </r>
  <r>
    <n v="3577"/>
    <s v="The Laramie Project in Utah County"/>
    <s v="Our goal is to bring this story of one town's processing of tragedy and their own community identity to Utah County."/>
    <n v="8000"/>
    <n v="5"/>
    <x v="0"/>
    <s v="US"/>
    <s v="USD"/>
    <n v="1430029680"/>
    <n v="1427741583"/>
    <b v="0"/>
    <n v="27"/>
    <b v="1"/>
    <s v="theater/plays"/>
    <n v="0"/>
    <n v="0.19"/>
    <x v="1"/>
    <s v="plays"/>
    <x v="3577"/>
  </r>
  <r>
    <n v="3578"/>
    <s v="Home"/>
    <s v="An unsparing, slightly surreal look at the effects of the private rented sector on two young women. Based on real events."/>
    <n v="750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s v="GB"/>
    <s v="GBP"/>
    <n v="1459444656"/>
    <n v="1456856256"/>
    <b v="0"/>
    <n v="14"/>
    <b v="1"/>
    <s v="theater/plays"/>
    <n v="1"/>
    <n v="0.36"/>
    <x v="1"/>
    <s v="plays"/>
    <x v="3579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2000"/>
    <n v="5"/>
    <x v="0"/>
    <s v="GB"/>
    <s v="GBP"/>
    <n v="1406719110"/>
    <n v="1405509510"/>
    <b v="0"/>
    <n v="45"/>
    <b v="1"/>
    <s v="theater/plays"/>
    <n v="0"/>
    <n v="0.11"/>
    <x v="1"/>
    <s v="plays"/>
    <x v="3581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10000"/>
    <n v="5"/>
    <x v="0"/>
    <s v="US"/>
    <s v="USD"/>
    <n v="1460970805"/>
    <n v="1455790405"/>
    <b v="0"/>
    <n v="24"/>
    <b v="1"/>
    <s v="theater/plays"/>
    <n v="0"/>
    <n v="0.21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s v="GB"/>
    <s v="GBP"/>
    <n v="1436772944"/>
    <n v="1434180944"/>
    <b v="0"/>
    <n v="112"/>
    <b v="1"/>
    <s v="theater/plays"/>
    <n v="0"/>
    <n v="0.04"/>
    <x v="1"/>
    <s v="plays"/>
    <x v="3584"/>
  </r>
  <r>
    <n v="3585"/>
    <s v="The Lost Boy (a play)"/>
    <s v="The world premiere of a play, a true story about love, loss, and a man reaching back in time as the only way to move forward."/>
    <n v="25000"/>
    <n v="5"/>
    <x v="0"/>
    <s v="US"/>
    <s v="USD"/>
    <n v="1419181890"/>
    <n v="1416589890"/>
    <b v="0"/>
    <n v="23"/>
    <b v="1"/>
    <s v="theater/plays"/>
    <n v="0"/>
    <n v="0.22"/>
    <x v="1"/>
    <s v="plays"/>
    <x v="3585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x v="3586"/>
  </r>
  <r>
    <n v="3587"/>
    <s v="Blue Stockings @ The Cockpit Theatre"/>
    <s v="The GSA BA (Hons) Acting class of 2016 are taking a transfer of their GSA Production to The Cockpit Theatre in London"/>
    <n v="3000"/>
    <n v="5"/>
    <x v="0"/>
    <s v="GB"/>
    <s v="GBP"/>
    <n v="1467054000"/>
    <n v="1463144254"/>
    <b v="0"/>
    <n v="28"/>
    <b v="1"/>
    <s v="theater/plays"/>
    <n v="0"/>
    <n v="0.18"/>
    <x v="1"/>
    <s v="plays"/>
    <x v="3587"/>
  </r>
  <r>
    <n v="3588"/>
    <s v="MENTAL Play short-tour 2015!"/>
    <s v="Touring the fast-paced, playful and poignant story of three twenty-somethings in a mental-health support group."/>
    <n v="50000"/>
    <n v="5"/>
    <x v="0"/>
    <s v="GB"/>
    <s v="GBP"/>
    <n v="1430348400"/>
    <n v="1428436410"/>
    <b v="0"/>
    <n v="11"/>
    <b v="1"/>
    <s v="theater/plays"/>
    <n v="0"/>
    <n v="0.45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s v="US"/>
    <s v="USD"/>
    <n v="1432654347"/>
    <n v="1430494347"/>
    <b v="0"/>
    <n v="62"/>
    <b v="1"/>
    <s v="theater/plays"/>
    <n v="1"/>
    <n v="0.08"/>
    <x v="1"/>
    <s v="plays"/>
    <x v="3589"/>
  </r>
  <r>
    <n v="3590"/>
    <s v="The Glasshouse"/>
    <s v="Two men on trial for desertion, confined within a Glasshouse. How long can friendship last? How much can a man stand before he breaks?"/>
    <n v="3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s v="US"/>
    <s v="USD"/>
    <n v="1422075540"/>
    <n v="1419979544"/>
    <b v="0"/>
    <n v="18"/>
    <b v="1"/>
    <s v="theater/plays"/>
    <n v="0"/>
    <n v="0.28000000000000003"/>
    <x v="1"/>
    <s v="plays"/>
    <x v="3591"/>
  </r>
  <r>
    <n v="3592"/>
    <s v="boom- a play by Peter Sinn Nachtrieb"/>
    <s v="Sex. Fish. A COMET THAT DESTROYS THE WORLD. boom a play by Peter Sinn Nachtrieb- Feb 19-21 at The Bridge in NYC."/>
    <n v="75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s v="US"/>
    <s v="USD"/>
    <n v="1420489560"/>
    <n v="1417469639"/>
    <b v="0"/>
    <n v="43"/>
    <b v="1"/>
    <s v="theater/plays"/>
    <n v="0"/>
    <n v="0.12"/>
    <x v="1"/>
    <s v="plays"/>
    <x v="3593"/>
  </r>
  <r>
    <n v="3594"/>
    <s v="HEDDA"/>
    <s v="An adaptation that realizes the internal struggle of Ibsenâ€™s most renowned protagonist as she traverses a claustrophobic social world"/>
    <n v="50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</r>
  <r>
    <n v="3595"/>
    <s v="The Flu Season"/>
    <s v="A new theatre company staging Will Eno's The Flu Season in Seattle"/>
    <n v="2000"/>
    <n v="5"/>
    <x v="0"/>
    <s v="US"/>
    <s v="USD"/>
    <n v="1426229940"/>
    <n v="1423959123"/>
    <b v="0"/>
    <n v="62"/>
    <b v="1"/>
    <s v="theater/plays"/>
    <n v="0"/>
    <n v="0.08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2000"/>
    <n v="5"/>
    <x v="0"/>
    <s v="CA"/>
    <s v="CAD"/>
    <n v="1409072982"/>
    <n v="1407258582"/>
    <b v="0"/>
    <n v="15"/>
    <b v="1"/>
    <s v="theater/plays"/>
    <n v="0"/>
    <n v="0.33"/>
    <x v="1"/>
    <s v="plays"/>
    <x v="3596"/>
  </r>
  <r>
    <n v="3597"/>
    <s v="Akvavit Theatre presents NOTHING OF ME by Arne Lygre"/>
    <s v="&quot;I think that I have my own will. I can stop this, I tell myself. But it's not true.&quot;"/>
    <n v="2000"/>
    <n v="5"/>
    <x v="0"/>
    <s v="US"/>
    <s v="USD"/>
    <n v="1456984740"/>
    <n v="1455717790"/>
    <b v="0"/>
    <n v="33"/>
    <b v="1"/>
    <s v="theater/plays"/>
    <n v="0"/>
    <n v="0.15"/>
    <x v="1"/>
    <s v="plays"/>
    <x v="3597"/>
  </r>
  <r>
    <n v="3598"/>
    <s v="Cinderella"/>
    <s v="River City Theatre Company needs your support as we embark on our thirteenth production, CINDERELLA!"/>
    <n v="3000"/>
    <n v="5"/>
    <x v="0"/>
    <s v="US"/>
    <s v="USD"/>
    <n v="1409720340"/>
    <n v="1408129822"/>
    <b v="0"/>
    <n v="27"/>
    <b v="1"/>
    <s v="theater/plays"/>
    <n v="0"/>
    <n v="0.19"/>
    <x v="1"/>
    <s v="plays"/>
    <x v="3598"/>
  </r>
  <r>
    <n v="3599"/>
    <s v="Promised Land"/>
    <s v="Help Chrysalis get this production off the ground!  An original play, we only need $500 to get this production on its feet!"/>
    <n v="2000"/>
    <n v="4"/>
    <x v="0"/>
    <s v="US"/>
    <s v="USD"/>
    <n v="1440892800"/>
    <n v="1438715077"/>
    <b v="0"/>
    <n v="17"/>
    <b v="1"/>
    <s v="theater/plays"/>
    <n v="0"/>
    <n v="0.24"/>
    <x v="1"/>
    <s v="plays"/>
    <x v="3599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110000"/>
    <n v="4"/>
    <x v="0"/>
    <s v="GB"/>
    <s v="GBP"/>
    <n v="1421452682"/>
    <n v="1418860682"/>
    <b v="0"/>
    <n v="53"/>
    <b v="1"/>
    <s v="theater/plays"/>
    <n v="0"/>
    <n v="0.08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2500"/>
    <n v="3"/>
    <x v="0"/>
    <s v="US"/>
    <s v="USD"/>
    <n v="1446759880"/>
    <n v="1444164280"/>
    <b v="0"/>
    <n v="57"/>
    <b v="1"/>
    <s v="theater/plays"/>
    <n v="0"/>
    <n v="0.05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s v="GB"/>
    <s v="GBP"/>
    <n v="1455390126"/>
    <n v="1452798126"/>
    <b v="0"/>
    <n v="15"/>
    <b v="1"/>
    <s v="theater/plays"/>
    <n v="0"/>
    <n v="0.2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s v="GB"/>
    <s v="GBP"/>
    <n v="1471185057"/>
    <n v="1468593057"/>
    <b v="0"/>
    <n v="64"/>
    <b v="1"/>
    <s v="theater/plays"/>
    <n v="3"/>
    <n v="0.05"/>
    <x v="1"/>
    <s v="plays"/>
    <x v="3606"/>
  </r>
  <r>
    <n v="3607"/>
    <s v="E15 at The Pleasance and CPT"/>
    <s v="'E15' is a verbatim project that looks at the story of the Focus E15 Campaign"/>
    <n v="22000"/>
    <n v="3"/>
    <x v="0"/>
    <s v="GB"/>
    <s v="GBP"/>
    <n v="1450137600"/>
    <n v="1448924882"/>
    <b v="0"/>
    <n v="20"/>
    <b v="1"/>
    <s v="theater/plays"/>
    <n v="0"/>
    <n v="0.15"/>
    <x v="1"/>
    <s v="plays"/>
    <x v="3607"/>
  </r>
  <r>
    <n v="3608"/>
    <s v="Petrification"/>
    <s v="Help us get the show on the road! Petrification is a new play about home, memory and identity and we need your help to tour."/>
    <n v="5000"/>
    <n v="3"/>
    <x v="0"/>
    <s v="GB"/>
    <s v="GBP"/>
    <n v="1466172000"/>
    <n v="1463418090"/>
    <b v="0"/>
    <n v="27"/>
    <b v="1"/>
    <s v="theater/plays"/>
    <n v="0"/>
    <n v="0.11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50000"/>
    <n v="3"/>
    <x v="0"/>
    <s v="GB"/>
    <s v="GBP"/>
    <n v="1439806936"/>
    <n v="1437214936"/>
    <b v="0"/>
    <n v="31"/>
    <b v="1"/>
    <s v="theater/plays"/>
    <n v="0"/>
    <n v="0.1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10000"/>
    <n v="3"/>
    <x v="0"/>
    <s v="GB"/>
    <s v="GBP"/>
    <n v="1428483201"/>
    <n v="1425891201"/>
    <b v="0"/>
    <n v="51"/>
    <b v="1"/>
    <s v="theater/plays"/>
    <n v="0"/>
    <n v="0.06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0"/>
    <n v="3"/>
    <x v="0"/>
    <s v="CA"/>
    <s v="CAD"/>
    <n v="1402334811"/>
    <n v="1401470811"/>
    <b v="0"/>
    <n v="57"/>
    <b v="1"/>
    <s v="theater/plays"/>
    <n v="0"/>
    <n v="0.05"/>
    <x v="1"/>
    <s v="plays"/>
    <x v="3612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13"/>
  </r>
  <r>
    <n v="3614"/>
    <s v="Gruesome Playground Injuries"/>
    <s v="A production of &quot;Gruesome Playground Injuries&quot; by Rajiv Joseph July 24th-August 9th at The Bakery in Denver, CO."/>
    <n v="1500"/>
    <n v="3"/>
    <x v="0"/>
    <s v="US"/>
    <s v="USD"/>
    <n v="1434675616"/>
    <n v="1432083616"/>
    <b v="0"/>
    <n v="71"/>
    <b v="1"/>
    <s v="theater/plays"/>
    <n v="0"/>
    <n v="0.04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s v="GB"/>
    <s v="GBP"/>
    <n v="1449756896"/>
    <n v="1447164896"/>
    <b v="0"/>
    <n v="72"/>
    <b v="1"/>
    <s v="theater/plays"/>
    <n v="0"/>
    <n v="0.03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s v="GB"/>
    <s v="GBP"/>
    <n v="1426801664"/>
    <n v="1424213264"/>
    <b v="0"/>
    <n v="45"/>
    <b v="1"/>
    <s v="theater/plays"/>
    <n v="0"/>
    <n v="0.04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s v="GB"/>
    <s v="GBP"/>
    <n v="1488240000"/>
    <n v="1486996729"/>
    <b v="0"/>
    <n v="51"/>
    <b v="1"/>
    <s v="theater/plays"/>
    <n v="0"/>
    <n v="0.04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18950"/>
    <n v="2"/>
    <x v="0"/>
    <s v="GB"/>
    <s v="GBP"/>
    <n v="1433343850"/>
    <n v="1430751850"/>
    <b v="0"/>
    <n v="56"/>
    <b v="1"/>
    <s v="theater/plays"/>
    <n v="0"/>
    <n v="0.04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500"/>
    <n v="2"/>
    <x v="0"/>
    <s v="US"/>
    <s v="USD"/>
    <n v="1479592800"/>
    <n v="1476760226"/>
    <b v="0"/>
    <n v="17"/>
    <b v="1"/>
    <s v="theater/plays"/>
    <n v="0"/>
    <n v="0.12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s v="US"/>
    <s v="USD"/>
    <n v="1425528000"/>
    <n v="1422916261"/>
    <b v="0"/>
    <n v="197"/>
    <b v="1"/>
    <s v="theater/plays"/>
    <n v="2"/>
    <n v="0.01"/>
    <x v="1"/>
    <s v="plays"/>
    <x v="3620"/>
  </r>
  <r>
    <n v="3621"/>
    <s v="EverScape"/>
    <s v="Bare Theatre and Sonorous Road collaborate on the NC debut of  Allan Maule's gamer fantasy play that was extended in New York."/>
    <n v="250"/>
    <n v="2"/>
    <x v="0"/>
    <s v="US"/>
    <s v="USD"/>
    <n v="1475269200"/>
    <n v="1473200844"/>
    <b v="0"/>
    <n v="70"/>
    <b v="1"/>
    <s v="theater/plays"/>
    <n v="1"/>
    <n v="0.03"/>
    <x v="1"/>
    <s v="plays"/>
    <x v="3621"/>
  </r>
  <r>
    <n v="3622"/>
    <s v="Shakespeare's Pericles, Prince of Tyre"/>
    <s v="5 actors. 39 characters. 1 epic adventure. Presented by the Cradle Theatre Company."/>
    <n v="5000"/>
    <n v="2"/>
    <x v="0"/>
    <s v="US"/>
    <s v="USD"/>
    <n v="1411874580"/>
    <n v="1409030371"/>
    <b v="0"/>
    <n v="21"/>
    <b v="1"/>
    <s v="theater/plays"/>
    <n v="0"/>
    <n v="0.1"/>
    <x v="1"/>
    <s v="plays"/>
    <x v="3622"/>
  </r>
  <r>
    <n v="3623"/>
    <s v="Since I've Been Here"/>
    <s v="An original play exploring the complications of romantic relationships in all forms."/>
    <n v="100000"/>
    <n v="2"/>
    <x v="0"/>
    <s v="US"/>
    <s v="USD"/>
    <n v="1406358000"/>
    <n v="1404841270"/>
    <b v="0"/>
    <n v="34"/>
    <b v="1"/>
    <s v="theater/plays"/>
    <n v="0"/>
    <n v="0.06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s v="US"/>
    <s v="USD"/>
    <n v="1471977290"/>
    <n v="1466793290"/>
    <b v="0"/>
    <n v="39"/>
    <b v="1"/>
    <s v="theater/plays"/>
    <n v="0"/>
    <n v="0.0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s v="GB"/>
    <s v="GBP"/>
    <n v="1435851577"/>
    <n v="1433259577"/>
    <b v="0"/>
    <n v="78"/>
    <b v="1"/>
    <s v="theater/plays"/>
    <n v="0"/>
    <n v="0.03"/>
    <x v="1"/>
    <s v="plays"/>
    <x v="3625"/>
  </r>
  <r>
    <n v="3626"/>
    <s v="These are your lives."/>
    <s v="The first four-week performance run for our dance-theatre company, Geste Records, to be performed at The Yard Theatre in September."/>
    <n v="2500"/>
    <n v="2"/>
    <x v="0"/>
    <s v="GB"/>
    <s v="GBP"/>
    <n v="1408204857"/>
    <n v="1406390457"/>
    <b v="0"/>
    <n v="48"/>
    <b v="1"/>
    <s v="theater/plays"/>
    <n v="0"/>
    <n v="0.04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10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2000"/>
    <n v="2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1000000"/>
    <n v="2"/>
    <x v="2"/>
    <s v="GB"/>
    <s v="GBP"/>
    <n v="1417295990"/>
    <n v="1414700390"/>
    <b v="0"/>
    <n v="1"/>
    <b v="0"/>
    <s v="theater/musical"/>
    <n v="0"/>
    <n v="2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3000"/>
    <n v="1"/>
    <x v="2"/>
    <s v="GB"/>
    <s v="GBP"/>
    <n v="1416781749"/>
    <n v="1415053749"/>
    <b v="0"/>
    <n v="1"/>
    <b v="0"/>
    <s v="theater/musical"/>
    <n v="0"/>
    <n v="1"/>
    <x v="1"/>
    <s v="musical"/>
    <x v="3632"/>
  </r>
  <r>
    <n v="3633"/>
    <s v="SMOKEY AND THE BANDIT: THE MUSICAL"/>
    <s v="SMOKEY AND THE BANDIT: THE MUSICAL_x000a_The classic film, characters and music you love, on stage, LIVE!"/>
    <n v="50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63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</r>
  <r>
    <n v="3635"/>
    <s v="Mary's Son"/>
    <s v="Mary's Son is a pop opera about Jesus and the hope he brings to all people."/>
    <n v="12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</r>
  <r>
    <n v="3636"/>
    <s v="The Brother's of B-Block"/>
    <s v="The Brotherâ€™s of B-block is a musical play. A new take on &quot;OZ&quot; _x000a_The Wizard of OZ meets HBO's OZ."/>
    <n v="1010"/>
    <n v="1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3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</r>
  <r>
    <n v="3638"/>
    <s v="Project Hedwig and the Angry Inch"/>
    <s v="A rock and roll journey that explores love, loss, redemption, duality and ascension."/>
    <n v="60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</r>
  <r>
    <n v="3639"/>
    <s v="POE!"/>
    <s v="POE is a tragicomic musical about the life and works of Edgar Poe, with Death as his therapist helping him find peace in the beyond."/>
    <n v="1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5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</r>
  <r>
    <n v="3643"/>
    <s v="Puberty: The Musical"/>
    <s v="It feels like the first time. Like the very first time everyone's coming-of-age comes to the stage. Think 'Wicked', with bad acne."/>
    <n v="80000"/>
    <n v="1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3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</r>
  <r>
    <n v="3645"/>
    <s v="If the Shoe Fits"/>
    <s v="This new musical comedy empowers women and girls of all ages to be themselves in their shoes, whatever shoes they choose."/>
    <n v="9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75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</r>
  <r>
    <n v="3648"/>
    <s v="Moth Theater Lives"/>
    <s v="Help Moth Live! Support Moth and its artist collective to achieve its 2014/15 season."/>
    <n v="5000"/>
    <n v="1"/>
    <x v="0"/>
    <s v="US"/>
    <s v="USD"/>
    <n v="1412492445"/>
    <n v="1409900445"/>
    <b v="0"/>
    <n v="73"/>
    <b v="1"/>
    <s v="theater/plays"/>
    <n v="0"/>
    <n v="0.01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s v="CA"/>
    <s v="CAD"/>
    <n v="1402938394"/>
    <n v="1400691994"/>
    <b v="0"/>
    <n v="8"/>
    <b v="1"/>
    <s v="theater/plays"/>
    <n v="0"/>
    <n v="0.13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2500"/>
    <n v="1"/>
    <x v="0"/>
    <s v="GB"/>
    <s v="GBP"/>
    <n v="1454412584"/>
    <n v="1452598184"/>
    <b v="0"/>
    <n v="17"/>
    <b v="1"/>
    <s v="theater/plays"/>
    <n v="0"/>
    <n v="0.06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s v="US"/>
    <s v="USD"/>
    <n v="1407686340"/>
    <n v="1404833442"/>
    <b v="0"/>
    <n v="9"/>
    <b v="1"/>
    <s v="theater/plays"/>
    <n v="0"/>
    <n v="0.11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2000"/>
    <n v="1"/>
    <x v="0"/>
    <s v="CA"/>
    <s v="CAD"/>
    <n v="1472097540"/>
    <n v="1471188502"/>
    <b v="0"/>
    <n v="17"/>
    <b v="1"/>
    <s v="theater/plays"/>
    <n v="0"/>
    <n v="0.06"/>
    <x v="1"/>
    <s v="plays"/>
    <x v="3652"/>
  </r>
  <r>
    <n v="3653"/>
    <s v="ALLIE"/>
    <s v="ALLIE is a new dark comedy play which will premiere at the Edinburgh Festival Fringe 2015. Written and produced by Ruaraidh Murray."/>
    <n v="2500"/>
    <n v="1"/>
    <x v="0"/>
    <s v="GB"/>
    <s v="GBP"/>
    <n v="1438764207"/>
    <n v="1436172207"/>
    <b v="0"/>
    <n v="33"/>
    <b v="1"/>
    <s v="theater/plays"/>
    <n v="0"/>
    <n v="0.03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s v="GB"/>
    <s v="GBP"/>
    <n v="1459702800"/>
    <n v="1457690386"/>
    <b v="0"/>
    <n v="38"/>
    <b v="1"/>
    <s v="theater/plays"/>
    <n v="0"/>
    <n v="0.03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25000"/>
    <n v="1"/>
    <x v="0"/>
    <s v="US"/>
    <s v="USD"/>
    <n v="1437202740"/>
    <n v="1434654998"/>
    <b v="0"/>
    <n v="79"/>
    <b v="1"/>
    <s v="theater/plays"/>
    <n v="0"/>
    <n v="0.01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s v="CH"/>
    <s v="CHF"/>
    <n v="1485989940"/>
    <n v="1483393836"/>
    <b v="0"/>
    <n v="46"/>
    <b v="1"/>
    <s v="theater/plays"/>
    <n v="0"/>
    <n v="0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s v="DK"/>
    <s v="DKK"/>
    <n v="1464817320"/>
    <n v="1462806419"/>
    <b v="0"/>
    <n v="20"/>
    <b v="1"/>
    <s v="theater/plays"/>
    <n v="0"/>
    <n v="0.05"/>
    <x v="1"/>
    <s v="plays"/>
    <x v="3657"/>
  </r>
  <r>
    <n v="3658"/>
    <s v="Mr. Marmalade"/>
    <s v="Life is hard when your own imaginary friend can't make time for you."/>
    <n v="500"/>
    <n v="1"/>
    <x v="0"/>
    <s v="US"/>
    <s v="USD"/>
    <n v="1404273540"/>
    <n v="1400272580"/>
    <b v="0"/>
    <n v="20"/>
    <b v="1"/>
    <s v="theater/plays"/>
    <n v="0"/>
    <n v="0.05"/>
    <x v="1"/>
    <s v="plays"/>
    <x v="3658"/>
  </r>
  <r>
    <n v="3659"/>
    <s v="Reality of Love Remix (Love in Disguise)"/>
    <s v="We want you to analyze while we dramatize if people who romanticize can recognize true love in a disguise."/>
    <n v="13000"/>
    <n v="1"/>
    <x v="0"/>
    <s v="US"/>
    <s v="USD"/>
    <n v="1426775940"/>
    <n v="1424414350"/>
    <b v="0"/>
    <n v="13"/>
    <b v="1"/>
    <s v="theater/plays"/>
    <n v="0"/>
    <n v="0.08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s v="GB"/>
    <s v="GBP"/>
    <n v="1419368925"/>
    <n v="1417208925"/>
    <b v="0"/>
    <n v="22"/>
    <b v="1"/>
    <s v="theater/plays"/>
    <n v="0"/>
    <n v="0.05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s v="US"/>
    <s v="USD"/>
    <n v="1460260800"/>
    <n v="1458336672"/>
    <b v="0"/>
    <n v="36"/>
    <b v="1"/>
    <s v="theater/plays"/>
    <n v="0"/>
    <n v="0.03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s v="CA"/>
    <s v="CAD"/>
    <n v="1427775414"/>
    <n v="1425187014"/>
    <b v="0"/>
    <n v="40"/>
    <b v="1"/>
    <s v="theater/plays"/>
    <n v="0"/>
    <n v="0.03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s v="GB"/>
    <s v="GBP"/>
    <n v="1482321030"/>
    <n v="1477133430"/>
    <b v="0"/>
    <n v="9"/>
    <b v="1"/>
    <s v="theater/plays"/>
    <n v="0"/>
    <n v="0.11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</r>
  <r>
    <n v="3666"/>
    <s v="Israel LÃ³pez @ Ojai Playwrights Conference"/>
    <s v="Artistic Internship @ Ojai Playwrights Conference"/>
    <n v="2880"/>
    <n v="1"/>
    <x v="0"/>
    <s v="US"/>
    <s v="USD"/>
    <n v="1406185200"/>
    <n v="1404337382"/>
    <b v="0"/>
    <n v="38"/>
    <b v="1"/>
    <s v="theater/plays"/>
    <n v="0"/>
    <n v="0.03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s v="US"/>
    <s v="USD"/>
    <n v="1437676380"/>
    <n v="1435670452"/>
    <b v="0"/>
    <n v="28"/>
    <b v="1"/>
    <s v="theater/plays"/>
    <n v="0"/>
    <n v="0.04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s v="GB"/>
    <s v="GBP"/>
    <n v="1433113200"/>
    <n v="1431951611"/>
    <b v="0"/>
    <n v="12"/>
    <b v="1"/>
    <s v="theater/plays"/>
    <n v="0"/>
    <n v="0.08"/>
    <x v="1"/>
    <s v="plays"/>
    <x v="3670"/>
  </r>
  <r>
    <n v="3671"/>
    <s v="Kylie for President"/>
    <s v="Bring a touring character education play about making wise choices to elementary students in Kentuckiana. Vote Kylie for President!"/>
    <n v="5000"/>
    <n v="1"/>
    <x v="0"/>
    <s v="US"/>
    <s v="USD"/>
    <n v="1405915140"/>
    <n v="1404140667"/>
    <b v="0"/>
    <n v="40"/>
    <b v="1"/>
    <s v="theater/plays"/>
    <n v="0"/>
    <n v="0.03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s v="GB"/>
    <s v="GBP"/>
    <n v="1411771384"/>
    <n v="1409179384"/>
    <b v="0"/>
    <n v="57"/>
    <b v="1"/>
    <s v="theater/plays"/>
    <n v="0"/>
    <n v="0.02"/>
    <x v="1"/>
    <s v="plays"/>
    <x v="3672"/>
  </r>
  <r>
    <n v="3673"/>
    <s v="CHILD Z"/>
    <s v="Zoe is a teenage girl growing up in a deeply disturbing society. If those paid to protect her aren't listening, then who is?"/>
    <n v="6000"/>
    <n v="1"/>
    <x v="0"/>
    <s v="GB"/>
    <s v="GBP"/>
    <n v="1415191920"/>
    <n v="1412233497"/>
    <b v="0"/>
    <n v="114"/>
    <b v="1"/>
    <s v="theater/plays"/>
    <n v="0"/>
    <n v="0.0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500"/>
    <n v="1"/>
    <x v="0"/>
    <s v="DE"/>
    <s v="EUR"/>
    <n v="1472936229"/>
    <n v="1467752229"/>
    <b v="0"/>
    <n v="31"/>
    <b v="1"/>
    <s v="theater/plays"/>
    <n v="0"/>
    <n v="0.03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3500"/>
    <n v="1"/>
    <x v="0"/>
    <s v="GB"/>
    <s v="GBP"/>
    <n v="1463353200"/>
    <n v="1462285182"/>
    <b v="0"/>
    <n v="3"/>
    <b v="1"/>
    <s v="theater/plays"/>
    <n v="0"/>
    <n v="0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n v="1410550484"/>
    <n v="1408995284"/>
    <b v="0"/>
    <n v="16"/>
    <b v="1"/>
    <s v="theater/plays"/>
    <n v="0"/>
    <n v="0.06"/>
    <x v="1"/>
    <s v="plays"/>
    <x v="3676"/>
  </r>
  <r>
    <n v="3677"/>
    <s v="Goldfish Memory Productions"/>
    <s v="Goldfish Memory Productions seeks at least $12,000 to begin their first 3 professional projects."/>
    <n v="35000"/>
    <n v="1"/>
    <x v="0"/>
    <s v="US"/>
    <s v="USD"/>
    <n v="1404359940"/>
    <n v="1402580818"/>
    <b v="0"/>
    <n v="199"/>
    <b v="1"/>
    <s v="theater/plays"/>
    <n v="0"/>
    <n v="0.01"/>
    <x v="1"/>
    <s v="plays"/>
    <x v="3677"/>
  </r>
  <r>
    <n v="3678"/>
    <s v="Some big Some bang"/>
    <s v="The Ugly Collective takes Some big Some bang to the Underbelly Venues at the Edinburgh Fringe!"/>
    <n v="90000"/>
    <n v="1"/>
    <x v="0"/>
    <s v="GB"/>
    <s v="GBP"/>
    <n v="1433076298"/>
    <n v="1430052298"/>
    <b v="0"/>
    <n v="31"/>
    <b v="1"/>
    <s v="theater/plays"/>
    <n v="0"/>
    <n v="0.0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s v="US"/>
    <s v="USD"/>
    <n v="1404190740"/>
    <n v="1401214581"/>
    <b v="0"/>
    <n v="30"/>
    <b v="1"/>
    <s v="theater/plays"/>
    <n v="0"/>
    <n v="0.03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5000"/>
    <n v="1"/>
    <x v="0"/>
    <s v="US"/>
    <s v="USD"/>
    <n v="1475664834"/>
    <n v="1473850434"/>
    <b v="0"/>
    <n v="34"/>
    <b v="1"/>
    <s v="theater/plays"/>
    <n v="0"/>
    <n v="0.03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s v="US"/>
    <s v="USD"/>
    <n v="1452872290"/>
    <n v="1452008290"/>
    <b v="0"/>
    <n v="18"/>
    <b v="1"/>
    <s v="theater/plays"/>
    <n v="0"/>
    <n v="0.06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s v="US"/>
    <s v="USD"/>
    <n v="1402901940"/>
    <n v="1399998418"/>
    <b v="0"/>
    <n v="67"/>
    <b v="1"/>
    <s v="theater/plays"/>
    <n v="0"/>
    <n v="0.01"/>
    <x v="1"/>
    <s v="plays"/>
    <x v="3682"/>
  </r>
  <r>
    <n v="3683"/>
    <s v="A Krumpus Story - World Premiere"/>
    <s v="A Krumpus Story is a dark holiday comedy for anyone who wants a little more spice in their holiday fare."/>
    <n v="30000"/>
    <n v="1"/>
    <x v="0"/>
    <s v="US"/>
    <s v="USD"/>
    <n v="1476931696"/>
    <n v="1474339696"/>
    <b v="0"/>
    <n v="66"/>
    <b v="1"/>
    <s v="theater/plays"/>
    <n v="0"/>
    <n v="0.02"/>
    <x v="1"/>
    <s v="plays"/>
    <x v="3683"/>
  </r>
  <r>
    <n v="3684"/>
    <s v="Cassiopeia"/>
    <s v="Thespis Theater Festival presents Cassiopeia: A romantic tale of a bride finding her way to her unknown groom before it is too late."/>
    <n v="25000"/>
    <n v="1"/>
    <x v="0"/>
    <s v="US"/>
    <s v="USD"/>
    <n v="1441167586"/>
    <n v="1438575586"/>
    <b v="0"/>
    <n v="23"/>
    <b v="1"/>
    <s v="theater/plays"/>
    <n v="0"/>
    <n v="0.04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</r>
  <r>
    <n v="3686"/>
    <s v="Dog sees God by Bert V. Royal @ FSU"/>
    <s v="This October, in association with Rogue Productions at FSU, I will be directing a production of Dog sees God."/>
    <n v="20000"/>
    <n v="1"/>
    <x v="0"/>
    <s v="US"/>
    <s v="USD"/>
    <n v="1440820740"/>
    <n v="1439567660"/>
    <b v="0"/>
    <n v="6"/>
    <b v="1"/>
    <s v="theater/plays"/>
    <n v="0"/>
    <n v="0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s v="US"/>
    <s v="USD"/>
    <n v="1403846055"/>
    <n v="1401254055"/>
    <b v="0"/>
    <n v="25"/>
    <b v="1"/>
    <s v="theater/plays"/>
    <n v="0"/>
    <n v="0.04"/>
    <x v="1"/>
    <s v="plays"/>
    <x v="3687"/>
  </r>
  <r>
    <n v="3688"/>
    <s v="The Tulip Tree 2014"/>
    <s v="The Tulip Tree is a project I have been passionate about for 5 years. It is an unforgettable story that has never been told."/>
    <n v="50000"/>
    <n v="1"/>
    <x v="0"/>
    <s v="GB"/>
    <s v="GBP"/>
    <n v="1407524004"/>
    <n v="1404932004"/>
    <b v="0"/>
    <n v="39"/>
    <b v="1"/>
    <s v="theater/plays"/>
    <n v="0"/>
    <n v="0.03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</r>
  <r>
    <n v="3690"/>
    <s v="We Rise"/>
    <s v="A play honoring the lives and legacies of the activists and those remembered at the 1992 ACT UP Ashes Action at The White House"/>
    <n v="25000"/>
    <n v="1"/>
    <x v="0"/>
    <s v="US"/>
    <s v="USD"/>
    <n v="1417101683"/>
    <n v="1414506083"/>
    <b v="0"/>
    <n v="31"/>
    <b v="1"/>
    <s v="theater/plays"/>
    <n v="0"/>
    <n v="0.03"/>
    <x v="1"/>
    <s v="plays"/>
    <x v="3690"/>
  </r>
  <r>
    <n v="3691"/>
    <s v="Most Dangerous Man in America (WEB DuBois) by Amiri  Baraka"/>
    <s v="World Premiere of last play written by Amiri Baraka"/>
    <n v="1000"/>
    <n v="1"/>
    <x v="0"/>
    <s v="US"/>
    <s v="USD"/>
    <n v="1425272340"/>
    <n v="1421426929"/>
    <b v="0"/>
    <n v="274"/>
    <b v="1"/>
    <s v="theater/plays"/>
    <n v="0"/>
    <n v="0"/>
    <x v="1"/>
    <s v="plays"/>
    <x v="3691"/>
  </r>
  <r>
    <n v="3692"/>
    <s v="An Evening With Durang"/>
    <s v="Help us independently produce two great comedies by Christopher Durang."/>
    <n v="22500"/>
    <n v="1"/>
    <x v="0"/>
    <s v="US"/>
    <s v="USD"/>
    <n v="1411084800"/>
    <n v="1410304179"/>
    <b v="0"/>
    <n v="17"/>
    <b v="1"/>
    <s v="theater/plays"/>
    <n v="0"/>
    <n v="0.0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500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s v="US"/>
    <s v="USD"/>
    <n v="1465178400"/>
    <n v="1461985967"/>
    <b v="0"/>
    <n v="60"/>
    <b v="1"/>
    <s v="theater/plays"/>
    <n v="0"/>
    <n v="0.02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7500"/>
    <n v="1"/>
    <x v="0"/>
    <s v="US"/>
    <s v="USD"/>
    <n v="1421009610"/>
    <n v="1419281610"/>
    <b v="0"/>
    <n v="33"/>
    <b v="1"/>
    <s v="theater/plays"/>
    <n v="0"/>
    <n v="0.03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s v="GB"/>
    <s v="GBP"/>
    <n v="1423838916"/>
    <n v="1418654916"/>
    <b v="0"/>
    <n v="78"/>
    <b v="1"/>
    <s v="theater/plays"/>
    <n v="0"/>
    <n v="0.01"/>
    <x v="1"/>
    <s v="plays"/>
    <x v="3696"/>
  </r>
  <r>
    <n v="3697"/>
    <s v="Sid the tour 2016"/>
    <s v="With your support this one-man show will tour various theatres in the UK - it's a story of hero worship and love beyond the grave."/>
    <n v="12000"/>
    <n v="1"/>
    <x v="0"/>
    <s v="GB"/>
    <s v="GBP"/>
    <n v="1462878648"/>
    <n v="1461064248"/>
    <b v="0"/>
    <n v="30"/>
    <b v="1"/>
    <s v="theater/plays"/>
    <n v="0"/>
    <n v="0.03"/>
    <x v="1"/>
    <s v="plays"/>
    <x v="3697"/>
  </r>
  <r>
    <n v="3698"/>
    <s v="CORIOLANUS | THE NORMAL HEART @ The Lab Theater"/>
    <s v="Two great political plays, separated in authorship by four hundred years but united in their urgency."/>
    <n v="200000"/>
    <n v="1"/>
    <x v="0"/>
    <s v="US"/>
    <s v="USD"/>
    <n v="1456946487"/>
    <n v="1454354487"/>
    <b v="0"/>
    <n v="136"/>
    <b v="1"/>
    <s v="theater/plays"/>
    <n v="0"/>
    <n v="0.0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500"/>
    <n v="1"/>
    <x v="0"/>
    <s v="US"/>
    <s v="USD"/>
    <n v="1413383216"/>
    <n v="1410791216"/>
    <b v="0"/>
    <n v="40"/>
    <b v="1"/>
    <s v="theater/plays"/>
    <n v="0"/>
    <n v="0.03"/>
    <x v="1"/>
    <s v="plays"/>
    <x v="3699"/>
  </r>
  <r>
    <n v="3700"/>
    <s v="Generations (Senior Project)"/>
    <s v="Help me produce the play I have written for my senior project!"/>
    <n v="7000"/>
    <n v="1"/>
    <x v="0"/>
    <s v="US"/>
    <s v="USD"/>
    <n v="1412092800"/>
    <n v="1409493800"/>
    <b v="0"/>
    <n v="18"/>
    <b v="1"/>
    <s v="theater/plays"/>
    <n v="0"/>
    <n v="0.06"/>
    <x v="1"/>
    <s v="plays"/>
    <x v="3700"/>
  </r>
  <r>
    <n v="3701"/>
    <s v="Dog Show"/>
    <s v="Part-silent film, part-thriller, Dog Show sees four actors play a community of dogs and their owners. One autumn, a killer strikes."/>
    <n v="5000"/>
    <n v="1"/>
    <x v="0"/>
    <s v="GB"/>
    <s v="GBP"/>
    <n v="1433422793"/>
    <n v="1430830793"/>
    <b v="0"/>
    <n v="39"/>
    <b v="1"/>
    <s v="theater/plays"/>
    <n v="0"/>
    <n v="0.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1500"/>
    <n v="1"/>
    <x v="0"/>
    <s v="GB"/>
    <s v="GBP"/>
    <n v="1468191540"/>
    <n v="1464958484"/>
    <b v="0"/>
    <n v="21"/>
    <b v="1"/>
    <s v="theater/plays"/>
    <n v="0"/>
    <n v="0.05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s v="US"/>
    <s v="USD"/>
    <n v="1471071540"/>
    <n v="1467720388"/>
    <b v="0"/>
    <n v="30"/>
    <b v="1"/>
    <s v="theater/plays"/>
    <n v="0"/>
    <n v="0.03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4000"/>
    <n v="0"/>
    <x v="0"/>
    <s v="US"/>
    <s v="USD"/>
    <n v="1403546400"/>
    <n v="1401714114"/>
    <b v="0"/>
    <n v="35"/>
    <b v="1"/>
    <s v="theater/plays"/>
    <n v="0"/>
    <n v="0"/>
    <x v="1"/>
    <s v="plays"/>
    <x v="3705"/>
  </r>
  <r>
    <n v="3706"/>
    <s v="The Drama Factory presents : The Magic Flute"/>
    <s v="Our original dramatic adaption of this Mozart opera is staged to create visually stunning fun with live music."/>
    <n v="20000"/>
    <n v="0"/>
    <x v="0"/>
    <s v="US"/>
    <s v="USD"/>
    <n v="1410558949"/>
    <n v="1409262949"/>
    <b v="0"/>
    <n v="13"/>
    <b v="1"/>
    <s v="theater/plays"/>
    <n v="0"/>
    <n v="0"/>
    <x v="1"/>
    <s v="plays"/>
    <x v="3706"/>
  </r>
  <r>
    <n v="3707"/>
    <s v="A KC Fringe World Premiere: DESPERATE ACTS"/>
    <s v="Support this collection of new plays by Kansas City writers and the artists who are bringing it to life!"/>
    <n v="600"/>
    <n v="0"/>
    <x v="0"/>
    <s v="US"/>
    <s v="USD"/>
    <n v="1469165160"/>
    <n v="1467335378"/>
    <b v="0"/>
    <n v="23"/>
    <b v="1"/>
    <s v="theater/plays"/>
    <n v="0"/>
    <n v="0"/>
    <x v="1"/>
    <s v="plays"/>
    <x v="3707"/>
  </r>
  <r>
    <n v="3708"/>
    <s v="Much Ado About Nothing"/>
    <s v="Dear Stone Theater Company brings its inaugural production of Much Ado About Nothing to Logan Square, Chicago. Thanks for watching!"/>
    <n v="1200"/>
    <n v="0"/>
    <x v="0"/>
    <s v="US"/>
    <s v="USD"/>
    <n v="1404444286"/>
    <n v="1403234686"/>
    <b v="0"/>
    <n v="39"/>
    <b v="1"/>
    <s v="theater/plays"/>
    <n v="0"/>
    <n v="0"/>
    <x v="1"/>
    <s v="plays"/>
    <x v="3708"/>
  </r>
  <r>
    <n v="3709"/>
    <s v="The Ruby Darlings Show"/>
    <s v="The filthily talented Ruby and Darling, take you on a raunch-tastic musical discovery of life with a vagina. #sayno"/>
    <n v="71764"/>
    <n v="0"/>
    <x v="0"/>
    <s v="GB"/>
    <s v="GBP"/>
    <n v="1403715546"/>
    <n v="1401123546"/>
    <b v="0"/>
    <n v="35"/>
    <b v="1"/>
    <s v="theater/plays"/>
    <n v="0"/>
    <n v="0"/>
    <x v="1"/>
    <s v="plays"/>
    <x v="3709"/>
  </r>
  <r>
    <n v="3710"/>
    <s v="&quot;Loving Alanis&quot; Rocky Mountain Regional Premier"/>
    <s v="A comedy about, life, death, men, women, and the power of a good Kegel."/>
    <n v="5000"/>
    <n v="0"/>
    <x v="0"/>
    <s v="US"/>
    <s v="USD"/>
    <n v="1428068988"/>
    <n v="1425908988"/>
    <b v="0"/>
    <n v="27"/>
    <b v="1"/>
    <s v="theater/plays"/>
    <n v="0"/>
    <n v="0"/>
    <x v="1"/>
    <s v="plays"/>
    <x v="3710"/>
  </r>
  <r>
    <n v="3711"/>
    <s v="The Youth Shakespeare Project 2014"/>
    <s v="Two teachers and twenty kids bring one of Shakespeare's plays to life!"/>
    <n v="3000"/>
    <n v="0"/>
    <x v="0"/>
    <s v="US"/>
    <s v="USD"/>
    <n v="1402848000"/>
    <n v="1400606573"/>
    <b v="0"/>
    <n v="21"/>
    <b v="1"/>
    <s v="theater/plays"/>
    <n v="0"/>
    <n v="0"/>
    <x v="1"/>
    <s v="plays"/>
    <x v="3711"/>
  </r>
  <r>
    <n v="3712"/>
    <s v="IT'S JUST MY LIFE"/>
    <s v="Married, Single, Divorced, Straight, Gay, Transgendered, Birth Mother, Adoptive Mother.... Everyone has a story.  These are ours."/>
    <n v="55000"/>
    <n v="0"/>
    <x v="0"/>
    <s v="US"/>
    <s v="USD"/>
    <n v="1433055540"/>
    <n v="1431230867"/>
    <b v="0"/>
    <n v="104"/>
    <b v="1"/>
    <s v="theater/plays"/>
    <n v="0"/>
    <n v="0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s v="US"/>
    <s v="USD"/>
    <n v="1465062166"/>
    <n v="1463334166"/>
    <b v="0"/>
    <n v="19"/>
    <b v="1"/>
    <s v="theater/plays"/>
    <n v="0"/>
    <n v="0"/>
    <x v="1"/>
    <s v="plays"/>
    <x v="3713"/>
  </r>
  <r>
    <n v="3714"/>
    <s v="Expedition (to NYC)"/>
    <s v="This summer, help some of the top high school theater students from across the country come to NYC to create a world premiere play."/>
    <n v="5500"/>
    <n v="0"/>
    <x v="0"/>
    <s v="US"/>
    <s v="USD"/>
    <n v="1432612740"/>
    <n v="1429881667"/>
    <b v="0"/>
    <n v="97"/>
    <b v="1"/>
    <s v="theater/plays"/>
    <n v="0"/>
    <n v="0"/>
    <x v="1"/>
    <s v="plays"/>
    <x v="3714"/>
  </r>
  <r>
    <n v="3715"/>
    <s v="The Inspectors Call"/>
    <s v="Vibrant contemporary political theatre, exploring the professional and human impact of the growing corporate culture in education."/>
    <n v="7000"/>
    <n v="0"/>
    <x v="0"/>
    <s v="GB"/>
    <s v="GBP"/>
    <n v="1427806320"/>
    <n v="1422834819"/>
    <b v="0"/>
    <n v="27"/>
    <b v="1"/>
    <s v="theater/plays"/>
    <n v="0"/>
    <n v="0"/>
    <x v="1"/>
    <s v="plays"/>
    <x v="3715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s v="theater/plays"/>
    <n v="0"/>
    <n v="0"/>
    <x v="1"/>
    <s v="plays"/>
    <x v="3716"/>
  </r>
  <r>
    <n v="3717"/>
    <s v="Told Look Younger at Jermyn Street Theatre"/>
    <s v="A heart-warming comedy by award-winning writer about Love, Sex, Friendship of three old gay men in their 60s'!"/>
    <n v="5000"/>
    <n v="0"/>
    <x v="0"/>
    <s v="GB"/>
    <s v="GBP"/>
    <n v="1431204449"/>
    <n v="1428526049"/>
    <b v="0"/>
    <n v="13"/>
    <b v="1"/>
    <s v="theater/plays"/>
    <n v="0"/>
    <n v="0"/>
    <x v="1"/>
    <s v="plays"/>
    <x v="3717"/>
  </r>
  <r>
    <n v="3718"/>
    <s v="PUNK ROCK"/>
    <s v="William Carlisle has the world at his feet but its weight on his shoulders. He is intelligent, articulate and fucked."/>
    <n v="2000000"/>
    <n v="0"/>
    <x v="0"/>
    <s v="GB"/>
    <s v="GBP"/>
    <n v="1425057075"/>
    <n v="1422465075"/>
    <b v="0"/>
    <n v="46"/>
    <b v="1"/>
    <s v="theater/plays"/>
    <n v="0"/>
    <n v="0"/>
    <x v="1"/>
    <s v="plays"/>
    <x v="3718"/>
  </r>
  <r>
    <n v="3719"/>
    <s v="Corium"/>
    <s v="A new piece of physical theatre about love, regret and longing."/>
    <n v="17000"/>
    <n v="0"/>
    <x v="0"/>
    <s v="GB"/>
    <s v="GBP"/>
    <n v="1434994266"/>
    <n v="1432402266"/>
    <b v="0"/>
    <n v="4"/>
    <b v="1"/>
    <s v="theater/plays"/>
    <n v="0"/>
    <n v="0"/>
    <x v="1"/>
    <s v="plays"/>
    <x v="3719"/>
  </r>
  <r>
    <n v="3720"/>
    <s v="Lakotas and the American Theatre"/>
    <s v="Breaking the American Indian stereotype in the American Theatre."/>
    <n v="95000"/>
    <n v="0"/>
    <x v="0"/>
    <s v="US"/>
    <s v="USD"/>
    <n v="1435881006"/>
    <n v="1433980206"/>
    <b v="0"/>
    <n v="40"/>
    <b v="1"/>
    <s v="theater/plays"/>
    <n v="0"/>
    <n v="0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s v="US"/>
    <s v="USD"/>
    <n v="1415230084"/>
    <n v="1413412084"/>
    <b v="0"/>
    <n v="44"/>
    <b v="1"/>
    <s v="theater/plays"/>
    <n v="0"/>
    <n v="0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s v="CA"/>
    <s v="CAD"/>
    <n v="1455231540"/>
    <n v="1452614847"/>
    <b v="0"/>
    <n v="35"/>
    <b v="1"/>
    <s v="theater/plays"/>
    <n v="0"/>
    <n v="0"/>
    <x v="1"/>
    <s v="plays"/>
    <x v="3722"/>
  </r>
  <r>
    <n v="3723"/>
    <s v="Beauty and the Beast"/>
    <s v="Saltmine Theatre Company present Beauty and the Beast:"/>
    <n v="1500"/>
    <n v="0"/>
    <x v="0"/>
    <s v="GB"/>
    <s v="GBP"/>
    <n v="1417374262"/>
    <n v="1414778662"/>
    <b v="0"/>
    <n v="63"/>
    <b v="1"/>
    <s v="theater/plays"/>
    <n v="0"/>
    <n v="0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s v="GB"/>
    <s v="GBP"/>
    <n v="1462402800"/>
    <n v="1459856860"/>
    <b v="0"/>
    <n v="89"/>
    <b v="1"/>
    <s v="theater/plays"/>
    <n v="0"/>
    <n v="0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s v="GB"/>
    <s v="GBP"/>
    <n v="1455831000"/>
    <n v="1454366467"/>
    <b v="0"/>
    <n v="15"/>
    <b v="1"/>
    <s v="theater/plays"/>
    <n v="0"/>
    <n v="0"/>
    <x v="1"/>
    <s v="plays"/>
    <x v="3725"/>
  </r>
  <r>
    <n v="3726"/>
    <s v="Howard's End 3.0"/>
    <s v="A week of rehearsal culminating in a staged reading of our three-actor adaptation of &quot;Howards End,&quot; for potential producers."/>
    <n v="5000"/>
    <n v="0"/>
    <x v="0"/>
    <s v="US"/>
    <s v="USD"/>
    <n v="1461963600"/>
    <n v="1459567371"/>
    <b v="0"/>
    <n v="46"/>
    <b v="1"/>
    <s v="theater/plays"/>
    <n v="0"/>
    <n v="0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s v="US"/>
    <s v="USD"/>
    <n v="1476939300"/>
    <n v="1474273294"/>
    <b v="0"/>
    <n v="33"/>
    <b v="1"/>
    <s v="theater/plays"/>
    <n v="0"/>
    <n v="0"/>
    <x v="1"/>
    <s v="plays"/>
    <x v="3727"/>
  </r>
  <r>
    <n v="3728"/>
    <s v="Bare Bones Shakespeare 2015-16 Season"/>
    <s v="Bare Bones Shakespeare's first season will start with a DFW school touring show: Romeo and Juliet."/>
    <n v="1000"/>
    <n v="0"/>
    <x v="2"/>
    <s v="US"/>
    <s v="USD"/>
    <n v="1439957176"/>
    <n v="1437365176"/>
    <b v="0"/>
    <n v="31"/>
    <b v="0"/>
    <s v="theater/plays"/>
    <n v="0"/>
    <n v="0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s v="US"/>
    <s v="USD"/>
    <n v="1427082912"/>
    <n v="1423198512"/>
    <b v="0"/>
    <n v="5"/>
    <b v="0"/>
    <s v="theater/plays"/>
    <n v="0"/>
    <n v="0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s v="US"/>
    <s v="USD"/>
    <n v="1439828159"/>
    <n v="1437236159"/>
    <b v="0"/>
    <n v="1"/>
    <b v="0"/>
    <s v="theater/plays"/>
    <n v="0"/>
    <n v="0"/>
    <x v="1"/>
    <s v="plays"/>
    <x v="3730"/>
  </r>
  <r>
    <n v="3731"/>
    <s v="The Rabbit on the Moon"/>
    <s v="A long distance wrong number leads to love, but with Emily flying in to finally meet, Nick somehow forgot to mention he's blind."/>
    <n v="6000"/>
    <n v="0"/>
    <x v="2"/>
    <s v="US"/>
    <s v="USD"/>
    <n v="1420860180"/>
    <n v="1418234646"/>
    <b v="0"/>
    <n v="12"/>
    <b v="0"/>
    <s v="theater/plays"/>
    <n v="0"/>
    <n v="0"/>
    <x v="1"/>
    <s v="plays"/>
    <x v="3731"/>
  </r>
  <r>
    <n v="3732"/>
    <s v="Elektra Bekent - Afstudeervoorstelling"/>
    <s v="Mijn solo voorstelling gaat over Elektra (Sophokles) en hoe zij als jongere alles beleeft en meemaakt!"/>
    <n v="12700"/>
    <n v="0"/>
    <x v="2"/>
    <s v="NL"/>
    <s v="EUR"/>
    <n v="1422100800"/>
    <n v="1416932133"/>
    <b v="0"/>
    <n v="4"/>
    <b v="0"/>
    <s v="theater/plays"/>
    <n v="0"/>
    <n v="0"/>
    <x v="1"/>
    <s v="plays"/>
    <x v="3732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25000"/>
    <n v="0"/>
    <x v="2"/>
    <s v="US"/>
    <s v="USD"/>
    <n v="1432589896"/>
    <n v="1427405896"/>
    <b v="0"/>
    <n v="7"/>
    <b v="0"/>
    <s v="theater/plays"/>
    <n v="0"/>
    <n v="0"/>
    <x v="1"/>
    <s v="plays"/>
    <x v="3734"/>
  </r>
  <r>
    <n v="3735"/>
    <s v="Women Beware Women"/>
    <s v="Young Actor's taking on a Jacobean tragedy. Family, betrayal, love, lust, sex and death."/>
    <n v="50000"/>
    <n v="0"/>
    <x v="2"/>
    <s v="GB"/>
    <s v="GBP"/>
    <n v="1432831089"/>
    <n v="1430239089"/>
    <b v="0"/>
    <n v="2"/>
    <b v="0"/>
    <s v="theater/plays"/>
    <n v="0"/>
    <n v="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s v="GB"/>
    <s v="GBP"/>
    <n v="1427133600"/>
    <n v="1423847093"/>
    <b v="0"/>
    <n v="1"/>
    <b v="0"/>
    <s v="theater/plays"/>
    <n v="0"/>
    <n v="0"/>
    <x v="1"/>
    <s v="plays"/>
    <x v="3736"/>
  </r>
  <r>
    <n v="3737"/>
    <s v="Measure For Measure"/>
    <s v="The ASU Theatre and Shakespeare Club presents Measure For Measure directed by Jordyn Ochser."/>
    <n v="6000000"/>
    <n v="0"/>
    <x v="2"/>
    <s v="US"/>
    <s v="USD"/>
    <n v="1447311540"/>
    <n v="1445358903"/>
    <b v="0"/>
    <n v="4"/>
    <b v="0"/>
    <s v="theater/plays"/>
    <n v="0"/>
    <n v="0"/>
    <x v="1"/>
    <s v="plays"/>
    <x v="3737"/>
  </r>
  <r>
    <n v="3738"/>
    <s v="'GULF' - a new play by PIVOT THEATRE"/>
    <s v="A filmic, fast-paced exploration of trust, making its debut at Camden People's Theatre this July."/>
    <n v="200"/>
    <n v="0"/>
    <x v="2"/>
    <s v="GB"/>
    <s v="GBP"/>
    <n v="1405461600"/>
    <n v="1403562705"/>
    <b v="0"/>
    <n v="6"/>
    <b v="0"/>
    <s v="theater/plays"/>
    <n v="0"/>
    <n v="0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s v="GB"/>
    <s v="GBP"/>
    <n v="1468752468"/>
    <n v="1467024468"/>
    <b v="0"/>
    <n v="8"/>
    <b v="0"/>
    <s v="theater/plays"/>
    <n v="0"/>
    <n v="0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s v="US"/>
    <s v="USD"/>
    <n v="1407808438"/>
    <n v="1405217355"/>
    <b v="0"/>
    <n v="14"/>
    <b v="0"/>
    <s v="theater/plays"/>
    <n v="0"/>
    <n v="0"/>
    <x v="1"/>
    <s v="plays"/>
    <x v="3740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s v="US"/>
    <s v="USD"/>
    <n v="1409980144"/>
    <n v="1407388144"/>
    <b v="0"/>
    <n v="4"/>
    <b v="0"/>
    <s v="theater/plays"/>
    <n v="0"/>
    <n v="0"/>
    <x v="1"/>
    <s v="plays"/>
    <x v="3742"/>
  </r>
  <r>
    <n v="3743"/>
    <s v="Down the Mississippi"/>
    <s v="I'm taking the Adventures of Huckleberry Finn puppet show down the Mississippi River!"/>
    <n v="3500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00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50000"/>
    <n v="0"/>
    <x v="2"/>
    <s v="US"/>
    <s v="USD"/>
    <n v="1407689102"/>
    <n v="1405097102"/>
    <b v="0"/>
    <n v="1"/>
    <b v="0"/>
    <s v="theater/plays"/>
    <n v="0"/>
    <n v="0"/>
    <x v="1"/>
    <s v="plays"/>
    <x v="3745"/>
  </r>
  <r>
    <n v="3746"/>
    <s v="Stage Play Production - &quot;I Love You to Death&quot;"/>
    <s v="Generational curses CAN be broken...right?"/>
    <n v="26000"/>
    <n v="0"/>
    <x v="2"/>
    <s v="US"/>
    <s v="USD"/>
    <n v="1475918439"/>
    <n v="1473326439"/>
    <b v="0"/>
    <n v="1"/>
    <b v="0"/>
    <s v="theater/plays"/>
    <n v="0"/>
    <n v="0"/>
    <x v="1"/>
    <s v="plays"/>
    <x v="3746"/>
  </r>
  <r>
    <n v="3747"/>
    <s v="Counting Stars"/>
    <s v="The world premiere of an astonishing new play by acclaimed writer Atiha Sen Gupta."/>
    <n v="6500"/>
    <n v="0"/>
    <x v="2"/>
    <s v="GB"/>
    <s v="GBP"/>
    <n v="1436137140"/>
    <n v="1433833896"/>
    <b v="0"/>
    <n v="1"/>
    <b v="0"/>
    <s v="theater/plays"/>
    <n v="0"/>
    <n v="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</r>
  <r>
    <n v="3749"/>
    <s v="Dante's Capstone Project: Who am I?"/>
    <s v="A night of music, fellowship, and a reflection of my experiences over the past 4 years at Ball State University."/>
    <n v="3000"/>
    <n v="0"/>
    <x v="0"/>
    <s v="US"/>
    <s v="USD"/>
    <n v="1461902340"/>
    <n v="1459220588"/>
    <b v="0"/>
    <n v="7"/>
    <b v="1"/>
    <s v="theater/musical"/>
    <n v="0"/>
    <n v="0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s v="US"/>
    <s v="USD"/>
    <n v="1423555140"/>
    <n v="1421105608"/>
    <b v="0"/>
    <n v="28"/>
    <b v="1"/>
    <s v="theater/musical"/>
    <n v="0"/>
    <n v="0"/>
    <x v="1"/>
    <s v="musical"/>
    <x v="3750"/>
  </r>
  <r>
    <n v="3751"/>
    <s v="GGC Productions 2016"/>
    <s v="I will be performing in TWO productions to kick off the 2016 season. NEED HELP TO FUND THESE GREAT SHOWS!"/>
    <n v="7000"/>
    <n v="0"/>
    <x v="0"/>
    <s v="US"/>
    <s v="USD"/>
    <n v="1459641073"/>
    <n v="1454460673"/>
    <b v="0"/>
    <n v="11"/>
    <b v="1"/>
    <s v="theater/musical"/>
    <n v="0"/>
    <n v="0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s v="GB"/>
    <s v="GBP"/>
    <n v="1476651600"/>
    <n v="1473189335"/>
    <b v="0"/>
    <n v="15"/>
    <b v="1"/>
    <s v="theater/musical"/>
    <n v="0"/>
    <n v="0"/>
    <x v="1"/>
    <s v="musical"/>
    <x v="3752"/>
  </r>
  <r>
    <n v="3753"/>
    <s v="Wagner in English"/>
    <s v="An English-language production of the opera TannhÃ¤user. Some of the greatest songs ever composed, now with lyrics we can understand."/>
    <n v="400"/>
    <n v="0"/>
    <x v="0"/>
    <s v="US"/>
    <s v="USD"/>
    <n v="1433289600"/>
    <n v="1430768800"/>
    <b v="0"/>
    <n v="30"/>
    <b v="1"/>
    <s v="theater/musical"/>
    <n v="0"/>
    <n v="0"/>
    <x v="1"/>
    <s v="musical"/>
    <x v="3753"/>
  </r>
  <r>
    <n v="3754"/>
    <s v="Little Shop of Horrors"/>
    <s v="CitÃ© des Arts needs your help in funding their fall production of the hit musical comedy &quot;Little Shop of Horrors.&quot;"/>
    <n v="20000"/>
    <n v="0"/>
    <x v="0"/>
    <s v="US"/>
    <s v="USD"/>
    <n v="1406350740"/>
    <n v="1403125737"/>
    <b v="0"/>
    <n v="27"/>
    <b v="1"/>
    <s v="theater/musical"/>
    <n v="0"/>
    <n v="0"/>
    <x v="1"/>
    <s v="musical"/>
    <x v="3754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s v="US"/>
    <s v="USD"/>
    <n v="1402515198"/>
    <n v="1399923198"/>
    <b v="0"/>
    <n v="17"/>
    <b v="1"/>
    <s v="theater/musical"/>
    <n v="0"/>
    <n v="0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s v="US"/>
    <s v="USD"/>
    <n v="1417465515"/>
    <n v="1415737515"/>
    <b v="0"/>
    <n v="50"/>
    <b v="1"/>
    <s v="theater/musical"/>
    <n v="0"/>
    <n v="0"/>
    <x v="1"/>
    <s v="musical"/>
    <x v="3757"/>
  </r>
  <r>
    <n v="3758"/>
    <s v="Luigi's Ladies"/>
    <s v="LUIGI'S LADIES: an original one-woman musical comedy"/>
    <n v="7500"/>
    <n v="0"/>
    <x v="0"/>
    <s v="US"/>
    <s v="USD"/>
    <n v="1400475600"/>
    <n v="1397819938"/>
    <b v="0"/>
    <n v="26"/>
    <b v="1"/>
    <s v="theater/musical"/>
    <n v="0"/>
    <n v="0"/>
    <x v="1"/>
    <s v="musical"/>
    <x v="3758"/>
  </r>
  <r>
    <n v="3759"/>
    <s v="Pared Down Productions"/>
    <s v="A production company specializing in small-scale musicals"/>
    <n v="6000"/>
    <n v="0"/>
    <x v="0"/>
    <s v="US"/>
    <s v="USD"/>
    <n v="1440556553"/>
    <n v="1435372553"/>
    <b v="0"/>
    <n v="88"/>
    <b v="1"/>
    <s v="theater/musical"/>
    <n v="0"/>
    <n v="0"/>
    <x v="1"/>
    <s v="musical"/>
    <x v="3759"/>
  </r>
  <r>
    <n v="3760"/>
    <s v="Song of the Sea"/>
    <s v="Two Shows: SIRENS and The Girl From Bare Cove. A community of artists determined to give voice to survivors of sexual violence."/>
    <n v="2000"/>
    <n v="0"/>
    <x v="0"/>
    <s v="US"/>
    <s v="USD"/>
    <n v="1399293386"/>
    <n v="1397133386"/>
    <b v="0"/>
    <n v="91"/>
    <b v="1"/>
    <s v="theater/musical"/>
    <n v="0"/>
    <n v="0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s v="GB"/>
    <s v="GBP"/>
    <n v="1439247600"/>
    <n v="1434625937"/>
    <b v="0"/>
    <n v="3"/>
    <b v="1"/>
    <s v="theater/musical"/>
    <n v="0"/>
    <n v="0"/>
    <x v="1"/>
    <s v="musical"/>
    <x v="3761"/>
  </r>
  <r>
    <n v="3762"/>
    <s v="iolite the musical"/>
    <s v="We are trying to raise money to perform a musical we have written, called &quot;Iolite&quot;, at the Edinburgh Fringe in 2015."/>
    <n v="10000"/>
    <n v="0"/>
    <x v="0"/>
    <s v="GB"/>
    <s v="GBP"/>
    <n v="1438543889"/>
    <n v="1436383889"/>
    <b v="0"/>
    <n v="28"/>
    <b v="1"/>
    <s v="theater/musical"/>
    <n v="0"/>
    <n v="0"/>
    <x v="1"/>
    <s v="musical"/>
    <x v="3762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2000"/>
    <n v="0"/>
    <x v="0"/>
    <s v="US"/>
    <s v="USD"/>
    <n v="1464482160"/>
    <n v="1462824832"/>
    <b v="0"/>
    <n v="27"/>
    <b v="1"/>
    <s v="theater/musical"/>
    <n v="0"/>
    <n v="0"/>
    <x v="1"/>
    <s v="musical"/>
    <x v="3764"/>
  </r>
  <r>
    <n v="3765"/>
    <s v="Before and After"/>
    <s v="An new musical from Laura Grill &amp; Misha Chowdhury about relationships, Relationships, and the moments that change everything."/>
    <n v="1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</r>
  <r>
    <n v="3767"/>
    <s v="Accidental Artists Lab"/>
    <s v="A ragtag crew collaborating on a live performance for the first time, with music as their medium and NYC as their inspiration."/>
    <n v="10000000"/>
    <n v="0"/>
    <x v="0"/>
    <s v="US"/>
    <s v="USD"/>
    <n v="1425185940"/>
    <n v="1423960097"/>
    <b v="0"/>
    <n v="56"/>
    <b v="1"/>
    <s v="theater/musical"/>
    <n v="0"/>
    <n v="0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s v="US"/>
    <s v="USD"/>
    <n v="1402594090"/>
    <n v="1400002090"/>
    <b v="0"/>
    <n v="58"/>
    <b v="1"/>
    <s v="theater/musical"/>
    <n v="0"/>
    <n v="0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s v="US"/>
    <s v="USD"/>
    <n v="1460730079"/>
    <n v="1458138079"/>
    <b v="0"/>
    <n v="15"/>
    <b v="1"/>
    <s v="theater/musical"/>
    <n v="0"/>
    <n v="0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s v="GB"/>
    <s v="GBP"/>
    <n v="1434234010"/>
    <n v="1431642010"/>
    <b v="0"/>
    <n v="20"/>
    <b v="1"/>
    <s v="theater/musical"/>
    <n v="0"/>
    <n v="0"/>
    <x v="1"/>
    <s v="musical"/>
    <x v="3770"/>
  </r>
  <r>
    <n v="3771"/>
    <s v="COME OUT SWINGIN'!"/>
    <s v="I would like to make a demo recording of six songs from COME OUT SWINGIN'!"/>
    <n v="14000"/>
    <n v="0"/>
    <x v="0"/>
    <s v="US"/>
    <s v="USD"/>
    <n v="1463529600"/>
    <n v="1462307652"/>
    <b v="0"/>
    <n v="38"/>
    <b v="1"/>
    <s v="theater/musical"/>
    <n v="0"/>
    <n v="0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</r>
  <r>
    <n v="3773"/>
    <s v="Dundee: A Hip-Hopera"/>
    <s v="A dramatic hip-hopera, inspired from monologues written by the performers."/>
    <n v="7175"/>
    <n v="0"/>
    <x v="0"/>
    <s v="US"/>
    <s v="USD"/>
    <n v="1479175680"/>
    <n v="1476317247"/>
    <b v="0"/>
    <n v="57"/>
    <b v="1"/>
    <s v="theater/musical"/>
    <n v="0"/>
    <n v="0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7500"/>
    <n v="0"/>
    <x v="0"/>
    <s v="CA"/>
    <s v="CAD"/>
    <n v="1428606055"/>
    <n v="1427223655"/>
    <b v="0"/>
    <n v="25"/>
    <b v="1"/>
    <s v="theater/musical"/>
    <n v="0"/>
    <n v="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s v="US"/>
    <s v="USD"/>
    <n v="1428552000"/>
    <n v="1426199843"/>
    <b v="0"/>
    <n v="14"/>
    <b v="1"/>
    <s v="theater/musical"/>
    <n v="0"/>
    <n v="0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s v="US"/>
    <s v="USD"/>
    <n v="1406854800"/>
    <n v="1403599778"/>
    <b v="0"/>
    <n v="94"/>
    <b v="1"/>
    <s v="theater/musical"/>
    <n v="0"/>
    <n v="0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750"/>
    <n v="0"/>
    <x v="0"/>
    <s v="US"/>
    <s v="USD"/>
    <n v="1411790400"/>
    <n v="1409884821"/>
    <b v="0"/>
    <n v="59"/>
    <b v="1"/>
    <s v="theater/musical"/>
    <n v="0"/>
    <n v="0"/>
    <x v="1"/>
    <s v="musical"/>
    <x v="3777"/>
  </r>
  <r>
    <n v="3778"/>
    <s v="Give a Puppet a Hand"/>
    <s v="Sponsor an AVENUE Q puppet for The Barn Players April 2015 production."/>
    <n v="50000"/>
    <n v="0"/>
    <x v="0"/>
    <s v="US"/>
    <s v="USD"/>
    <n v="1423942780"/>
    <n v="1418758780"/>
    <b v="0"/>
    <n v="36"/>
    <b v="1"/>
    <s v="theater/musical"/>
    <n v="0"/>
    <n v="0"/>
    <x v="1"/>
    <s v="musical"/>
    <x v="3778"/>
  </r>
  <r>
    <n v="3779"/>
    <s v="&quot;The Last Adam&quot; A New Musical, NYC reading"/>
    <s v="A fresh, re-telling of the Jesus story for a new generation."/>
    <n v="2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s v="US"/>
    <s v="USD"/>
    <n v="1436817960"/>
    <n v="1433999785"/>
    <b v="0"/>
    <n v="30"/>
    <b v="1"/>
    <s v="theater/musical"/>
    <n v="0"/>
    <n v="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s v="US"/>
    <s v="USD"/>
    <n v="1410210685"/>
    <n v="1408050685"/>
    <b v="0"/>
    <n v="52"/>
    <b v="1"/>
    <s v="theater/musical"/>
    <n v="0"/>
    <n v="0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s v="GB"/>
    <s v="GBP"/>
    <n v="1469401200"/>
    <n v="1466887297"/>
    <b v="0"/>
    <n v="27"/>
    <b v="1"/>
    <s v="theater/musical"/>
    <n v="0"/>
    <n v="0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s v="US"/>
    <s v="USD"/>
    <n v="1458057600"/>
    <n v="1455938520"/>
    <b v="0"/>
    <n v="24"/>
    <b v="1"/>
    <s v="theater/musical"/>
    <n v="0"/>
    <n v="0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s v="CA"/>
    <s v="CAD"/>
    <n v="1468193532"/>
    <n v="1465601532"/>
    <b v="0"/>
    <n v="10"/>
    <b v="1"/>
    <s v="theater/musical"/>
    <n v="0"/>
    <n v="0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s v="GB"/>
    <s v="GBP"/>
    <n v="1470132180"/>
    <n v="1467040769"/>
    <b v="0"/>
    <n v="30"/>
    <b v="1"/>
    <s v="theater/musical"/>
    <n v="0"/>
    <n v="0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1500"/>
    <n v="0"/>
    <x v="0"/>
    <s v="US"/>
    <s v="USD"/>
    <n v="1464310475"/>
    <n v="1461718475"/>
    <b v="0"/>
    <n v="71"/>
    <b v="1"/>
    <s v="theater/musical"/>
    <n v="0"/>
    <n v="0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250"/>
    <n v="0"/>
    <x v="0"/>
    <s v="US"/>
    <s v="USD"/>
    <n v="1436587140"/>
    <n v="1434113406"/>
    <b v="0"/>
    <n v="10"/>
    <b v="1"/>
    <s v="theater/musical"/>
    <n v="0"/>
    <n v="0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s v="US"/>
    <s v="USD"/>
    <n v="1450887480"/>
    <n v="1448469719"/>
    <b v="0"/>
    <n v="1"/>
    <b v="0"/>
    <s v="theater/musical"/>
    <n v="0"/>
    <n v="0"/>
    <x v="1"/>
    <s v="musical"/>
    <x v="3788"/>
  </r>
  <r>
    <n v="3789"/>
    <s v="Austen a New Musical Play"/>
    <s v="This fabulous new play explores the little known love life of England's most famous romantic novelist, Jane Austen."/>
    <n v="80000"/>
    <n v="0"/>
    <x v="2"/>
    <s v="GB"/>
    <s v="GBP"/>
    <n v="1434395418"/>
    <n v="1431630618"/>
    <b v="0"/>
    <n v="4"/>
    <b v="0"/>
    <s v="theater/musical"/>
    <n v="0"/>
    <n v="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00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515"/>
    <n v="0"/>
    <x v="2"/>
    <s v="US"/>
    <s v="USD"/>
    <n v="1436957022"/>
    <n v="1434365022"/>
    <b v="0"/>
    <n v="2"/>
    <b v="0"/>
    <s v="theater/musical"/>
    <n v="0"/>
    <n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s v="US"/>
    <s v="USD"/>
    <n v="1418769129"/>
    <n v="1416954729"/>
    <b v="0"/>
    <n v="24"/>
    <b v="0"/>
    <s v="theater/musical"/>
    <n v="0"/>
    <n v="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s v="GB"/>
    <s v="GBP"/>
    <n v="1433685354"/>
    <n v="1431093354"/>
    <b v="0"/>
    <n v="1"/>
    <b v="0"/>
    <s v="theater/musical"/>
    <n v="0"/>
    <n v="0"/>
    <x v="1"/>
    <s v="musical"/>
    <x v="3794"/>
  </r>
  <r>
    <n v="3795"/>
    <s v="Duodeca"/>
    <s v="Poppin Productions are currently entering the development stage of their very first production -  &quot;Duodeca&quot;."/>
    <n v="75000"/>
    <n v="0"/>
    <x v="2"/>
    <s v="GB"/>
    <s v="GBP"/>
    <n v="1440801000"/>
    <n v="1437042490"/>
    <b v="0"/>
    <n v="2"/>
    <b v="0"/>
    <s v="theater/musical"/>
    <n v="0"/>
    <n v="0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5000"/>
    <n v="0"/>
    <x v="2"/>
    <s v="US"/>
    <s v="USD"/>
    <n v="1484354556"/>
    <n v="1479170556"/>
    <b v="0"/>
    <n v="1"/>
    <b v="0"/>
    <s v="theater/musical"/>
    <n v="0"/>
    <n v="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s v="US"/>
    <s v="USD"/>
    <n v="1407691248"/>
    <n v="1405099248"/>
    <b v="0"/>
    <n v="5"/>
    <b v="0"/>
    <s v="theater/musical"/>
    <n v="0"/>
    <n v="0"/>
    <x v="1"/>
    <s v="musical"/>
    <x v="3798"/>
  </r>
  <r>
    <n v="3799"/>
    <s v="A Story Once Told"/>
    <s v="An original musical on it's way to the stage in Minneapolis, MN. Feel free to ask any questions."/>
    <n v="20000"/>
    <n v="0"/>
    <x v="2"/>
    <s v="US"/>
    <s v="USD"/>
    <n v="1457734843"/>
    <n v="1455142843"/>
    <b v="0"/>
    <n v="4"/>
    <b v="0"/>
    <s v="theater/musical"/>
    <n v="0"/>
    <n v="0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s v="US"/>
    <s v="USD"/>
    <n v="1420952340"/>
    <n v="1418146883"/>
    <b v="0"/>
    <n v="16"/>
    <b v="0"/>
    <s v="theater/musical"/>
    <n v="0"/>
    <n v="0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00"/>
    <n v="0"/>
    <x v="2"/>
    <s v="US"/>
    <s v="USD"/>
    <n v="1420215216"/>
    <n v="1417536816"/>
    <b v="0"/>
    <n v="9"/>
    <b v="0"/>
    <s v="theater/musical"/>
    <n v="0"/>
    <n v="0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100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"/>
    <n v="0"/>
    <x v="2"/>
    <s v="US"/>
    <s v="USD"/>
    <n v="1457133568"/>
    <n v="1454541568"/>
    <b v="0"/>
    <n v="40"/>
    <b v="0"/>
    <s v="theater/musical"/>
    <n v="0"/>
    <n v="0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s v="US"/>
    <s v="USD"/>
    <n v="1411852640"/>
    <n v="1406668640"/>
    <b v="0"/>
    <n v="2"/>
    <b v="0"/>
    <s v="theater/musical"/>
    <n v="0"/>
    <n v="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s v="AU"/>
    <s v="AUD"/>
    <n v="1404022381"/>
    <n v="1402294381"/>
    <b v="0"/>
    <n v="1"/>
    <b v="0"/>
    <s v="theater/musical"/>
    <n v="0"/>
    <n v="0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s v="US"/>
    <s v="USD"/>
    <n v="1428097739"/>
    <n v="1427492939"/>
    <b v="0"/>
    <n v="9"/>
    <b v="0"/>
    <s v="theater/musical"/>
    <n v="0"/>
    <n v="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s v="GB"/>
    <s v="GBP"/>
    <n v="1429955619"/>
    <n v="1424775219"/>
    <b v="0"/>
    <n v="24"/>
    <b v="1"/>
    <s v="theater/plays"/>
    <n v="0"/>
    <n v="0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s v="GB"/>
    <s v="GBP"/>
    <n v="1406761200"/>
    <n v="1402403907"/>
    <b v="0"/>
    <n v="38"/>
    <b v="1"/>
    <s v="theater/plays"/>
    <n v="0"/>
    <n v="0"/>
    <x v="1"/>
    <s v="plays"/>
    <x v="3809"/>
  </r>
  <r>
    <n v="3810"/>
    <s v="Romeo &amp; Juliet"/>
    <s v="Theater students of UMass present a large-scale theater collaboration that will revolutionize the way you see Shakespeare."/>
    <n v="5000"/>
    <n v="0"/>
    <x v="0"/>
    <s v="US"/>
    <s v="USD"/>
    <n v="1426965758"/>
    <n v="1424377358"/>
    <b v="0"/>
    <n v="26"/>
    <b v="1"/>
    <s v="theater/plays"/>
    <n v="0"/>
    <n v="0"/>
    <x v="1"/>
    <s v="plays"/>
    <x v="3810"/>
  </r>
  <r>
    <n v="3811"/>
    <s v="The Merchant of Venice"/>
    <s v="The University of Exeter Shakespeare Society is touring its acclaimed show The Merchant of Venice to Stratford-upon-Avon!"/>
    <n v="1000"/>
    <n v="0"/>
    <x v="0"/>
    <s v="GB"/>
    <s v="GBP"/>
    <n v="1464692400"/>
    <n v="1461769373"/>
    <b v="0"/>
    <n v="19"/>
    <b v="1"/>
    <s v="theater/plays"/>
    <n v="0"/>
    <n v="0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s v="CA"/>
    <s v="CAD"/>
    <n v="1433131140"/>
    <n v="1429120908"/>
    <b v="0"/>
    <n v="11"/>
    <b v="1"/>
    <s v="theater/plays"/>
    <n v="0"/>
    <n v="0"/>
    <x v="1"/>
    <s v="plays"/>
    <x v="3812"/>
  </r>
  <r>
    <n v="3813"/>
    <s v="SUCKIN INJUN"/>
    <s v="A comedic play about hillbilly vampires and the absurdity of judging by appearances. Wanna live forever? Better watch what you drink."/>
    <n v="6500"/>
    <n v="0"/>
    <x v="0"/>
    <s v="US"/>
    <s v="USD"/>
    <n v="1465940580"/>
    <n v="1462603021"/>
    <b v="0"/>
    <n v="27"/>
    <b v="1"/>
    <s v="theater/plays"/>
    <n v="0"/>
    <n v="0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s v="US"/>
    <s v="USD"/>
    <n v="1427860740"/>
    <n v="1424727712"/>
    <b v="0"/>
    <n v="34"/>
    <b v="1"/>
    <s v="theater/plays"/>
    <n v="0"/>
    <n v="0"/>
    <x v="1"/>
    <s v="plays"/>
    <x v="3814"/>
  </r>
  <r>
    <n v="3815"/>
    <s v="The Canterbury Shakespeare Festival - first season"/>
    <s v="Come and help us make the Canterbury Shakespeare Festival a reality"/>
    <n v="2900"/>
    <n v="0"/>
    <x v="0"/>
    <s v="GB"/>
    <s v="GBP"/>
    <n v="1440111600"/>
    <n v="1437545657"/>
    <b v="0"/>
    <n v="20"/>
    <b v="1"/>
    <s v="theater/plays"/>
    <n v="0"/>
    <n v="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s v="US"/>
    <s v="USD"/>
    <n v="1405614823"/>
    <n v="1403022823"/>
    <b v="0"/>
    <n v="37"/>
    <b v="1"/>
    <s v="theater/plays"/>
    <n v="0"/>
    <n v="0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s v="US"/>
    <s v="USD"/>
    <n v="1445659140"/>
    <n v="1444236216"/>
    <b v="0"/>
    <n v="20"/>
    <b v="1"/>
    <s v="theater/plays"/>
    <n v="0"/>
    <n v="0"/>
    <x v="1"/>
    <s v="plays"/>
    <x v="3817"/>
  </r>
  <r>
    <n v="3818"/>
    <s v="The AOA Presents: The Maiden of Orleans"/>
    <s v="The Arthurian Order of Avalon is attempting to raise funds to put on the annual Human Chessboard in March 2015!"/>
    <n v="1500"/>
    <n v="0"/>
    <x v="0"/>
    <s v="US"/>
    <s v="USD"/>
    <n v="1426187582"/>
    <n v="1423599182"/>
    <b v="0"/>
    <n v="10"/>
    <b v="1"/>
    <s v="theater/plays"/>
    <n v="0"/>
    <n v="0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s v="US"/>
    <s v="USD"/>
    <n v="1437166920"/>
    <n v="1435554104"/>
    <b v="0"/>
    <n v="26"/>
    <b v="1"/>
    <s v="theater/plays"/>
    <n v="0"/>
    <n v="0"/>
    <x v="1"/>
    <s v="plays"/>
    <x v="3819"/>
  </r>
  <r>
    <n v="3820"/>
    <s v="TUSENTACK THEATRE"/>
    <s v="Tusentack Theatre is a professional theatre company providing opportunities to adults who access Mental Health Services."/>
    <n v="5500"/>
    <n v="0"/>
    <x v="0"/>
    <s v="GB"/>
    <s v="GBP"/>
    <n v="1436110717"/>
    <n v="1433518717"/>
    <b v="0"/>
    <n v="20"/>
    <b v="1"/>
    <s v="theater/plays"/>
    <n v="0"/>
    <n v="0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s v="US"/>
    <s v="USD"/>
    <n v="1451881207"/>
    <n v="1449116407"/>
    <b v="0"/>
    <n v="46"/>
    <b v="1"/>
    <s v="theater/plays"/>
    <n v="0"/>
    <n v="0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s v="DE"/>
    <s v="EUR"/>
    <n v="1453244340"/>
    <n v="1448136417"/>
    <b v="0"/>
    <n v="76"/>
    <b v="1"/>
    <s v="theater/plays"/>
    <n v="0"/>
    <n v="0"/>
    <x v="1"/>
    <s v="plays"/>
    <x v="3822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s v="GB"/>
    <s v="GBP"/>
    <n v="1470058860"/>
    <n v="1469026903"/>
    <b v="0"/>
    <n v="7"/>
    <b v="1"/>
    <s v="theater/plays"/>
    <n v="0"/>
    <n v="0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s v="US"/>
    <s v="USD"/>
    <n v="1434505214"/>
    <n v="1432690814"/>
    <b v="0"/>
    <n v="49"/>
    <b v="1"/>
    <s v="theater/plays"/>
    <n v="0"/>
    <n v="0"/>
    <x v="1"/>
    <s v="plays"/>
    <x v="3825"/>
  </r>
  <r>
    <n v="3826"/>
    <s v="DAY OF THE DOG by Blue Sparrow Theatre Company"/>
    <s v="This is the story about the Westons. One family who live with mental illness on a daily basis."/>
    <n v="5000"/>
    <n v="0"/>
    <x v="0"/>
    <s v="GB"/>
    <s v="GBP"/>
    <n v="1430993394"/>
    <n v="1428401394"/>
    <b v="0"/>
    <n v="26"/>
    <b v="1"/>
    <s v="theater/plays"/>
    <n v="0"/>
    <n v="0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50"/>
    <n v="0"/>
    <x v="0"/>
    <s v="GB"/>
    <s v="GBP"/>
    <n v="1427414400"/>
    <n v="1422656201"/>
    <b v="0"/>
    <n v="65"/>
    <b v="1"/>
    <s v="theater/plays"/>
    <n v="0"/>
    <n v="0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s v="US"/>
    <s v="USD"/>
    <n v="1420033187"/>
    <n v="1414845587"/>
    <b v="0"/>
    <n v="28"/>
    <b v="1"/>
    <s v="theater/plays"/>
    <n v="0"/>
    <n v="0"/>
    <x v="1"/>
    <s v="plays"/>
    <x v="3828"/>
  </r>
  <r>
    <n v="3829"/>
    <s v="Returning Home."/>
    <s v="A play that illustrates the symptoms of PTSD, shows its effect on families, and demonstrates some of the difficulties of treating it."/>
    <n v="12000"/>
    <n v="0"/>
    <x v="0"/>
    <s v="US"/>
    <s v="USD"/>
    <n v="1472676371"/>
    <n v="1470948371"/>
    <b v="0"/>
    <n v="8"/>
    <b v="1"/>
    <s v="theater/plays"/>
    <n v="0"/>
    <n v="0"/>
    <x v="1"/>
    <s v="plays"/>
    <x v="3829"/>
  </r>
  <r>
    <n v="3830"/>
    <s v="Run Away"/>
    <s v="The Aeon Theatre company is producing another original play by Parker Hale at the Manhattan Reportory Theatre"/>
    <n v="2500"/>
    <n v="0"/>
    <x v="0"/>
    <s v="US"/>
    <s v="USD"/>
    <n v="1464371211"/>
    <n v="1463161611"/>
    <b v="0"/>
    <n v="3"/>
    <b v="1"/>
    <s v="theater/plays"/>
    <n v="0"/>
    <n v="0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s v="US"/>
    <s v="USD"/>
    <n v="1455936335"/>
    <n v="1452048335"/>
    <b v="0"/>
    <n v="9"/>
    <b v="1"/>
    <s v="theater/plays"/>
    <n v="0"/>
    <n v="0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s v="CA"/>
    <s v="CAD"/>
    <n v="1417460940"/>
    <n v="1416516972"/>
    <b v="0"/>
    <n v="20"/>
    <b v="1"/>
    <s v="theater/plays"/>
    <n v="0"/>
    <n v="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500"/>
    <n v="0"/>
    <x v="0"/>
    <s v="GB"/>
    <s v="GBP"/>
    <n v="1434624067"/>
    <n v="1432032067"/>
    <b v="0"/>
    <n v="57"/>
    <b v="1"/>
    <s v="theater/plays"/>
    <n v="0"/>
    <n v="0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s v="GB"/>
    <s v="GBP"/>
    <n v="1461278208"/>
    <n v="1459463808"/>
    <b v="0"/>
    <n v="8"/>
    <b v="1"/>
    <s v="theater/plays"/>
    <n v="0"/>
    <n v="0"/>
    <x v="1"/>
    <s v="plays"/>
    <x v="3835"/>
  </r>
  <r>
    <n v="3836"/>
    <s v="Home (The Place Where My Stuff Resides)"/>
    <s v="&quot;The surveyor said the foundation was shaky&quot;. A woman finds what it means to rebuild her marriage."/>
    <n v="10000"/>
    <n v="0"/>
    <x v="0"/>
    <s v="US"/>
    <s v="USD"/>
    <n v="1470197340"/>
    <n v="1467497652"/>
    <b v="0"/>
    <n v="14"/>
    <b v="1"/>
    <s v="theater/plays"/>
    <n v="0"/>
    <n v="0"/>
    <x v="1"/>
    <s v="plays"/>
    <x v="3836"/>
  </r>
  <r>
    <n v="3837"/>
    <s v="Farcical Elements Presents Boeing-Boeing"/>
    <s v="A high-flying French farce with the thrust of a well-tuned jet engine"/>
    <n v="40000"/>
    <n v="0"/>
    <x v="0"/>
    <s v="GB"/>
    <s v="GBP"/>
    <n v="1435947758"/>
    <n v="1432837358"/>
    <b v="0"/>
    <n v="17"/>
    <b v="1"/>
    <s v="theater/plays"/>
    <n v="0"/>
    <n v="0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s v="SE"/>
    <s v="SEK"/>
    <n v="1432314209"/>
    <n v="1429722209"/>
    <b v="0"/>
    <n v="100"/>
    <b v="1"/>
    <s v="theater/plays"/>
    <n v="0"/>
    <n v="0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s v="US"/>
    <s v="USD"/>
    <n v="1438226724"/>
    <n v="1433042724"/>
    <b v="0"/>
    <n v="32"/>
    <b v="1"/>
    <s v="theater/plays"/>
    <n v="0"/>
    <n v="0"/>
    <x v="1"/>
    <s v="plays"/>
    <x v="3839"/>
  </r>
  <r>
    <n v="3840"/>
    <s v="Tonight I'll be April"/>
    <s v="A gritty play looking at a modern day relationship, highlighting issues of mental health and abuse suffered by men."/>
    <n v="1000"/>
    <n v="0"/>
    <x v="0"/>
    <s v="GB"/>
    <s v="GBP"/>
    <n v="1459180229"/>
    <n v="1457023829"/>
    <b v="0"/>
    <n v="3"/>
    <b v="1"/>
    <s v="theater/plays"/>
    <n v="0"/>
    <n v="0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s v="US"/>
    <s v="USD"/>
    <n v="1405882287"/>
    <n v="1400698287"/>
    <b v="1"/>
    <n v="34"/>
    <b v="0"/>
    <s v="theater/plays"/>
    <n v="0"/>
    <n v="0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s v="GB"/>
    <s v="GBP"/>
    <n v="1399809052"/>
    <n v="1397217052"/>
    <b v="1"/>
    <n v="23"/>
    <b v="0"/>
    <s v="theater/plays"/>
    <n v="0"/>
    <n v="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1100"/>
    <n v="0"/>
    <x v="2"/>
    <s v="US"/>
    <s v="USD"/>
    <n v="1401587064"/>
    <n v="1399427064"/>
    <b v="1"/>
    <n v="19"/>
    <b v="0"/>
    <s v="theater/plays"/>
    <n v="0"/>
    <n v="0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s v="US"/>
    <s v="USD"/>
    <n v="1401778740"/>
    <n v="1399474134"/>
    <b v="1"/>
    <n v="50"/>
    <b v="0"/>
    <s v="theater/plays"/>
    <n v="0"/>
    <n v="0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s v="US"/>
    <s v="USD"/>
    <n v="1443711774"/>
    <n v="1441119774"/>
    <b v="1"/>
    <n v="12"/>
    <b v="0"/>
    <s v="theater/plays"/>
    <n v="0"/>
    <n v="0"/>
    <x v="1"/>
    <s v="plays"/>
    <x v="3845"/>
  </r>
  <r>
    <n v="3846"/>
    <s v="My Insane Shakespeare"/>
    <s v="My Insane Shakespeare. An original play by Arthur Elbakyan premiering October 13th at United Solo, New York City."/>
    <n v="3200"/>
    <n v="0"/>
    <x v="2"/>
    <s v="US"/>
    <s v="USD"/>
    <n v="1412405940"/>
    <n v="1409721542"/>
    <b v="1"/>
    <n v="8"/>
    <b v="0"/>
    <s v="theater/plays"/>
    <n v="0"/>
    <n v="0"/>
    <x v="1"/>
    <s v="plays"/>
    <x v="3846"/>
  </r>
  <r>
    <n v="3847"/>
    <s v="Madame X"/>
    <s v="The production of the original play &quot;Madame X&quot; by Amanda Davison. Inspired by the painting by John Singer Sargent."/>
    <n v="3000"/>
    <n v="0"/>
    <x v="2"/>
    <s v="US"/>
    <s v="USD"/>
    <n v="1437283391"/>
    <n v="1433395391"/>
    <b v="1"/>
    <n v="9"/>
    <b v="0"/>
    <s v="theater/plays"/>
    <n v="0"/>
    <n v="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s v="US"/>
    <s v="USD"/>
    <n v="1445196989"/>
    <n v="1442604989"/>
    <b v="1"/>
    <n v="43"/>
    <b v="0"/>
    <s v="theater/plays"/>
    <n v="0"/>
    <n v="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s v="DE"/>
    <s v="EUR"/>
    <n v="1434047084"/>
    <n v="1431455084"/>
    <b v="1"/>
    <n v="28"/>
    <b v="0"/>
    <s v="theater/plays"/>
    <n v="0"/>
    <n v="0"/>
    <x v="1"/>
    <s v="plays"/>
    <x v="3849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x v="3850"/>
  </r>
  <r>
    <n v="3851"/>
    <s v="Waving Goodbye"/>
    <s v="A play about the horrible choices we have to make every day. Should we take a risk, or take the road most travelled?"/>
    <n v="4000"/>
    <n v="0"/>
    <x v="2"/>
    <s v="GB"/>
    <s v="GBP"/>
    <n v="1437129179"/>
    <n v="1434537179"/>
    <b v="1"/>
    <n v="24"/>
    <b v="0"/>
    <s v="theater/plays"/>
    <n v="0"/>
    <n v="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s v="US"/>
    <s v="USD"/>
    <n v="1427427276"/>
    <n v="1425270876"/>
    <b v="0"/>
    <n v="2"/>
    <b v="0"/>
    <s v="theater/plays"/>
    <n v="0"/>
    <n v="0"/>
    <x v="1"/>
    <s v="plays"/>
    <x v="3852"/>
  </r>
  <r>
    <n v="3853"/>
    <s v="The Original Laughter Therapist"/>
    <s v="A dose of One-woman &quot;Dramedy&quot; to cure those daily blues is just what the doctor ordered!"/>
    <n v="25000"/>
    <n v="0"/>
    <x v="2"/>
    <s v="US"/>
    <s v="USD"/>
    <n v="1409602178"/>
    <n v="1406578178"/>
    <b v="0"/>
    <n v="2"/>
    <b v="0"/>
    <s v="theater/plays"/>
    <n v="0"/>
    <n v="0"/>
    <x v="1"/>
    <s v="plays"/>
    <x v="3853"/>
  </r>
  <r>
    <n v="3854"/>
    <s v="The Case Of Soghomon Tehlirian"/>
    <s v="A play dedicated to the 100th anniversary of the Armenian Genocide."/>
    <n v="25000"/>
    <n v="0"/>
    <x v="2"/>
    <s v="US"/>
    <s v="USD"/>
    <n v="1431206058"/>
    <n v="1428614058"/>
    <b v="0"/>
    <n v="20"/>
    <b v="0"/>
    <s v="theater/plays"/>
    <n v="0"/>
    <n v="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s v="US"/>
    <s v="USD"/>
    <n v="1427408271"/>
    <n v="1424819871"/>
    <b v="0"/>
    <n v="1"/>
    <b v="0"/>
    <s v="theater/plays"/>
    <n v="0"/>
    <n v="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s v="US"/>
    <s v="USD"/>
    <n v="1425833403"/>
    <n v="1423245003"/>
    <b v="0"/>
    <n v="1"/>
    <b v="0"/>
    <s v="theater/plays"/>
    <n v="0"/>
    <n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18000"/>
    <n v="0"/>
    <x v="2"/>
    <s v="US"/>
    <s v="USD"/>
    <n v="1406913120"/>
    <n v="1404927690"/>
    <b v="0"/>
    <n v="4"/>
    <b v="0"/>
    <s v="theater/plays"/>
    <n v="0"/>
    <n v="0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s v="GB"/>
    <s v="GBP"/>
    <n v="1432328400"/>
    <n v="1430734844"/>
    <b v="0"/>
    <n v="1"/>
    <b v="0"/>
    <s v="theater/plays"/>
    <n v="0"/>
    <n v="0"/>
    <x v="1"/>
    <s v="plays"/>
    <x v="3858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s v="US"/>
    <s v="USD"/>
    <n v="1407858710"/>
    <n v="1405266710"/>
    <b v="0"/>
    <n v="13"/>
    <b v="0"/>
    <s v="theater/plays"/>
    <n v="0"/>
    <n v="0"/>
    <x v="1"/>
    <s v="plays"/>
    <x v="3860"/>
  </r>
  <r>
    <n v="3861"/>
    <s v="READY OR NOT HERE I COME"/>
    <s v="THE COMING OF THE LORD!"/>
    <n v="6000"/>
    <n v="0"/>
    <x v="2"/>
    <s v="US"/>
    <s v="USD"/>
    <n v="1415828820"/>
    <n v="1412258977"/>
    <b v="0"/>
    <n v="1"/>
    <b v="0"/>
    <s v="theater/plays"/>
    <n v="0"/>
    <n v="0"/>
    <x v="1"/>
    <s v="plays"/>
    <x v="3861"/>
  </r>
  <r>
    <n v="3862"/>
    <s v="The Container Play"/>
    <s v="The hit immersive theatre experience of England comes to Corpus Christi!"/>
    <n v="2000"/>
    <n v="0"/>
    <x v="2"/>
    <s v="US"/>
    <s v="USD"/>
    <n v="1473699540"/>
    <n v="1472451356"/>
    <b v="0"/>
    <n v="1"/>
    <b v="0"/>
    <s v="theater/plays"/>
    <n v="0"/>
    <n v="0"/>
    <x v="1"/>
    <s v="plays"/>
    <x v="3862"/>
  </r>
  <r>
    <n v="3863"/>
    <s v="Umma Yemaya"/>
    <s v="Umma Yemaya is  a play that examines the challenges of unconventional love. The Lady  and the Artist create their own world for love."/>
    <n v="500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50000"/>
    <n v="0"/>
    <x v="2"/>
    <s v="CA"/>
    <s v="CAD"/>
    <n v="1409376600"/>
    <n v="1405957098"/>
    <b v="0"/>
    <n v="14"/>
    <b v="0"/>
    <s v="theater/plays"/>
    <n v="0"/>
    <n v="0"/>
    <x v="1"/>
    <s v="plays"/>
    <x v="3865"/>
  </r>
  <r>
    <n v="3866"/>
    <s v="a feminine ending, brought to you by the East End Theatre Co"/>
    <s v="A funny, moving, witty piece about a girl, her oboe, and her dreams."/>
    <n v="2500"/>
    <n v="0"/>
    <x v="2"/>
    <s v="US"/>
    <s v="USD"/>
    <n v="1458703740"/>
    <n v="1454453021"/>
    <b v="0"/>
    <n v="2"/>
    <b v="0"/>
    <s v="theater/plays"/>
    <n v="0"/>
    <n v="0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5000"/>
    <n v="0"/>
    <x v="2"/>
    <s v="US"/>
    <s v="USD"/>
    <n v="1466278339"/>
    <n v="1463686339"/>
    <b v="0"/>
    <n v="5"/>
    <b v="0"/>
    <s v="theater/plays"/>
    <n v="0"/>
    <n v="0"/>
    <x v="1"/>
    <s v="plays"/>
    <x v="3867"/>
  </r>
  <r>
    <n v="3868"/>
    <s v="1000 words (Canceled)"/>
    <s v="New collection of music by Scott Evan Davis!"/>
    <n v="2500"/>
    <n v="0"/>
    <x v="1"/>
    <s v="GB"/>
    <s v="GBP"/>
    <n v="1410191405"/>
    <n v="1408031405"/>
    <b v="0"/>
    <n v="1"/>
    <b v="0"/>
    <s v="theater/musical"/>
    <n v="0"/>
    <n v="0"/>
    <x v="1"/>
    <s v="musical"/>
    <x v="3868"/>
  </r>
  <r>
    <n v="3869"/>
    <s v="The Masturbation Musical (Canceled)"/>
    <s v="A Musical about 3 women who pursue their Pleasure and end up finding themselves."/>
    <n v="10115"/>
    <n v="0"/>
    <x v="1"/>
    <s v="US"/>
    <s v="USD"/>
    <n v="1426302660"/>
    <n v="1423761792"/>
    <b v="0"/>
    <n v="15"/>
    <b v="0"/>
    <s v="theater/musical"/>
    <n v="0"/>
    <n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s v="US"/>
    <s v="USD"/>
    <n v="1404360478"/>
    <n v="1401768478"/>
    <b v="0"/>
    <n v="10"/>
    <b v="0"/>
    <s v="theater/musical"/>
    <n v="0"/>
    <n v="0"/>
    <x v="1"/>
    <s v="musical"/>
    <x v="3870"/>
  </r>
  <r>
    <n v="3871"/>
    <s v="Pocket Monsters: A Musical Parody (Canceled)"/>
    <s v="Our musical is finally ready to come to life, and we're raising funds to help make that happen!"/>
    <n v="1680"/>
    <n v="0"/>
    <x v="1"/>
    <s v="US"/>
    <s v="USD"/>
    <n v="1490809450"/>
    <n v="1485629050"/>
    <b v="0"/>
    <n v="3"/>
    <b v="0"/>
    <s v="theater/musical"/>
    <n v="0"/>
    <n v="0"/>
    <x v="1"/>
    <s v="musical"/>
    <x v="3871"/>
  </r>
  <r>
    <n v="3872"/>
    <s v="Shining Star Players (Canceled)"/>
    <s v="We are a brand new theatrical teen production company, and we need enough money to put on our first musical production."/>
    <n v="4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s v="US"/>
    <s v="USD"/>
    <n v="1481213752"/>
    <n v="1478621752"/>
    <b v="0"/>
    <n v="14"/>
    <b v="0"/>
    <s v="theater/musical"/>
    <n v="0"/>
    <n v="0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500"/>
    <n v="0"/>
    <x v="1"/>
    <s v="US"/>
    <s v="USD"/>
    <n v="1435636740"/>
    <n v="1433014746"/>
    <b v="0"/>
    <n v="1"/>
    <b v="0"/>
    <s v="theater/musical"/>
    <n v="0"/>
    <n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3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s v="GB"/>
    <s v="GBP"/>
    <n v="1406761200"/>
    <n v="1403724820"/>
    <b v="0"/>
    <n v="17"/>
    <b v="0"/>
    <s v="theater/musical"/>
    <n v="0"/>
    <n v="0"/>
    <x v="1"/>
    <s v="musical"/>
    <x v="3880"/>
  </r>
  <r>
    <n v="3881"/>
    <s v="My Real Mother's Name is... (Canceled)"/>
    <s v="A musical journey coming to the Blue Venue at the 2017 Orlando Fringe Festival!"/>
    <n v="130000"/>
    <n v="0"/>
    <x v="1"/>
    <s v="US"/>
    <s v="USD"/>
    <n v="1487550399"/>
    <n v="1484958399"/>
    <b v="0"/>
    <n v="1"/>
    <b v="0"/>
    <s v="theater/musical"/>
    <n v="0"/>
    <n v="0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25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s v="US"/>
    <s v="USD"/>
    <n v="1430517600"/>
    <n v="1426538129"/>
    <b v="0"/>
    <n v="2"/>
    <b v="0"/>
    <s v="theater/musical"/>
    <n v="0"/>
    <n v="0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s v="GB"/>
    <s v="GBP"/>
    <n v="1488114358"/>
    <n v="1485522358"/>
    <b v="0"/>
    <n v="14"/>
    <b v="0"/>
    <s v="theater/plays"/>
    <n v="0"/>
    <n v="0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37000"/>
    <n v="0"/>
    <x v="2"/>
    <s v="US"/>
    <s v="USD"/>
    <n v="1420413960"/>
    <n v="1417651630"/>
    <b v="0"/>
    <n v="9"/>
    <b v="0"/>
    <s v="theater/plays"/>
    <n v="0"/>
    <n v="0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s v="US"/>
    <s v="USD"/>
    <n v="1439662344"/>
    <n v="1434478344"/>
    <b v="0"/>
    <n v="8"/>
    <b v="0"/>
    <s v="theater/plays"/>
    <n v="0"/>
    <n v="0"/>
    <x v="1"/>
    <s v="plays"/>
    <x v="3890"/>
  </r>
  <r>
    <n v="3891"/>
    <s v="Out of the Box: A Mime Story"/>
    <s v="A comedy about a mime who dreams of becoming a stand up comedian."/>
    <n v="2000"/>
    <n v="0"/>
    <x v="2"/>
    <s v="US"/>
    <s v="USD"/>
    <n v="1427086740"/>
    <n v="1424488244"/>
    <b v="0"/>
    <n v="7"/>
    <b v="0"/>
    <s v="theater/plays"/>
    <n v="0"/>
    <n v="0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"/>
    <n v="0"/>
    <x v="2"/>
    <s v="US"/>
    <s v="USD"/>
    <n v="1404194400"/>
    <n v="1400600840"/>
    <b v="0"/>
    <n v="84"/>
    <b v="0"/>
    <s v="theater/plays"/>
    <n v="0"/>
    <n v="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s v="US"/>
    <s v="USD"/>
    <n v="1481000340"/>
    <n v="1478386812"/>
    <b v="0"/>
    <n v="11"/>
    <b v="0"/>
    <s v="theater/plays"/>
    <n v="0"/>
    <n v="0"/>
    <x v="1"/>
    <s v="plays"/>
    <x v="3894"/>
  </r>
  <r>
    <n v="3895"/>
    <s v="Vestige"/>
    <s v="A Transgender makeup artist calls into question the loyalty of her best friend in a 1980's circus while dealing with her dying mother."/>
    <n v="2000"/>
    <n v="0"/>
    <x v="2"/>
    <s v="US"/>
    <s v="USD"/>
    <n v="1425103218"/>
    <n v="1422424818"/>
    <b v="0"/>
    <n v="1"/>
    <b v="0"/>
    <s v="theater/plays"/>
    <n v="0"/>
    <n v="0"/>
    <x v="1"/>
    <s v="plays"/>
    <x v="3895"/>
  </r>
  <r>
    <n v="3896"/>
    <s v="Yorick and Company"/>
    <s v="Yorick and Co. is a comedy about a struggling theatre company whose mysterious benefactor starts haunting the show!"/>
    <n v="1500"/>
    <n v="0"/>
    <x v="2"/>
    <s v="US"/>
    <s v="USD"/>
    <n v="1402979778"/>
    <n v="1401770178"/>
    <b v="0"/>
    <n v="4"/>
    <b v="0"/>
    <s v="theater/plays"/>
    <n v="0"/>
    <n v="0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s v="NZ"/>
    <s v="NZD"/>
    <n v="1420750683"/>
    <n v="1418158683"/>
    <b v="0"/>
    <n v="10"/>
    <b v="0"/>
    <s v="theater/plays"/>
    <n v="0"/>
    <n v="0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s v="GB"/>
    <s v="GBP"/>
    <n v="1439827200"/>
    <n v="1436355270"/>
    <b v="0"/>
    <n v="16"/>
    <b v="0"/>
    <s v="theater/plays"/>
    <n v="0"/>
    <n v="0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3500"/>
    <n v="0"/>
    <x v="2"/>
    <s v="US"/>
    <s v="USD"/>
    <n v="1407868561"/>
    <n v="1406140561"/>
    <b v="0"/>
    <n v="2"/>
    <b v="0"/>
    <s v="theater/plays"/>
    <n v="0"/>
    <n v="0"/>
    <x v="1"/>
    <s v="plays"/>
    <x v="3899"/>
  </r>
  <r>
    <n v="3900"/>
    <s v="HUB Theatre Group presents John Logan's RED"/>
    <s v="HUB Theatre Group collaborates with local artists to present John Logan's RED to the community."/>
    <n v="6000"/>
    <n v="0"/>
    <x v="2"/>
    <s v="US"/>
    <s v="USD"/>
    <n v="1433988791"/>
    <n v="1431396791"/>
    <b v="0"/>
    <n v="5"/>
    <b v="0"/>
    <s v="theater/plays"/>
    <n v="0"/>
    <n v="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s v="US"/>
    <s v="USD"/>
    <n v="1450554599"/>
    <n v="1447098599"/>
    <b v="0"/>
    <n v="1"/>
    <b v="0"/>
    <s v="theater/plays"/>
    <n v="0"/>
    <n v="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s v="GB"/>
    <s v="GBP"/>
    <n v="1479125642"/>
    <n v="1476962042"/>
    <b v="0"/>
    <n v="31"/>
    <b v="0"/>
    <s v="theater/plays"/>
    <n v="0"/>
    <n v="0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40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30000"/>
    <n v="0"/>
    <x v="2"/>
    <s v="US"/>
    <s v="USD"/>
    <n v="1429074240"/>
    <n v="1427866200"/>
    <b v="0"/>
    <n v="2"/>
    <b v="0"/>
    <s v="theater/plays"/>
    <n v="0"/>
    <n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s v="GB"/>
    <s v="GBP"/>
    <n v="1434063600"/>
    <n v="1430405903"/>
    <b v="0"/>
    <n v="7"/>
    <b v="0"/>
    <s v="theater/plays"/>
    <n v="0"/>
    <n v="0"/>
    <x v="1"/>
    <s v="plays"/>
    <x v="3905"/>
  </r>
  <r>
    <n v="3906"/>
    <s v="First Draft Theatre"/>
    <s v="We will workshop, stage and develop new writing, devised work and adaptations. A joyful leap into the possibilities of an idea!"/>
    <n v="1200"/>
    <n v="0"/>
    <x v="2"/>
    <s v="GB"/>
    <s v="GBP"/>
    <n v="1435325100"/>
    <n v="1432072893"/>
    <b v="0"/>
    <n v="16"/>
    <b v="0"/>
    <s v="theater/plays"/>
    <n v="0"/>
    <n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500"/>
    <n v="0"/>
    <x v="2"/>
    <s v="US"/>
    <s v="USD"/>
    <n v="1414354080"/>
    <n v="1411587606"/>
    <b v="0"/>
    <n v="4"/>
    <b v="0"/>
    <s v="theater/plays"/>
    <n v="0"/>
    <n v="0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516"/>
    <n v="0"/>
    <x v="2"/>
    <s v="US"/>
    <s v="USD"/>
    <n v="1406603696"/>
    <n v="1405307696"/>
    <b v="0"/>
    <n v="4"/>
    <b v="0"/>
    <s v="theater/plays"/>
    <n v="0"/>
    <n v="0"/>
    <x v="1"/>
    <s v="plays"/>
    <x v="3908"/>
  </r>
  <r>
    <n v="3909"/>
    <s v="Woman2Woman"/>
    <s v="I am trying to put on a gospel comedy stage play that is full of laughter and life lessons as well that will change your life forever,"/>
    <n v="1200"/>
    <n v="0"/>
    <x v="2"/>
    <s v="US"/>
    <s v="USD"/>
    <n v="1410424642"/>
    <n v="1407832642"/>
    <b v="0"/>
    <n v="4"/>
    <b v="0"/>
    <s v="theater/plays"/>
    <n v="0"/>
    <n v="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s v="US"/>
    <s v="USD"/>
    <n v="1441649397"/>
    <n v="1439057397"/>
    <b v="0"/>
    <n v="3"/>
    <b v="0"/>
    <s v="theater/plays"/>
    <n v="0"/>
    <n v="0"/>
    <x v="1"/>
    <s v="plays"/>
    <x v="3910"/>
  </r>
  <r>
    <n v="3911"/>
    <s v="Ministers of Grace"/>
    <s v="â€˜Ministers of Graceâ€™ imagines what the movie Ghostbusters would be like if written by William Shakespeare."/>
    <n v="15000"/>
    <n v="0"/>
    <x v="2"/>
    <s v="US"/>
    <s v="USD"/>
    <n v="1417033777"/>
    <n v="1414438177"/>
    <b v="0"/>
    <n v="36"/>
    <b v="0"/>
    <s v="theater/plays"/>
    <n v="0"/>
    <n v="0"/>
    <x v="1"/>
    <s v="plays"/>
    <x v="3911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s v="US"/>
    <s v="USD"/>
    <n v="1448863449"/>
    <n v="1446267849"/>
    <b v="0"/>
    <n v="7"/>
    <b v="0"/>
    <s v="theater/plays"/>
    <n v="0"/>
    <n v="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s v="GB"/>
    <s v="GBP"/>
    <n v="1431298740"/>
    <n v="1429558756"/>
    <b v="0"/>
    <n v="27"/>
    <b v="0"/>
    <s v="theater/plays"/>
    <n v="0"/>
    <n v="0"/>
    <x v="1"/>
    <s v="plays"/>
    <x v="3914"/>
  </r>
  <r>
    <n v="3915"/>
    <s v="Hardcross"/>
    <s v="Following the enormous success of Hardcross, we are looking for new ways to bring this wonderful play to a wider audience."/>
    <n v="125000"/>
    <n v="0"/>
    <x v="2"/>
    <s v="GB"/>
    <s v="GBP"/>
    <n v="1464824309"/>
    <n v="1462232309"/>
    <b v="0"/>
    <n v="1"/>
    <b v="0"/>
    <s v="theater/plays"/>
    <n v="0"/>
    <n v="0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5500"/>
    <n v="0"/>
    <x v="2"/>
    <s v="GB"/>
    <s v="GBP"/>
    <n v="1410439161"/>
    <n v="1407847161"/>
    <b v="0"/>
    <n v="1"/>
    <b v="0"/>
    <s v="theater/plays"/>
    <n v="0"/>
    <n v="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7000"/>
    <n v="0"/>
    <x v="2"/>
    <s v="GB"/>
    <s v="GBP"/>
    <n v="1407168000"/>
    <n v="1406131023"/>
    <b v="0"/>
    <n v="3"/>
    <b v="0"/>
    <s v="theater/plays"/>
    <n v="0"/>
    <n v="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5000"/>
    <n v="0"/>
    <x v="2"/>
    <s v="GB"/>
    <s v="GBP"/>
    <n v="1479032260"/>
    <n v="1476436660"/>
    <b v="0"/>
    <n v="3"/>
    <b v="0"/>
    <s v="theater/plays"/>
    <n v="0"/>
    <n v="0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s v="US"/>
    <s v="USD"/>
    <n v="1425337200"/>
    <n v="1421432810"/>
    <b v="0"/>
    <n v="6"/>
    <b v="0"/>
    <s v="theater/plays"/>
    <n v="0"/>
    <n v="0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s v="GB"/>
    <s v="GBP"/>
    <n v="1428622271"/>
    <n v="1426203071"/>
    <b v="0"/>
    <n v="17"/>
    <b v="0"/>
    <s v="theater/plays"/>
    <n v="0"/>
    <n v="0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s v="US"/>
    <s v="USD"/>
    <n v="1403823722"/>
    <n v="1401231722"/>
    <b v="0"/>
    <n v="40"/>
    <b v="0"/>
    <s v="theater/plays"/>
    <n v="0"/>
    <n v="0"/>
    <x v="1"/>
    <s v="plays"/>
    <x v="3924"/>
  </r>
  <r>
    <n v="3925"/>
    <s v="Help Save High School Theater"/>
    <s v="Help Save High School Theater Program_x000a_Your donations will be used to purchase props, build sets, and costumes."/>
    <n v="10000"/>
    <n v="0"/>
    <x v="2"/>
    <s v="US"/>
    <s v="USD"/>
    <n v="1406753639"/>
    <n v="1404161639"/>
    <b v="0"/>
    <n v="3"/>
    <b v="0"/>
    <s v="theater/plays"/>
    <n v="0"/>
    <n v="0"/>
    <x v="1"/>
    <s v="plays"/>
    <x v="3925"/>
  </r>
  <r>
    <n v="3926"/>
    <s v="Caryl Churchill's 'Top Girls' - NSW HSC Text"/>
    <s v="Producing syllabus-relevant theatre targeted to HSC students on the NSW Central Coast"/>
    <n v="3000"/>
    <n v="0"/>
    <x v="2"/>
    <s v="AU"/>
    <s v="AUD"/>
    <n v="1419645748"/>
    <n v="1417053748"/>
    <b v="0"/>
    <n v="1"/>
    <b v="0"/>
    <s v="theater/plays"/>
    <n v="0"/>
    <n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s v="GB"/>
    <s v="GBP"/>
    <n v="1407565504"/>
    <n v="1404973504"/>
    <b v="0"/>
    <n v="2"/>
    <b v="0"/>
    <s v="theater/plays"/>
    <n v="0"/>
    <n v="0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s v="US"/>
    <s v="USD"/>
    <n v="1444971540"/>
    <n v="1442593427"/>
    <b v="0"/>
    <n v="7"/>
    <b v="0"/>
    <s v="theater/plays"/>
    <n v="0"/>
    <n v="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s v="US"/>
    <s v="USD"/>
    <n v="1474228265"/>
    <n v="1471636265"/>
    <b v="0"/>
    <n v="14"/>
    <b v="0"/>
    <s v="theater/plays"/>
    <n v="0"/>
    <n v="0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5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250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s v="US"/>
    <s v="USD"/>
    <n v="1458097364"/>
    <n v="1455508964"/>
    <b v="0"/>
    <n v="1"/>
    <b v="0"/>
    <s v="theater/plays"/>
    <n v="0"/>
    <n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s v="US"/>
    <s v="USD"/>
    <n v="1468716180"/>
    <n v="1466205262"/>
    <b v="0"/>
    <n v="12"/>
    <b v="0"/>
    <s v="theater/plays"/>
    <n v="0"/>
    <n v="0"/>
    <x v="1"/>
    <s v="plays"/>
    <x v="3933"/>
  </r>
  <r>
    <n v="3934"/>
    <s v="&quot;A Measure of Normalcy&quot;"/>
    <s v="Lost youth and lost souls struggle to find meaning amid dingy basements, vanishing malls, and a bleak Midwestern summer."/>
    <n v="60"/>
    <n v="0"/>
    <x v="2"/>
    <s v="US"/>
    <s v="USD"/>
    <n v="1443704400"/>
    <n v="1439827639"/>
    <b v="0"/>
    <n v="12"/>
    <b v="0"/>
    <s v="theater/plays"/>
    <n v="0"/>
    <n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s v="GB"/>
    <s v="GBP"/>
    <n v="1443973546"/>
    <n v="1438789546"/>
    <b v="0"/>
    <n v="23"/>
    <b v="0"/>
    <s v="theater/plays"/>
    <n v="0"/>
    <n v="0"/>
    <x v="1"/>
    <s v="plays"/>
    <x v="3935"/>
  </r>
  <r>
    <n v="3936"/>
    <s v="End Breast Cancer"/>
    <s v="This stage play is a true story about one woman's fight against breast cancer while still having to deal with the adversities of life."/>
    <n v="18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000"/>
    <n v="0"/>
    <x v="2"/>
    <s v="US"/>
    <s v="USD"/>
    <n v="1468249760"/>
    <n v="1465830560"/>
    <b v="0"/>
    <n v="10"/>
    <b v="0"/>
    <s v="theater/plays"/>
    <n v="0"/>
    <n v="0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00"/>
    <n v="0"/>
    <x v="2"/>
    <s v="US"/>
    <s v="USD"/>
    <n v="1435441454"/>
    <n v="1432763054"/>
    <b v="0"/>
    <n v="5"/>
    <b v="0"/>
    <s v="theater/plays"/>
    <n v="0"/>
    <n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133800"/>
    <n v="0"/>
    <x v="2"/>
    <s v="AU"/>
    <s v="AUD"/>
    <n v="1412656200"/>
    <n v="1412328979"/>
    <b v="0"/>
    <n v="1"/>
    <b v="0"/>
    <s v="theater/plays"/>
    <n v="0"/>
    <n v="0"/>
    <x v="1"/>
    <s v="plays"/>
    <x v="3939"/>
  </r>
  <r>
    <n v="3940"/>
    <s v="Attraction"/>
    <s v="A Stage Play that will bring you to the edge of your seat , leave you thinkin and will also have you laughing while enjoyin the talent"/>
    <n v="6500"/>
    <n v="0"/>
    <x v="2"/>
    <s v="US"/>
    <s v="USD"/>
    <n v="1420199351"/>
    <n v="1416311351"/>
    <b v="0"/>
    <n v="2"/>
    <b v="0"/>
    <s v="theater/plays"/>
    <n v="0"/>
    <n v="0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s v="US"/>
    <s v="USD"/>
    <n v="1416877200"/>
    <n v="1414505137"/>
    <b v="0"/>
    <n v="2"/>
    <b v="0"/>
    <s v="theater/plays"/>
    <n v="0"/>
    <n v="0"/>
    <x v="1"/>
    <s v="plays"/>
    <x v="3941"/>
  </r>
  <r>
    <n v="3942"/>
    <s v="Epic Proportions"/>
    <s v="In the 30's, two brothers, Benny and Phil, who go to the Arizona desert to be extras in a huge Biblical epic. Riotous comedy!"/>
    <n v="20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s v="US"/>
    <s v="USD"/>
    <n v="1431717268"/>
    <n v="1429125268"/>
    <b v="0"/>
    <n v="1"/>
    <b v="0"/>
    <s v="theater/plays"/>
    <n v="0"/>
    <n v="0"/>
    <x v="1"/>
    <s v="plays"/>
    <x v="3945"/>
  </r>
  <r>
    <n v="3946"/>
    <s v="DR. Mecurio's Mythical Marvels &amp; Beastiry"/>
    <s v="Dr. Mecurio's is an original work of fantasy designed and written for the stage."/>
    <n v="474900"/>
    <n v="0"/>
    <x v="2"/>
    <s v="US"/>
    <s v="USD"/>
    <n v="1425110400"/>
    <n v="1422388822"/>
    <b v="0"/>
    <n v="5"/>
    <b v="0"/>
    <s v="theater/plays"/>
    <n v="0"/>
    <n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50000"/>
    <n v="0"/>
    <x v="2"/>
    <s v="US"/>
    <s v="USD"/>
    <n v="1475378744"/>
    <n v="1472786744"/>
    <b v="0"/>
    <n v="2"/>
    <b v="0"/>
    <s v="theater/plays"/>
    <n v="0"/>
    <n v="0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s v="AU"/>
    <s v="AUD"/>
    <n v="1423623221"/>
    <n v="1421031221"/>
    <b v="0"/>
    <n v="32"/>
    <b v="0"/>
    <s v="theater/plays"/>
    <n v="0"/>
    <n v="0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s v="US"/>
    <s v="USD"/>
    <n v="1460140500"/>
    <n v="1457628680"/>
    <b v="0"/>
    <n v="1"/>
    <b v="0"/>
    <s v="theater/plays"/>
    <n v="0"/>
    <n v="0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s v="IE"/>
    <s v="EUR"/>
    <n v="1462301342"/>
    <n v="1457120942"/>
    <b v="0"/>
    <n v="1"/>
    <b v="0"/>
    <s v="theater/plays"/>
    <n v="0"/>
    <n v="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s v="US"/>
    <s v="USD"/>
    <n v="1445885890"/>
    <n v="1440701890"/>
    <b v="0"/>
    <n v="1"/>
    <b v="0"/>
    <s v="theater/plays"/>
    <n v="0"/>
    <n v="0"/>
    <x v="1"/>
    <s v="plays"/>
    <x v="3952"/>
  </r>
  <r>
    <n v="3953"/>
    <s v="A Time Pirate's Love"/>
    <s v="Actors and actresses are needed to help me create a stage play. A stage play needs to be adapted from the book I wrote."/>
    <n v="2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17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s v="US"/>
    <s v="USD"/>
    <n v="1448745741"/>
    <n v="1446150141"/>
    <b v="0"/>
    <n v="8"/>
    <b v="0"/>
    <s v="theater/plays"/>
    <n v="0"/>
    <n v="0"/>
    <x v="1"/>
    <s v="plays"/>
    <x v="3955"/>
  </r>
  <r>
    <n v="3956"/>
    <s v="The Woman in Me"/>
    <s v="This saucy stage play chronicles the highs and lows of my life involving gangs, drugs and prison. The story is a transforming ministry."/>
    <n v="10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5000"/>
    <n v="0"/>
    <x v="2"/>
    <s v="US"/>
    <s v="USD"/>
    <n v="1468020354"/>
    <n v="1464045954"/>
    <b v="0"/>
    <n v="1"/>
    <b v="0"/>
    <s v="theater/plays"/>
    <n v="0"/>
    <n v="0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s v="US"/>
    <s v="USD"/>
    <n v="1411930556"/>
    <n v="1409338556"/>
    <b v="0"/>
    <n v="12"/>
    <b v="0"/>
    <s v="theater/plays"/>
    <n v="0"/>
    <n v="0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2500"/>
    <n v="0"/>
    <x v="2"/>
    <s v="US"/>
    <s v="USD"/>
    <n v="1451852256"/>
    <n v="1449260256"/>
    <b v="0"/>
    <n v="4"/>
    <b v="0"/>
    <s v="theater/plays"/>
    <n v="0"/>
    <n v="0"/>
    <x v="1"/>
    <s v="plays"/>
    <x v="3960"/>
  </r>
  <r>
    <n v="3961"/>
    <s v="New Edinburgh play"/>
    <s v="I've written a fun new play exploring the reality of gay stereotypes in 2014 - with accommodation and venue hire it needs some dough :)"/>
    <n v="110000"/>
    <n v="0"/>
    <x v="2"/>
    <s v="GB"/>
    <s v="GBP"/>
    <n v="1399584210"/>
    <n v="1397683410"/>
    <b v="0"/>
    <n v="2"/>
    <b v="0"/>
    <s v="theater/plays"/>
    <n v="0"/>
    <n v="0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s v="GB"/>
    <s v="GBP"/>
    <n v="1448722494"/>
    <n v="1446562494"/>
    <b v="0"/>
    <n v="3"/>
    <b v="0"/>
    <s v="theater/plays"/>
    <n v="0"/>
    <n v="0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510000"/>
    <n v="0"/>
    <x v="2"/>
    <s v="US"/>
    <s v="USD"/>
    <n v="1429460386"/>
    <n v="1424279986"/>
    <b v="0"/>
    <n v="3"/>
    <b v="0"/>
    <s v="theater/plays"/>
    <n v="0"/>
    <n v="0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s v="US"/>
    <s v="USD"/>
    <n v="1460608780"/>
    <n v="1455428380"/>
    <b v="0"/>
    <n v="4"/>
    <b v="0"/>
    <s v="theater/plays"/>
    <n v="0"/>
    <n v="0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33000"/>
    <n v="0"/>
    <x v="2"/>
    <s v="US"/>
    <s v="USD"/>
    <n v="1406170740"/>
    <n v="1402506278"/>
    <b v="0"/>
    <n v="2"/>
    <b v="0"/>
    <s v="theater/plays"/>
    <n v="0"/>
    <n v="0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s v="US"/>
    <s v="USD"/>
    <n v="1488783507"/>
    <n v="1486191507"/>
    <b v="0"/>
    <n v="10"/>
    <b v="0"/>
    <s v="theater/plays"/>
    <n v="0"/>
    <n v="0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s v="US"/>
    <s v="USD"/>
    <n v="1472442900"/>
    <n v="1471638646"/>
    <b v="0"/>
    <n v="6"/>
    <b v="0"/>
    <s v="theater/plays"/>
    <n v="0"/>
    <n v="0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s v="US"/>
    <s v="USD"/>
    <n v="1460925811"/>
    <n v="1458333811"/>
    <b v="0"/>
    <n v="2"/>
    <b v="0"/>
    <s v="theater/plays"/>
    <n v="0"/>
    <n v="0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s v="US"/>
    <s v="USD"/>
    <n v="1405947126"/>
    <n v="1403355126"/>
    <b v="0"/>
    <n v="6"/>
    <b v="0"/>
    <s v="theater/plays"/>
    <n v="0"/>
    <n v="0"/>
    <x v="1"/>
    <s v="plays"/>
    <x v="3971"/>
  </r>
  <r>
    <n v="3972"/>
    <s v="Valkyrie Theatre Company"/>
    <s v="We're a horror based theatre company in Oklahoma City beginning our first season of shows."/>
    <n v="15000"/>
    <n v="0"/>
    <x v="2"/>
    <s v="US"/>
    <s v="USD"/>
    <n v="1423186634"/>
    <n v="1418002634"/>
    <b v="0"/>
    <n v="8"/>
    <b v="0"/>
    <s v="theater/plays"/>
    <n v="0"/>
    <n v="0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s v="US"/>
    <s v="USD"/>
    <n v="1462766400"/>
    <n v="1460219110"/>
    <b v="0"/>
    <n v="37"/>
    <b v="0"/>
    <s v="theater/plays"/>
    <n v="0"/>
    <n v="0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</r>
  <r>
    <n v="3975"/>
    <s v="Moon Over Mangroves"/>
    <s v="Four homeless Key West men are to be given a boat, but fates twist until only the moon and mangroves witness their earthly demise."/>
    <n v="3000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s v="US"/>
    <s v="USD"/>
    <n v="1406876400"/>
    <n v="1405024561"/>
    <b v="0"/>
    <n v="10"/>
    <b v="0"/>
    <s v="theater/plays"/>
    <n v="0"/>
    <n v="0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s v="US"/>
    <s v="USD"/>
    <n v="1469213732"/>
    <n v="1466621732"/>
    <b v="0"/>
    <n v="6"/>
    <b v="0"/>
    <s v="theater/plays"/>
    <n v="0"/>
    <n v="0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s v="US"/>
    <s v="USD"/>
    <n v="1422717953"/>
    <n v="1417533953"/>
    <b v="0"/>
    <n v="8"/>
    <b v="0"/>
    <s v="theater/plays"/>
    <n v="0"/>
    <n v="0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s v="GB"/>
    <s v="GBP"/>
    <n v="1427659200"/>
    <n v="1425678057"/>
    <b v="0"/>
    <n v="6"/>
    <b v="0"/>
    <s v="theater/plays"/>
    <n v="0"/>
    <n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s v="US"/>
    <s v="USD"/>
    <n v="1404570147"/>
    <n v="1401978147"/>
    <b v="0"/>
    <n v="7"/>
    <b v="0"/>
    <s v="theater/plays"/>
    <n v="0"/>
    <n v="0"/>
    <x v="1"/>
    <s v="plays"/>
    <x v="3980"/>
  </r>
  <r>
    <n v="3981"/>
    <s v="BEIRUT, LADY OF LEBANON"/>
    <s v="A Theatrical Production Celebrating the Lebanese Culture and the Human Spirit in Time of War."/>
    <n v="35000"/>
    <n v="0"/>
    <x v="2"/>
    <s v="US"/>
    <s v="USD"/>
    <n v="1468729149"/>
    <n v="1463545149"/>
    <b v="0"/>
    <n v="7"/>
    <b v="0"/>
    <s v="theater/plays"/>
    <n v="0"/>
    <n v="0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s v="GB"/>
    <s v="GBP"/>
    <n v="1436297180"/>
    <n v="1431113180"/>
    <b v="0"/>
    <n v="5"/>
    <b v="0"/>
    <s v="theater/plays"/>
    <n v="0"/>
    <n v="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s v="US"/>
    <s v="USD"/>
    <n v="1400569140"/>
    <n v="1397854356"/>
    <b v="0"/>
    <n v="46"/>
    <b v="0"/>
    <s v="theater/plays"/>
    <n v="0"/>
    <n v="0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20000"/>
    <n v="0"/>
    <x v="2"/>
    <s v="GB"/>
    <s v="GBP"/>
    <n v="1415404800"/>
    <n v="1412809644"/>
    <b v="0"/>
    <n v="10"/>
    <b v="0"/>
    <s v="theater/plays"/>
    <n v="0"/>
    <n v="0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s v="US"/>
    <s v="USD"/>
    <n v="1456002300"/>
    <n v="1454173120"/>
    <b v="0"/>
    <n v="19"/>
    <b v="0"/>
    <s v="theater/plays"/>
    <n v="0"/>
    <n v="0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1150"/>
    <n v="0"/>
    <x v="2"/>
    <s v="GB"/>
    <s v="GBP"/>
    <n v="1462539840"/>
    <n v="1460034594"/>
    <b v="0"/>
    <n v="13"/>
    <b v="0"/>
    <s v="theater/plays"/>
    <n v="0"/>
    <n v="0"/>
    <x v="1"/>
    <s v="plays"/>
    <x v="3986"/>
  </r>
  <r>
    <n v="3987"/>
    <s v="Write Now 5"/>
    <s v="Write Now 5 is a new writing festival in south east London promoting new work from emerging playwrights."/>
    <n v="180000"/>
    <n v="0"/>
    <x v="2"/>
    <s v="GB"/>
    <s v="GBP"/>
    <n v="1400278290"/>
    <n v="1399414290"/>
    <b v="0"/>
    <n v="13"/>
    <b v="0"/>
    <s v="theater/plays"/>
    <n v="0"/>
    <n v="0"/>
    <x v="1"/>
    <s v="plays"/>
    <x v="3987"/>
  </r>
  <r>
    <n v="3988"/>
    <s v="Folk-Tales: What Stories Do Your Folks Tell?"/>
    <s v="An evening of of stories based both in myth and truth."/>
    <n v="22000"/>
    <n v="0"/>
    <x v="2"/>
    <s v="US"/>
    <s v="USD"/>
    <n v="1440813413"/>
    <n v="1439517413"/>
    <b v="0"/>
    <n v="4"/>
    <b v="0"/>
    <s v="theater/plays"/>
    <n v="0"/>
    <n v="0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s v="GB"/>
    <s v="GBP"/>
    <n v="1456934893"/>
    <n v="1454342893"/>
    <b v="0"/>
    <n v="3"/>
    <b v="0"/>
    <s v="theater/plays"/>
    <n v="0"/>
    <n v="0"/>
    <x v="1"/>
    <s v="plays"/>
    <x v="3990"/>
  </r>
  <r>
    <n v="3991"/>
    <s v="NTACTheatre - North Texas Actor's Collaborative Theatre"/>
    <s v="North Texas first actor-driven theatre company needs your help"/>
    <n v="100000"/>
    <n v="0"/>
    <x v="2"/>
    <s v="US"/>
    <s v="USD"/>
    <n v="1433086082"/>
    <n v="1430494082"/>
    <b v="0"/>
    <n v="1"/>
    <b v="0"/>
    <s v="theater/plays"/>
    <n v="0"/>
    <n v="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20000"/>
    <n v="0"/>
    <x v="2"/>
    <s v="US"/>
    <s v="USD"/>
    <n v="1449876859"/>
    <n v="1444689259"/>
    <b v="0"/>
    <n v="9"/>
    <b v="0"/>
    <s v="theater/plays"/>
    <n v="0"/>
    <n v="0"/>
    <x v="1"/>
    <s v="plays"/>
    <x v="3992"/>
  </r>
  <r>
    <n v="3993"/>
    <s v="Invincible Diamonds: A Survivor's Guide"/>
    <s v="I am seeking to turn my collection of urban poetry into a stage play. My desire is to inspire victims to heal."/>
    <n v="40000"/>
    <n v="0"/>
    <x v="2"/>
    <s v="US"/>
    <s v="USD"/>
    <n v="1431549912"/>
    <n v="1428957912"/>
    <b v="0"/>
    <n v="1"/>
    <b v="0"/>
    <s v="theater/plays"/>
    <n v="0"/>
    <n v="0"/>
    <x v="1"/>
    <s v="plays"/>
    <x v="3993"/>
  </r>
  <r>
    <n v="3994"/>
    <s v="Poles Apart - A Play in 2 Acts"/>
    <s v="Is Henson willing to dare risk a theatrical speaking tour of his North Pole adventures...and more?"/>
    <n v="35000"/>
    <n v="0"/>
    <x v="2"/>
    <s v="US"/>
    <s v="USD"/>
    <n v="1405761690"/>
    <n v="1403169690"/>
    <b v="0"/>
    <n v="1"/>
    <b v="0"/>
    <s v="theater/plays"/>
    <n v="0"/>
    <n v="0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s v="GB"/>
    <s v="GBP"/>
    <n v="1423913220"/>
    <n v="1421339077"/>
    <b v="0"/>
    <n v="4"/>
    <b v="0"/>
    <s v="theater/plays"/>
    <n v="0"/>
    <n v="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s v="US"/>
    <s v="USD"/>
    <n v="1416499440"/>
    <n v="1415341464"/>
    <b v="0"/>
    <n v="17"/>
    <b v="0"/>
    <s v="theater/plays"/>
    <n v="0"/>
    <n v="0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10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85000"/>
    <n v="0"/>
    <x v="2"/>
    <s v="US"/>
    <s v="USD"/>
    <n v="1427580426"/>
    <n v="1424992026"/>
    <b v="0"/>
    <n v="12"/>
    <b v="0"/>
    <s v="theater/plays"/>
    <n v="0"/>
    <n v="0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s v="US"/>
    <s v="USD"/>
    <n v="1409514709"/>
    <n v="1406058798"/>
    <b v="0"/>
    <n v="14"/>
    <b v="0"/>
    <s v="theater/plays"/>
    <n v="0"/>
    <n v="0"/>
    <x v="1"/>
    <s v="plays"/>
    <x v="3999"/>
  </r>
  <r>
    <n v="4000"/>
    <s v="The Escorts"/>
    <s v="An Enticing Trip into the World of Assisted Dying"/>
    <n v="15000"/>
    <n v="0"/>
    <x v="2"/>
    <s v="US"/>
    <s v="USD"/>
    <n v="1462631358"/>
    <n v="1457450958"/>
    <b v="0"/>
    <n v="1"/>
    <b v="0"/>
    <s v="theater/plays"/>
    <n v="0"/>
    <n v="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s v="GB"/>
    <s v="GBP"/>
    <n v="1488394800"/>
    <n v="1486681708"/>
    <b v="0"/>
    <n v="14"/>
    <b v="0"/>
    <s v="theater/plays"/>
    <n v="0"/>
    <n v="0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0000"/>
    <n v="0"/>
    <x v="2"/>
    <s v="US"/>
    <s v="USD"/>
    <n v="1411779761"/>
    <n v="1409187761"/>
    <b v="0"/>
    <n v="4"/>
    <b v="0"/>
    <s v="theater/plays"/>
    <n v="0"/>
    <n v="0"/>
    <x v="1"/>
    <s v="plays"/>
    <x v="4002"/>
  </r>
  <r>
    <n v="4003"/>
    <s v="MAMA BA-B: The Stage Play"/>
    <s v="&quot;MAMA'Z BA-B&quot; is the story of Marcus Williams who struggles to find a place for himself as a young black male."/>
    <n v="3000"/>
    <n v="0"/>
    <x v="2"/>
    <s v="US"/>
    <s v="USD"/>
    <n v="1424009147"/>
    <n v="1421417147"/>
    <b v="0"/>
    <n v="2"/>
    <b v="0"/>
    <s v="theater/plays"/>
    <n v="0"/>
    <n v="0"/>
    <x v="1"/>
    <s v="plays"/>
    <x v="4003"/>
  </r>
  <r>
    <n v="4004"/>
    <s v="South Florida Tours"/>
    <s v="Help Launch The Queen Into South Florida!"/>
    <n v="10000"/>
    <n v="0"/>
    <x v="2"/>
    <s v="US"/>
    <s v="USD"/>
    <n v="1412740457"/>
    <n v="1410148457"/>
    <b v="0"/>
    <n v="1"/>
    <b v="0"/>
    <s v="theater/plays"/>
    <n v="0"/>
    <n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500000"/>
    <n v="0"/>
    <x v="2"/>
    <s v="US"/>
    <s v="USD"/>
    <n v="1413832985"/>
    <n v="1408648985"/>
    <b v="0"/>
    <n v="2"/>
    <b v="0"/>
    <s v="theater/plays"/>
    <n v="0"/>
    <n v="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15000"/>
    <n v="0"/>
    <x v="2"/>
    <s v="US"/>
    <s v="USD"/>
    <n v="1409070480"/>
    <n v="1406572381"/>
    <b v="0"/>
    <n v="1"/>
    <b v="0"/>
    <s v="theater/plays"/>
    <n v="0"/>
    <n v="0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s v="GB"/>
    <s v="GBP"/>
    <n v="1437606507"/>
    <n v="1435014507"/>
    <b v="0"/>
    <n v="4"/>
    <b v="0"/>
    <s v="theater/plays"/>
    <n v="0"/>
    <n v="0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s v="GB"/>
    <s v="GBP"/>
    <n v="1410281360"/>
    <n v="1406825360"/>
    <b v="0"/>
    <n v="3"/>
    <b v="0"/>
    <s v="theater/plays"/>
    <n v="0"/>
    <n v="0"/>
    <x v="1"/>
    <s v="plays"/>
    <x v="4009"/>
  </r>
  <r>
    <n v="4010"/>
    <s v="The Connection Play 2014"/>
    <s v="JUNTO Productions is proud to present our first production, the premiere of The Connection, a play by Jeffrey Paul."/>
    <n v="1999"/>
    <n v="0"/>
    <x v="2"/>
    <s v="US"/>
    <s v="USD"/>
    <n v="1414348166"/>
    <n v="1412879366"/>
    <b v="0"/>
    <n v="38"/>
    <b v="0"/>
    <s v="theater/plays"/>
    <n v="0"/>
    <n v="0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3274"/>
    <n v="0"/>
    <x v="2"/>
    <s v="GB"/>
    <s v="GBP"/>
    <n v="1422450278"/>
    <n v="1419858278"/>
    <b v="0"/>
    <n v="4"/>
    <b v="0"/>
    <s v="theater/plays"/>
    <n v="0"/>
    <n v="0"/>
    <x v="1"/>
    <s v="plays"/>
    <x v="4011"/>
  </r>
  <r>
    <n v="4012"/>
    <s v="The Butterfly Catcher"/>
    <s v="LEELA IS A 14 YEAR OLD GIRL. JONAH IS A 56 YEAR OLD MAN. IT'S BEEN GOING ON FOR 3 YEARS. HERE COMES THE NIGHT OF VIOLENT RECKONING."/>
    <n v="10000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s v="US"/>
    <s v="USD"/>
    <n v="1424070823"/>
    <n v="1421478823"/>
    <b v="0"/>
    <n v="2"/>
    <b v="0"/>
    <s v="theater/plays"/>
    <n v="0"/>
    <n v="0"/>
    <x v="1"/>
    <s v="plays"/>
    <x v="4013"/>
  </r>
  <r>
    <n v="4014"/>
    <s v="Ministry theater"/>
    <s v="I am trying to put together a ministry theater company for junior / high schoolers that which puts on free shows in the SoCal area."/>
    <n v="4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19980"/>
    <n v="0"/>
    <x v="2"/>
    <s v="US"/>
    <s v="USD"/>
    <n v="1437331463"/>
    <n v="1434739463"/>
    <b v="0"/>
    <n v="1"/>
    <b v="0"/>
    <s v="theater/plays"/>
    <n v="0"/>
    <n v="0"/>
    <x v="1"/>
    <s v="plays"/>
    <x v="4015"/>
  </r>
  <r>
    <n v="4016"/>
    <s v="MENTAL Play"/>
    <s v="A new play and project exploring challenges faced by young adults struggling with mental health issues in contemporary Britain."/>
    <n v="8000"/>
    <n v="0"/>
    <x v="2"/>
    <s v="GB"/>
    <s v="GBP"/>
    <n v="1410987400"/>
    <n v="1408395400"/>
    <b v="0"/>
    <n v="7"/>
    <b v="0"/>
    <s v="theater/plays"/>
    <n v="0"/>
    <n v="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s v="US"/>
    <s v="USD"/>
    <n v="1409846874"/>
    <n v="1407254874"/>
    <b v="0"/>
    <n v="2"/>
    <b v="0"/>
    <s v="theater/plays"/>
    <n v="0"/>
    <n v="0"/>
    <x v="1"/>
    <s v="plays"/>
    <x v="4017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1200"/>
    <n v="0"/>
    <x v="2"/>
    <s v="US"/>
    <s v="USD"/>
    <n v="1460737680"/>
    <n v="1455725596"/>
    <b v="0"/>
    <n v="4"/>
    <b v="0"/>
    <s v="theater/plays"/>
    <n v="0"/>
    <n v="0"/>
    <x v="1"/>
    <s v="plays"/>
    <x v="4019"/>
  </r>
  <r>
    <n v="4020"/>
    <s v="Those That Fly"/>
    <s v="Having lived her whole life in the midst of a civil war, 11 year old Leyla dreams of being a pilot so she may fly her family to safety."/>
    <n v="8000"/>
    <n v="0"/>
    <x v="2"/>
    <s v="US"/>
    <s v="USD"/>
    <n v="1427168099"/>
    <n v="1424579699"/>
    <b v="0"/>
    <n v="3"/>
    <b v="0"/>
    <s v="theater/plays"/>
    <n v="0"/>
    <n v="0"/>
    <x v="1"/>
    <s v="plays"/>
    <x v="4020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4021"/>
  </r>
  <r>
    <n v="4022"/>
    <s v="The Merchant of Venice as Shakespeare Heard It"/>
    <s v="Help us produce a video of the first Original Pronunciation Merchant of Venice."/>
    <n v="4500"/>
    <n v="0"/>
    <x v="2"/>
    <s v="US"/>
    <s v="USD"/>
    <n v="1422759240"/>
    <n v="1418824867"/>
    <b v="0"/>
    <n v="197"/>
    <b v="0"/>
    <s v="theater/plays"/>
    <n v="0"/>
    <n v="0"/>
    <x v="1"/>
    <s v="plays"/>
    <x v="4022"/>
  </r>
  <r>
    <n v="4023"/>
    <s v="Forgive &amp; Forget"/>
    <s v="An original gospel stage play that explores the pain and hurt caused by those who struggle to forgive others!"/>
    <n v="95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s v="US"/>
    <s v="USD"/>
    <n v="1441037097"/>
    <n v="1438445097"/>
    <b v="0"/>
    <n v="1"/>
    <b v="0"/>
    <s v="theater/plays"/>
    <n v="0"/>
    <n v="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s v="FR"/>
    <s v="EUR"/>
    <n v="1437889336"/>
    <n v="1432705336"/>
    <b v="0"/>
    <n v="4"/>
    <b v="0"/>
    <s v="theater/plays"/>
    <n v="0"/>
    <n v="0"/>
    <x v="1"/>
    <s v="plays"/>
    <x v="4025"/>
  </r>
  <r>
    <n v="4026"/>
    <s v="Speak to my Soul: A Montage of Voices"/>
    <s v="This is a play that voices that stories of the black experience in America using spoken word, song and dance."/>
    <n v="3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s v="US"/>
    <s v="USD"/>
    <n v="1487811600"/>
    <n v="1486077481"/>
    <b v="0"/>
    <n v="7"/>
    <b v="0"/>
    <s v="theater/plays"/>
    <n v="0"/>
    <n v="0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s v="US"/>
    <s v="USD"/>
    <n v="1402007500"/>
    <n v="1399415500"/>
    <b v="0"/>
    <n v="11"/>
    <b v="0"/>
    <s v="theater/plays"/>
    <n v="0"/>
    <n v="0"/>
    <x v="1"/>
    <s v="plays"/>
    <x v="4028"/>
  </r>
  <r>
    <n v="4029"/>
    <s v="Next 2 the Stage"/>
    <s v="A theater complex that educates as we entertain.  We will provide shows that inspire and theater classes that motivate."/>
    <n v="3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50000"/>
    <n v="0"/>
    <x v="2"/>
    <s v="US"/>
    <s v="USD"/>
    <n v="1454525340"/>
    <n v="1452008599"/>
    <b v="0"/>
    <n v="6"/>
    <b v="0"/>
    <s v="theater/plays"/>
    <n v="0"/>
    <n v="0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s v="US"/>
    <s v="USD"/>
    <n v="1450211116"/>
    <n v="1445023516"/>
    <b v="0"/>
    <n v="7"/>
    <b v="0"/>
    <s v="theater/plays"/>
    <n v="0"/>
    <n v="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s v="GB"/>
    <s v="GBP"/>
    <n v="1475398800"/>
    <n v="1472711224"/>
    <b v="0"/>
    <n v="94"/>
    <b v="0"/>
    <s v="theater/plays"/>
    <n v="0"/>
    <n v="0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s v="US"/>
    <s v="USD"/>
    <n v="1428097450"/>
    <n v="1425509050"/>
    <b v="0"/>
    <n v="2"/>
    <b v="0"/>
    <s v="theater/plays"/>
    <n v="0"/>
    <n v="0"/>
    <x v="1"/>
    <s v="plays"/>
    <x v="4034"/>
  </r>
  <r>
    <n v="4035"/>
    <s v="The Lost Boy"/>
    <s v="&quot;Stories are where you go to look for the truth of your own life.&quot; (Frank Delaney)"/>
    <n v="15000"/>
    <n v="0"/>
    <x v="2"/>
    <s v="US"/>
    <s v="USD"/>
    <n v="1413925887"/>
    <n v="1411333887"/>
    <b v="0"/>
    <n v="25"/>
    <b v="0"/>
    <s v="theater/plays"/>
    <n v="0"/>
    <n v="0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s v="US"/>
    <s v="USD"/>
    <n v="1404253800"/>
    <n v="1402784964"/>
    <b v="0"/>
    <n v="17"/>
    <b v="0"/>
    <s v="theater/plays"/>
    <n v="0"/>
    <n v="0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s v="US"/>
    <s v="USD"/>
    <n v="1464099900"/>
    <n v="1462585315"/>
    <b v="0"/>
    <n v="2"/>
    <b v="0"/>
    <s v="theater/plays"/>
    <n v="0"/>
    <n v="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s v="US"/>
    <s v="USD"/>
    <n v="1413573010"/>
    <n v="1408389010"/>
    <b v="0"/>
    <n v="4"/>
    <b v="0"/>
    <s v="theater/plays"/>
    <n v="0"/>
    <n v="0"/>
    <x v="1"/>
    <s v="plays"/>
    <x v="4038"/>
  </r>
  <r>
    <n v="4039"/>
    <s v="Defiant Entertainment presents: The Park Bench"/>
    <s v="Help stage an original One Act Play that brings awareness to Alzheimer's in its debut performance."/>
    <n v="300"/>
    <n v="0"/>
    <x v="2"/>
    <s v="US"/>
    <s v="USD"/>
    <n v="1448949540"/>
    <n v="1446048367"/>
    <b v="0"/>
    <n v="5"/>
    <b v="0"/>
    <s v="theater/plays"/>
    <n v="0"/>
    <n v="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25000"/>
    <n v="0"/>
    <x v="2"/>
    <s v="US"/>
    <s v="USD"/>
    <n v="1437188400"/>
    <n v="1432100004"/>
    <b v="0"/>
    <n v="2"/>
    <b v="0"/>
    <s v="theater/plays"/>
    <n v="0"/>
    <n v="0"/>
    <x v="1"/>
    <s v="plays"/>
    <x v="4040"/>
  </r>
  <r>
    <n v="4041"/>
    <s v="In the Land of Gold"/>
    <s v="A bold, colouful, vibrant play centred around the last remaining monarchy of Africa."/>
    <n v="50000"/>
    <n v="0"/>
    <x v="2"/>
    <s v="GB"/>
    <s v="GBP"/>
    <n v="1473160954"/>
    <n v="1467976954"/>
    <b v="0"/>
    <n v="2"/>
    <b v="0"/>
    <s v="theater/plays"/>
    <n v="0"/>
    <n v="0"/>
    <x v="1"/>
    <s v="plays"/>
    <x v="4041"/>
  </r>
  <r>
    <n v="4042"/>
    <s v="Messages"/>
    <s v="Acting group and production for inner city youth, about inner city youth. The problems and stuation that they see everyday."/>
    <n v="1000000"/>
    <n v="0"/>
    <x v="2"/>
    <s v="US"/>
    <s v="USD"/>
    <n v="1421781360"/>
    <n v="1419213664"/>
    <b v="0"/>
    <n v="3"/>
    <b v="0"/>
    <s v="theater/plays"/>
    <n v="0"/>
    <n v="0"/>
    <x v="1"/>
    <s v="plays"/>
    <x v="4042"/>
  </r>
  <r>
    <n v="4043"/>
    <s v="Not making potato salad here!"/>
    <s v="This could be my last play, need to bring my son out to see it before it's over.  Need to fly him here from BC"/>
    <n v="90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s v="US"/>
    <s v="USD"/>
    <n v="1428642000"/>
    <n v="1426050982"/>
    <b v="0"/>
    <n v="4"/>
    <b v="0"/>
    <s v="theater/plays"/>
    <n v="0"/>
    <n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1500000"/>
    <n v="0"/>
    <x v="2"/>
    <s v="AU"/>
    <s v="AUD"/>
    <n v="1408596589"/>
    <n v="1406004589"/>
    <b v="0"/>
    <n v="1"/>
    <b v="0"/>
    <s v="theater/plays"/>
    <n v="0"/>
    <n v="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s v="US"/>
    <s v="USD"/>
    <n v="1413992210"/>
    <n v="1411400210"/>
    <b v="0"/>
    <n v="12"/>
    <b v="0"/>
    <s v="theater/plays"/>
    <n v="0"/>
    <n v="0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x v="4047"/>
  </r>
  <r>
    <n v="4048"/>
    <s v="Speechless"/>
    <s v="The unspoken story of growing up disabled with cerebral palsy and no speech. This inclusive company fights ignorance using dark humour."/>
    <n v="700"/>
    <n v="0"/>
    <x v="2"/>
    <s v="GB"/>
    <s v="GBP"/>
    <n v="1460373187"/>
    <n v="1457352787"/>
    <b v="0"/>
    <n v="91"/>
    <b v="0"/>
    <s v="theater/plays"/>
    <n v="0"/>
    <n v="0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s v="US"/>
    <s v="USD"/>
    <n v="1436914815"/>
    <n v="1434322815"/>
    <b v="0"/>
    <n v="1"/>
    <b v="0"/>
    <s v="theater/plays"/>
    <n v="0"/>
    <n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4000"/>
    <n v="0"/>
    <x v="2"/>
    <s v="US"/>
    <s v="USD"/>
    <n v="1414077391"/>
    <n v="1411485391"/>
    <b v="0"/>
    <n v="1"/>
    <b v="0"/>
    <s v="theater/plays"/>
    <n v="0"/>
    <n v="0"/>
    <x v="1"/>
    <s v="plays"/>
    <x v="4050"/>
  </r>
  <r>
    <n v="4051"/>
    <s v="Phantom of the Kun Opera"/>
    <s v="It is a heart-breaking life story of Wu family who tries to preserve the gem of Chinese Kun Opera through generations."/>
    <n v="110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s v="US"/>
    <s v="USD"/>
    <n v="1413234316"/>
    <n v="1408050316"/>
    <b v="0"/>
    <n v="13"/>
    <b v="0"/>
    <s v="theater/plays"/>
    <n v="0"/>
    <n v="0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s v="GB"/>
    <s v="GBP"/>
    <n v="1416081600"/>
    <n v="1413477228"/>
    <b v="0"/>
    <n v="2"/>
    <b v="0"/>
    <s v="theater/plays"/>
    <n v="0"/>
    <n v="0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s v="GB"/>
    <s v="GBP"/>
    <n v="1403192031"/>
    <n v="1400600031"/>
    <b v="0"/>
    <n v="21"/>
    <b v="0"/>
    <s v="theater/plays"/>
    <n v="0"/>
    <n v="0"/>
    <x v="1"/>
    <s v="plays"/>
    <x v="4055"/>
  </r>
  <r>
    <n v="4056"/>
    <s v="American Pride"/>
    <s v="American Pride is a play centered on the Poetry of one Iraq War veteran, and follows her journey through war and back home."/>
    <n v="3000"/>
    <n v="0"/>
    <x v="2"/>
    <s v="US"/>
    <s v="USD"/>
    <n v="1467575940"/>
    <n v="1465856639"/>
    <b v="0"/>
    <n v="9"/>
    <b v="0"/>
    <s v="theater/plays"/>
    <n v="0"/>
    <n v="0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s v="GB"/>
    <s v="GBP"/>
    <n v="1448492400"/>
    <n v="1446506080"/>
    <b v="0"/>
    <n v="6"/>
    <b v="0"/>
    <s v="theater/plays"/>
    <n v="0"/>
    <n v="0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1500"/>
    <n v="0"/>
    <x v="2"/>
    <s v="US"/>
    <s v="USD"/>
    <n v="1459483140"/>
    <n v="1458178044"/>
    <b v="0"/>
    <n v="4"/>
    <b v="0"/>
    <s v="theater/plays"/>
    <n v="0"/>
    <n v="0"/>
    <x v="1"/>
    <s v="plays"/>
    <x v="4058"/>
  </r>
  <r>
    <n v="4059"/>
    <s v="The Million Dollar Shot"/>
    <s v="A very Canadian children's play inspired by the tradition of British pantomimes like Aladdin, and the Nutcracker."/>
    <n v="20000"/>
    <n v="0"/>
    <x v="2"/>
    <s v="CA"/>
    <s v="CAD"/>
    <n v="1410836400"/>
    <n v="1408116152"/>
    <b v="0"/>
    <n v="7"/>
    <b v="0"/>
    <s v="theater/plays"/>
    <n v="0"/>
    <n v="0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s v="CA"/>
    <s v="CAD"/>
    <n v="1403539200"/>
    <n v="1400604056"/>
    <b v="0"/>
    <n v="5"/>
    <b v="0"/>
    <s v="theater/plays"/>
    <n v="0"/>
    <n v="0"/>
    <x v="1"/>
    <s v="plays"/>
    <x v="4060"/>
  </r>
  <r>
    <n v="4061"/>
    <s v="PRODUCE the Stage Play SKYLAR'S SYNDROME by Gavin Kayner"/>
    <s v="SKYLAR'S SYNDROME is a tremendous psychodrama by master playwright Gavin Kayner!"/>
    <n v="1200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s v="US"/>
    <s v="USD"/>
    <n v="1467481468"/>
    <n v="1464889468"/>
    <b v="0"/>
    <n v="3"/>
    <b v="0"/>
    <s v="theater/plays"/>
    <n v="0"/>
    <n v="0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s v="GB"/>
    <s v="GBP"/>
    <n v="1403886084"/>
    <n v="1401294084"/>
    <b v="0"/>
    <n v="9"/>
    <b v="0"/>
    <s v="theater/plays"/>
    <n v="0"/>
    <n v="0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s v="AU"/>
    <s v="AUD"/>
    <n v="1430316426"/>
    <n v="1427724426"/>
    <b v="0"/>
    <n v="6"/>
    <b v="0"/>
    <s v="theater/plays"/>
    <n v="0"/>
    <n v="0"/>
    <x v="1"/>
    <s v="plays"/>
    <x v="4064"/>
  </r>
  <r>
    <n v="4065"/>
    <s v="A Midsummer's Night's Dream"/>
    <s v="A classical/ fantasy version of midsummers done by professionally trained actors in Tulsa!"/>
    <n v="8000"/>
    <n v="0"/>
    <x v="2"/>
    <s v="US"/>
    <s v="USD"/>
    <n v="1407883811"/>
    <n v="1405291811"/>
    <b v="0"/>
    <n v="4"/>
    <b v="0"/>
    <s v="theater/plays"/>
    <n v="0"/>
    <n v="0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s v="US"/>
    <s v="USD"/>
    <n v="1463619388"/>
    <n v="1461027388"/>
    <b v="0"/>
    <n v="1"/>
    <b v="0"/>
    <s v="theater/plays"/>
    <n v="0"/>
    <n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s v="US"/>
    <s v="USD"/>
    <n v="1443408550"/>
    <n v="1439952550"/>
    <b v="0"/>
    <n v="17"/>
    <b v="0"/>
    <s v="theater/plays"/>
    <n v="0"/>
    <n v="0"/>
    <x v="1"/>
    <s v="plays"/>
    <x v="4067"/>
  </r>
  <r>
    <n v="4068"/>
    <s v="Produce BELLE DAME SANS MERCI a stage play"/>
    <s v="Be a PRODUCER of the Original stage play BELLE DAME SANS MERCI by Michael Fenlason! :-) :-( !"/>
    <n v="5500"/>
    <n v="0"/>
    <x v="2"/>
    <s v="US"/>
    <s v="USD"/>
    <n v="1484348700"/>
    <n v="1481756855"/>
    <b v="0"/>
    <n v="1"/>
    <b v="0"/>
    <s v="theater/plays"/>
    <n v="0"/>
    <n v="0"/>
    <x v="1"/>
    <s v="plays"/>
    <x v="4068"/>
  </r>
  <r>
    <n v="4069"/>
    <s v="The Pendulum Swings"/>
    <s v="'The Pendulum Swings' is a three-act dark comedy that sees Frank and Michael await their execution on Death Row."/>
    <n v="620"/>
    <n v="0"/>
    <x v="2"/>
    <s v="GB"/>
    <s v="GBP"/>
    <n v="1425124800"/>
    <n v="1421596356"/>
    <b v="0"/>
    <n v="13"/>
    <b v="0"/>
    <s v="theater/plays"/>
    <n v="0"/>
    <n v="0"/>
    <x v="1"/>
    <s v="plays"/>
    <x v="4069"/>
  </r>
  <r>
    <n v="4070"/>
    <s v="Southern Utah University: V-Day 2015"/>
    <s v="V-Day Southern Utah University 2015 and Second Studio Players presents: The Vagina Monologues"/>
    <n v="30000"/>
    <n v="0"/>
    <x v="2"/>
    <s v="US"/>
    <s v="USD"/>
    <n v="1425178800"/>
    <n v="1422374420"/>
    <b v="0"/>
    <n v="6"/>
    <b v="0"/>
    <s v="theater/plays"/>
    <n v="0"/>
    <n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15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s v="GB"/>
    <s v="GBP"/>
    <n v="1408646111"/>
    <n v="1403462111"/>
    <b v="0"/>
    <n v="2"/>
    <b v="0"/>
    <s v="theater/plays"/>
    <n v="0"/>
    <n v="0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s v="US"/>
    <s v="USD"/>
    <n v="1431144000"/>
    <n v="1426407426"/>
    <b v="0"/>
    <n v="2"/>
    <b v="0"/>
    <s v="theater/plays"/>
    <n v="0"/>
    <n v="0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s v="GB"/>
    <s v="GBP"/>
    <n v="1446732975"/>
    <n v="1444137375"/>
    <b v="0"/>
    <n v="21"/>
    <b v="0"/>
    <s v="theater/plays"/>
    <n v="0"/>
    <n v="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s v="GB"/>
    <s v="GBP"/>
    <n v="1404149280"/>
    <n v="1400547969"/>
    <b v="0"/>
    <n v="13"/>
    <b v="0"/>
    <s v="theater/plays"/>
    <n v="0"/>
    <n v="0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100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s v="US"/>
    <s v="USD"/>
    <n v="1482339794"/>
    <n v="1479747794"/>
    <b v="0"/>
    <n v="6"/>
    <b v="0"/>
    <s v="theater/plays"/>
    <n v="0"/>
    <n v="0"/>
    <x v="1"/>
    <s v="plays"/>
    <x v="4077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s v="US"/>
    <s v="USD"/>
    <n v="1466375521"/>
    <n v="1463783521"/>
    <b v="0"/>
    <n v="1"/>
    <b v="0"/>
    <s v="theater/plays"/>
    <n v="0"/>
    <n v="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s v="US"/>
    <s v="USD"/>
    <n v="1425819425"/>
    <n v="1423231025"/>
    <b v="0"/>
    <n v="12"/>
    <b v="0"/>
    <s v="theater/plays"/>
    <n v="0"/>
    <n v="0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s v="US"/>
    <s v="USD"/>
    <n v="1447542000"/>
    <n v="1446179553"/>
    <b v="0"/>
    <n v="2"/>
    <b v="0"/>
    <s v="theater/plays"/>
    <n v="0"/>
    <n v="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s v="US"/>
    <s v="USD"/>
    <n v="1452795416"/>
    <n v="1450203416"/>
    <b v="0"/>
    <n v="6"/>
    <b v="0"/>
    <s v="theater/plays"/>
    <n v="0"/>
    <n v="0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1200"/>
    <n v="0"/>
    <x v="2"/>
    <s v="IT"/>
    <s v="EUR"/>
    <n v="1476008906"/>
    <n v="1473416906"/>
    <b v="0"/>
    <n v="1"/>
    <b v="0"/>
    <s v="theater/plays"/>
    <n v="0"/>
    <n v="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s v="US"/>
    <s v="USD"/>
    <n v="1427169540"/>
    <n v="1424701775"/>
    <b v="0"/>
    <n v="1"/>
    <b v="0"/>
    <s v="theater/plays"/>
    <n v="0"/>
    <n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30000"/>
    <n v="0"/>
    <x v="2"/>
    <s v="US"/>
    <s v="USD"/>
    <n v="1448078400"/>
    <n v="1445985299"/>
    <b v="0"/>
    <n v="5"/>
    <b v="0"/>
    <s v="theater/plays"/>
    <n v="0"/>
    <n v="0"/>
    <x v="1"/>
    <s v="plays"/>
    <x v="4086"/>
  </r>
  <r>
    <n v="4087"/>
    <s v="Stage Production &quot;The Nail Shop&quot;"/>
    <s v="Comedy Stage Play"/>
    <n v="17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5000"/>
    <n v="0"/>
    <x v="2"/>
    <s v="GB"/>
    <s v="GBP"/>
    <n v="1421403960"/>
    <n v="1418827324"/>
    <b v="0"/>
    <n v="3"/>
    <b v="0"/>
    <s v="theater/plays"/>
    <n v="0"/>
    <n v="0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s v="US"/>
    <s v="USD"/>
    <n v="1433093700"/>
    <n v="1430242488"/>
    <b v="0"/>
    <n v="8"/>
    <b v="0"/>
    <s v="theater/plays"/>
    <n v="0"/>
    <n v="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0"/>
    <n v="0"/>
    <x v="2"/>
    <s v="US"/>
    <s v="USD"/>
    <n v="1438959600"/>
    <n v="1437754137"/>
    <b v="0"/>
    <n v="3"/>
    <b v="0"/>
    <s v="theater/plays"/>
    <n v="0"/>
    <n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s v="US"/>
    <s v="USD"/>
    <n v="1421410151"/>
    <n v="1418818151"/>
    <b v="0"/>
    <n v="8"/>
    <b v="0"/>
    <s v="theater/plays"/>
    <n v="0"/>
    <n v="0"/>
    <x v="1"/>
    <s v="plays"/>
    <x v="4091"/>
  </r>
  <r>
    <n v="4092"/>
    <s v="A CRY FOR HELP"/>
    <s v="&quot;A Cry for Help is Riveting, Inspiring, and Mesmerizing. You will laugh, cry, and be thinking about your own Cry for Help&quot;"/>
    <n v="3000"/>
    <n v="0"/>
    <x v="2"/>
    <s v="US"/>
    <s v="USD"/>
    <n v="1428205247"/>
    <n v="1423024847"/>
    <b v="0"/>
    <n v="1"/>
    <b v="0"/>
    <s v="theater/plays"/>
    <n v="0"/>
    <n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s v="GB"/>
    <s v="GBP"/>
    <n v="1440272093"/>
    <n v="1435088093"/>
    <b v="0"/>
    <n v="4"/>
    <b v="0"/>
    <s v="theater/plays"/>
    <n v="0"/>
    <n v="0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575"/>
    <n v="0"/>
    <x v="2"/>
    <s v="US"/>
    <s v="USD"/>
    <n v="1413953940"/>
    <n v="1410141900"/>
    <b v="0"/>
    <n v="8"/>
    <b v="0"/>
    <s v="theater/plays"/>
    <n v="0"/>
    <n v="0"/>
    <x v="1"/>
    <s v="plays"/>
    <x v="4094"/>
  </r>
  <r>
    <n v="4095"/>
    <s v="LOPE ENAMORADO"/>
    <s v="Proyecto teatral dirigido por MartÃ­n Acosta que habla y reflexiona sobre el amor y su naturaleza."/>
    <n v="9000"/>
    <n v="0"/>
    <x v="2"/>
    <s v="MX"/>
    <s v="MXN"/>
    <n v="1482108350"/>
    <n v="1479516350"/>
    <b v="0"/>
    <n v="1"/>
    <b v="0"/>
    <s v="theater/plays"/>
    <n v="0"/>
    <n v="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s v="GB"/>
    <s v="GBP"/>
    <n v="1488271860"/>
    <n v="1484484219"/>
    <b v="0"/>
    <n v="5"/>
    <b v="0"/>
    <s v="theater/plays"/>
    <n v="0"/>
    <n v="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20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s v="US"/>
    <s v="USD"/>
    <n v="1472847873"/>
    <n v="1468959873"/>
    <b v="0"/>
    <n v="1"/>
    <b v="0"/>
    <s v="theater/plays"/>
    <n v="0"/>
    <n v="0"/>
    <x v="1"/>
    <s v="plays"/>
    <x v="4099"/>
  </r>
  <r>
    <n v="4100"/>
    <s v="America is at the Mall: A Play in Three Acts"/>
    <s v="How does war change a family?  A peek into one family's kitchen as their soldier fights in Iraq."/>
    <n v="30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8880"/>
    <n v="0"/>
    <x v="2"/>
    <s v="US"/>
    <s v="USD"/>
    <n v="1463343673"/>
    <n v="1460751673"/>
    <b v="0"/>
    <n v="6"/>
    <b v="0"/>
    <s v="theater/plays"/>
    <n v="0"/>
    <n v="0"/>
    <x v="1"/>
    <s v="plays"/>
    <x v="4102"/>
  </r>
  <r>
    <n v="4103"/>
    <s v="Weather Men"/>
    <s v="Weather Men is a play, written by Nathan Black.  A comedy/drama that explores the question of 'why people stay together?'"/>
    <n v="525"/>
    <n v="0"/>
    <x v="2"/>
    <s v="US"/>
    <s v="USD"/>
    <n v="1440613920"/>
    <n v="1435953566"/>
    <b v="0"/>
    <n v="6"/>
    <b v="0"/>
    <s v="theater/plays"/>
    <n v="0"/>
    <n v="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s v="AU"/>
    <s v="AUD"/>
    <n v="1477550434"/>
    <n v="1474958434"/>
    <b v="0"/>
    <n v="14"/>
    <b v="0"/>
    <s v="theater/plays"/>
    <n v="0"/>
    <n v="0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700"/>
    <n v="0"/>
    <x v="2"/>
    <s v="MX"/>
    <s v="MXN"/>
    <n v="1482711309"/>
    <n v="1479860109"/>
    <b v="0"/>
    <n v="6"/>
    <b v="0"/>
    <s v="theater/plays"/>
    <n v="0"/>
    <n v="0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250"/>
    <n v="0"/>
    <x v="2"/>
    <s v="US"/>
    <s v="USD"/>
    <n v="1427936400"/>
    <n v="1424221866"/>
    <b v="0"/>
    <n v="33"/>
    <b v="0"/>
    <s v="theater/plays"/>
    <n v="0"/>
    <n v="0"/>
    <x v="1"/>
    <s v="plays"/>
    <x v="4106"/>
  </r>
  <r>
    <n v="4107"/>
    <s v="Sacrifice"/>
    <s v="A new dramatic comedy dealing with a father's unwillingness to let go of his past causes major problems for the future of his daughter."/>
    <n v="3000"/>
    <n v="0"/>
    <x v="2"/>
    <s v="US"/>
    <s v="USD"/>
    <n v="1411596001"/>
    <n v="1409608801"/>
    <b v="0"/>
    <n v="4"/>
    <b v="0"/>
    <s v="theater/plays"/>
    <n v="0"/>
    <n v="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9600"/>
    <n v="0"/>
    <x v="2"/>
    <s v="US"/>
    <s v="USD"/>
    <n v="1488517200"/>
    <n v="1485909937"/>
    <b v="0"/>
    <n v="1"/>
    <b v="0"/>
    <s v="theater/plays"/>
    <n v="0"/>
    <n v="0"/>
    <x v="1"/>
    <s v="plays"/>
    <x v="4108"/>
  </r>
  <r>
    <n v="4109"/>
    <s v="Jack the Lad"/>
    <s v="Jack the Lad - a new play that explores how far the boundaries of friendship will stretch when morality and loyalties clash."/>
    <n v="100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s v="GB"/>
    <s v="GBP"/>
    <n v="1469113351"/>
    <n v="1463929351"/>
    <b v="0"/>
    <n v="6"/>
    <b v="0"/>
    <s v="theater/plays"/>
    <n v="0"/>
    <n v="0"/>
    <x v="1"/>
    <s v="plays"/>
    <x v="4110"/>
  </r>
  <r>
    <n v="4111"/>
    <s v="REBORN IN LOVE"/>
    <s v="REBORN IN LOVE is the sequel to REBORN FROM ABOVE: A Tale of Eternal Love.  This is part two, of a One-Act play series."/>
    <n v="270"/>
    <n v="0"/>
    <x v="2"/>
    <s v="US"/>
    <s v="USD"/>
    <n v="1424747740"/>
    <n v="1422155740"/>
    <b v="0"/>
    <n v="6"/>
    <b v="0"/>
    <s v="theater/plays"/>
    <n v="0"/>
    <n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s v="IE"/>
    <s v="EUR"/>
    <n v="1456617600"/>
    <n v="1454280186"/>
    <b v="0"/>
    <n v="1"/>
    <b v="0"/>
    <s v="theater/plays"/>
    <n v="0"/>
    <n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s v="US"/>
    <s v="USD"/>
    <n v="1452234840"/>
    <n v="1450619123"/>
    <b v="0"/>
    <n v="3"/>
    <b v="0"/>
    <s v="theater/plays"/>
    <n v="0"/>
    <n v="0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90"/>
    <n v="52"/>
    <n v="0"/>
    <n v="142"/>
    <x v="0"/>
    <x v="0"/>
    <x v="0"/>
  </r>
  <r>
    <x v="1"/>
    <n v="229"/>
    <n v="84"/>
    <n v="0"/>
    <n v="313"/>
    <x v="1"/>
    <x v="1"/>
    <x v="0"/>
  </r>
  <r>
    <x v="2"/>
    <n v="117"/>
    <n v="59"/>
    <n v="0"/>
    <n v="176"/>
    <x v="2"/>
    <x v="2"/>
    <x v="0"/>
  </r>
  <r>
    <x v="3"/>
    <n v="57"/>
    <n v="36"/>
    <n v="0"/>
    <n v="93"/>
    <x v="3"/>
    <x v="3"/>
    <x v="0"/>
  </r>
  <r>
    <x v="4"/>
    <n v="34"/>
    <n v="18"/>
    <n v="0"/>
    <n v="52"/>
    <x v="4"/>
    <x v="4"/>
    <x v="0"/>
  </r>
  <r>
    <x v="5"/>
    <n v="25"/>
    <n v="11"/>
    <n v="0"/>
    <n v="36"/>
    <x v="5"/>
    <x v="5"/>
    <x v="0"/>
  </r>
  <r>
    <x v="6"/>
    <n v="20"/>
    <n v="18"/>
    <n v="0"/>
    <n v="38"/>
    <x v="6"/>
    <x v="6"/>
    <x v="0"/>
  </r>
  <r>
    <x v="7"/>
    <n v="11"/>
    <n v="11"/>
    <n v="0"/>
    <n v="22"/>
    <x v="7"/>
    <x v="7"/>
    <x v="0"/>
  </r>
  <r>
    <x v="8"/>
    <n v="7"/>
    <n v="4"/>
    <n v="0"/>
    <n v="11"/>
    <x v="8"/>
    <x v="8"/>
    <x v="0"/>
  </r>
  <r>
    <x v="9"/>
    <n v="4"/>
    <n v="3"/>
    <n v="0"/>
    <n v="7"/>
    <x v="9"/>
    <x v="9"/>
    <x v="0"/>
  </r>
  <r>
    <x v="10"/>
    <n v="1"/>
    <n v="0"/>
    <n v="0"/>
    <n v="1"/>
    <x v="10"/>
    <x v="10"/>
    <x v="0"/>
  </r>
  <r>
    <x v="11"/>
    <n v="99"/>
    <n v="57"/>
    <n v="0"/>
    <n v="156"/>
    <x v="1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DD9DA-420B-4F44-9A51-017A5066551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Parent Category" fld="16" subtotal="count" baseField="0" baseItem="0"/>
  </dataFields>
  <chartFormats count="9"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34480-ABAB-48DF-BC1D-32F4E152A864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7:D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3">
        <item x="7"/>
        <item x="6"/>
        <item x="9"/>
        <item x="3"/>
        <item x="0"/>
        <item x="11"/>
        <item x="8"/>
        <item x="4"/>
        <item x="2"/>
        <item x="5"/>
        <item x="1"/>
        <item x="10"/>
        <item t="default"/>
      </items>
    </pivotField>
    <pivotField dataField="1" numFmtId="10" showAll="0">
      <items count="13">
        <item x="10"/>
        <item x="1"/>
        <item x="5"/>
        <item x="2"/>
        <item x="4"/>
        <item x="8"/>
        <item x="11"/>
        <item x="0"/>
        <item x="3"/>
        <item x="9"/>
        <item x="6"/>
        <item x="7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/>
  </dataFields>
  <formats count="2">
    <format dxfId="5">
      <pivotArea outline="0" collapsedLevelsAreSubtotals="1" fieldPosition="0"/>
    </format>
    <format dxfId="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2" format="1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D1" zoomScale="95" zoomScaleNormal="95" workbookViewId="0">
      <selection activeCell="D1" sqref="D1: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1.8164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8305</v>
      </c>
      <c r="O1" s="1" t="s">
        <v>8307</v>
      </c>
      <c r="P1" s="1" t="s">
        <v>8308</v>
      </c>
      <c r="Q1" s="11" t="s">
        <v>8309</v>
      </c>
      <c r="R1" s="1" t="s">
        <v>8363</v>
      </c>
      <c r="S1" s="10" t="s">
        <v>8306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7814</v>
      </c>
      <c r="P2">
        <f>IFERROR(ROUND(E2/L2,2),0)</f>
        <v>12879.86</v>
      </c>
      <c r="Q2" s="12" t="s">
        <v>8313</v>
      </c>
      <c r="R2" t="s">
        <v>8314</v>
      </c>
      <c r="S2" s="9">
        <f>(((J2/60)/60/24)+DATE(1970,1,1))</f>
        <v>42177.007071759261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21535</v>
      </c>
      <c r="P3">
        <f t="shared" ref="P3:P66" si="1">IFERROR(ROUND(E3/L3,2),0)</f>
        <v>13629.76</v>
      </c>
      <c r="Q3" s="12" t="s">
        <v>8313</v>
      </c>
      <c r="R3" t="s">
        <v>8314</v>
      </c>
      <c r="S3" s="9">
        <f>(((J3/60)/60/24)+DATE(1970,1,1))</f>
        <v>42766.600497685184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263</v>
      </c>
      <c r="P4">
        <f t="shared" si="1"/>
        <v>30060.31</v>
      </c>
      <c r="Q4" s="12" t="s">
        <v>8313</v>
      </c>
      <c r="R4" t="s">
        <v>8314</v>
      </c>
      <c r="S4" s="9">
        <f t="shared" ref="S4:S67" si="2">(((J4/60)/60/24)+DATE(1970,1,1))</f>
        <v>42405.702349537038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543</v>
      </c>
      <c r="P5">
        <f t="shared" si="1"/>
        <v>6483.97</v>
      </c>
      <c r="Q5" s="12" t="s">
        <v>8313</v>
      </c>
      <c r="R5" t="s">
        <v>8314</v>
      </c>
      <c r="S5" s="9">
        <f t="shared" si="2"/>
        <v>41828.515127314815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800</v>
      </c>
      <c r="P6">
        <f t="shared" si="1"/>
        <v>2817.64</v>
      </c>
      <c r="Q6" s="12" t="s">
        <v>8313</v>
      </c>
      <c r="R6" t="s">
        <v>8314</v>
      </c>
      <c r="S6" s="9">
        <f t="shared" si="2"/>
        <v>42327.834247685183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495</v>
      </c>
      <c r="P7">
        <f t="shared" si="1"/>
        <v>16848.13</v>
      </c>
      <c r="Q7" s="12" t="s">
        <v>8313</v>
      </c>
      <c r="R7" t="s">
        <v>8314</v>
      </c>
      <c r="S7" s="9">
        <f t="shared" si="2"/>
        <v>42563.932951388888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1182</v>
      </c>
      <c r="P8">
        <f t="shared" si="1"/>
        <v>10186.33</v>
      </c>
      <c r="Q8" s="12" t="s">
        <v>8313</v>
      </c>
      <c r="R8" t="s">
        <v>8314</v>
      </c>
      <c r="S8" s="9">
        <f t="shared" si="2"/>
        <v>41794.072337962964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1027</v>
      </c>
      <c r="P9">
        <f t="shared" si="1"/>
        <v>9007.41</v>
      </c>
      <c r="Q9" s="12" t="s">
        <v>8313</v>
      </c>
      <c r="R9" t="s">
        <v>8314</v>
      </c>
      <c r="S9" s="9">
        <f t="shared" si="2"/>
        <v>42516.047071759262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257</v>
      </c>
      <c r="P10">
        <f t="shared" si="1"/>
        <v>42377.08</v>
      </c>
      <c r="Q10" s="12" t="s">
        <v>8313</v>
      </c>
      <c r="R10" t="s">
        <v>8314</v>
      </c>
      <c r="S10" s="9">
        <f t="shared" si="2"/>
        <v>42468.94458333333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191</v>
      </c>
      <c r="P11">
        <f t="shared" si="1"/>
        <v>25039.21</v>
      </c>
      <c r="Q11" s="12" t="s">
        <v>8313</v>
      </c>
      <c r="R11" t="s">
        <v>8314</v>
      </c>
      <c r="S11" s="9">
        <f t="shared" si="2"/>
        <v>42447.103518518517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</v>
      </c>
      <c r="P12">
        <f t="shared" si="1"/>
        <v>24819.32</v>
      </c>
      <c r="Q12" s="12" t="s">
        <v>8313</v>
      </c>
      <c r="R12" t="s">
        <v>8314</v>
      </c>
      <c r="S12" s="9">
        <f t="shared" si="2"/>
        <v>41780.068043981482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820</v>
      </c>
      <c r="P13">
        <f t="shared" si="1"/>
        <v>5463.76</v>
      </c>
      <c r="Q13" s="12" t="s">
        <v>8313</v>
      </c>
      <c r="R13" t="s">
        <v>8314</v>
      </c>
      <c r="S13" s="9">
        <f t="shared" si="2"/>
        <v>42572.778495370367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317</v>
      </c>
      <c r="P14">
        <f t="shared" si="1"/>
        <v>479.64</v>
      </c>
      <c r="Q14" s="12" t="s">
        <v>8313</v>
      </c>
      <c r="R14" t="s">
        <v>8314</v>
      </c>
      <c r="S14" s="9">
        <f t="shared" si="2"/>
        <v>41791.713252314818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699</v>
      </c>
      <c r="P15">
        <f t="shared" si="1"/>
        <v>6852.43</v>
      </c>
      <c r="Q15" s="12" t="s">
        <v>8313</v>
      </c>
      <c r="R15" t="s">
        <v>8314</v>
      </c>
      <c r="S15" s="9">
        <f t="shared" si="2"/>
        <v>42508.677187499998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348</v>
      </c>
      <c r="P16">
        <f t="shared" si="1"/>
        <v>8488.24</v>
      </c>
      <c r="Q16" s="12" t="s">
        <v>8313</v>
      </c>
      <c r="R16" t="s">
        <v>8314</v>
      </c>
      <c r="S16" s="9">
        <f t="shared" si="2"/>
        <v>41808.02648148148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34</v>
      </c>
      <c r="P17">
        <f t="shared" si="1"/>
        <v>3424.46</v>
      </c>
      <c r="Q17" s="12" t="s">
        <v>8313</v>
      </c>
      <c r="R17" t="s">
        <v>8314</v>
      </c>
      <c r="S17" s="9">
        <f t="shared" si="2"/>
        <v>42256.391875000001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126</v>
      </c>
      <c r="P18">
        <f t="shared" si="1"/>
        <v>4504.2299999999996</v>
      </c>
      <c r="Q18" s="12" t="s">
        <v>8313</v>
      </c>
      <c r="R18" t="s">
        <v>8314</v>
      </c>
      <c r="S18" s="9">
        <f t="shared" si="2"/>
        <v>41760.796423611115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788</v>
      </c>
      <c r="P19">
        <f t="shared" si="1"/>
        <v>8756.17</v>
      </c>
      <c r="Q19" s="12" t="s">
        <v>8313</v>
      </c>
      <c r="R19" t="s">
        <v>8314</v>
      </c>
      <c r="S19" s="9">
        <f t="shared" si="2"/>
        <v>41917.731736111113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2791</v>
      </c>
      <c r="P20">
        <f t="shared" si="1"/>
        <v>897.57</v>
      </c>
      <c r="Q20" s="12" t="s">
        <v>8313</v>
      </c>
      <c r="R20" t="s">
        <v>8314</v>
      </c>
      <c r="S20" s="9">
        <f t="shared" si="2"/>
        <v>41869.542314814818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387</v>
      </c>
      <c r="P21">
        <f t="shared" si="1"/>
        <v>13714.53</v>
      </c>
      <c r="Q21" s="12" t="s">
        <v>8313</v>
      </c>
      <c r="R21" t="s">
        <v>8314</v>
      </c>
      <c r="S21" s="9">
        <f t="shared" si="2"/>
        <v>42175.816365740742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</v>
      </c>
      <c r="P22">
        <f t="shared" si="1"/>
        <v>11683.88</v>
      </c>
      <c r="Q22" s="12" t="s">
        <v>8313</v>
      </c>
      <c r="R22" t="s">
        <v>8314</v>
      </c>
      <c r="S22" s="9">
        <f t="shared" si="2"/>
        <v>42200.758240740746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951</v>
      </c>
      <c r="P23">
        <f t="shared" si="1"/>
        <v>2824.84</v>
      </c>
      <c r="Q23" s="12" t="s">
        <v>8313</v>
      </c>
      <c r="R23" t="s">
        <v>8314</v>
      </c>
      <c r="S23" s="9">
        <f t="shared" si="2"/>
        <v>41878.627187500002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975</v>
      </c>
      <c r="P24">
        <f t="shared" si="1"/>
        <v>30472.25</v>
      </c>
      <c r="Q24" s="12" t="s">
        <v>8313</v>
      </c>
      <c r="R24" t="s">
        <v>8314</v>
      </c>
      <c r="S24" s="9">
        <f t="shared" si="2"/>
        <v>41989.91134259259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260</v>
      </c>
      <c r="P25">
        <f t="shared" si="1"/>
        <v>10067.09</v>
      </c>
      <c r="Q25" s="12" t="s">
        <v>8313</v>
      </c>
      <c r="R25" t="s">
        <v>8314</v>
      </c>
      <c r="S25" s="9">
        <f t="shared" si="2"/>
        <v>42097.778946759259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115</v>
      </c>
      <c r="P26">
        <f t="shared" si="1"/>
        <v>400.35</v>
      </c>
      <c r="Q26" s="12" t="s">
        <v>8313</v>
      </c>
      <c r="R26" t="s">
        <v>8314</v>
      </c>
      <c r="S26" s="9">
        <f t="shared" si="2"/>
        <v>42229.820173611108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382</v>
      </c>
      <c r="P27">
        <f t="shared" si="1"/>
        <v>15012.21</v>
      </c>
      <c r="Q27" s="12" t="s">
        <v>8313</v>
      </c>
      <c r="R27" t="s">
        <v>8314</v>
      </c>
      <c r="S27" s="9">
        <f t="shared" si="2"/>
        <v>42318.025011574078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207</v>
      </c>
      <c r="P28">
        <f t="shared" si="1"/>
        <v>10881.22</v>
      </c>
      <c r="Q28" s="12" t="s">
        <v>8313</v>
      </c>
      <c r="R28" t="s">
        <v>8314</v>
      </c>
      <c r="S28" s="9">
        <f t="shared" si="2"/>
        <v>41828.515555555554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53</v>
      </c>
      <c r="P29">
        <f t="shared" si="1"/>
        <v>1366.83</v>
      </c>
      <c r="Q29" s="12" t="s">
        <v>8313</v>
      </c>
      <c r="R29" t="s">
        <v>8314</v>
      </c>
      <c r="S29" s="9">
        <f t="shared" si="2"/>
        <v>41929.164733796293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1015</v>
      </c>
      <c r="P30">
        <f t="shared" si="1"/>
        <v>2858.15</v>
      </c>
      <c r="Q30" s="12" t="s">
        <v>8313</v>
      </c>
      <c r="R30" t="s">
        <v>8314</v>
      </c>
      <c r="S30" s="9">
        <f t="shared" si="2"/>
        <v>42324.96393518518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402</v>
      </c>
      <c r="P31">
        <f t="shared" si="1"/>
        <v>1719.36</v>
      </c>
      <c r="Q31" s="12" t="s">
        <v>8313</v>
      </c>
      <c r="R31" t="s">
        <v>8314</v>
      </c>
      <c r="S31" s="9">
        <f t="shared" si="2"/>
        <v>41812.67324074074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945</v>
      </c>
      <c r="P32">
        <f t="shared" si="1"/>
        <v>3743.68</v>
      </c>
      <c r="Q32" s="12" t="s">
        <v>8313</v>
      </c>
      <c r="R32" t="s">
        <v>8314</v>
      </c>
      <c r="S32" s="9">
        <f t="shared" si="2"/>
        <v>41842.292997685188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485</v>
      </c>
      <c r="P33">
        <f t="shared" si="1"/>
        <v>193963.9</v>
      </c>
      <c r="Q33" s="12" t="s">
        <v>8313</v>
      </c>
      <c r="R33" t="s">
        <v>8314</v>
      </c>
      <c r="S33" s="9">
        <f t="shared" si="2"/>
        <v>42376.79206018518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526</v>
      </c>
      <c r="P34">
        <f t="shared" si="1"/>
        <v>2068.91</v>
      </c>
      <c r="Q34" s="12" t="s">
        <v>8313</v>
      </c>
      <c r="R34" t="s">
        <v>8314</v>
      </c>
      <c r="S34" s="9">
        <f t="shared" si="2"/>
        <v>42461.627511574072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720</v>
      </c>
      <c r="P35">
        <f t="shared" si="1"/>
        <v>2813.47</v>
      </c>
      <c r="Q35" s="12" t="s">
        <v>8313</v>
      </c>
      <c r="R35" t="s">
        <v>8314</v>
      </c>
      <c r="S35" s="9">
        <f t="shared" si="2"/>
        <v>42286.660891203705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355</v>
      </c>
      <c r="P36">
        <f t="shared" si="1"/>
        <v>2609</v>
      </c>
      <c r="Q36" s="12" t="s">
        <v>8313</v>
      </c>
      <c r="R36" t="s">
        <v>8314</v>
      </c>
      <c r="S36" s="9">
        <f t="shared" si="2"/>
        <v>41841.321770833332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353</v>
      </c>
      <c r="P37">
        <f t="shared" si="1"/>
        <v>6304.43</v>
      </c>
      <c r="Q37" s="12" t="s">
        <v>8313</v>
      </c>
      <c r="R37" t="s">
        <v>8314</v>
      </c>
      <c r="S37" s="9">
        <f t="shared" si="2"/>
        <v>42098.291828703703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</v>
      </c>
      <c r="P38">
        <f t="shared" si="1"/>
        <v>4009.55</v>
      </c>
      <c r="Q38" s="12" t="s">
        <v>8313</v>
      </c>
      <c r="R38" t="s">
        <v>8314</v>
      </c>
      <c r="S38" s="9">
        <f t="shared" si="2"/>
        <v>42068.307002314818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114</v>
      </c>
      <c r="P39">
        <f t="shared" si="1"/>
        <v>676.89</v>
      </c>
      <c r="Q39" s="12" t="s">
        <v>8313</v>
      </c>
      <c r="R39" t="s">
        <v>8314</v>
      </c>
      <c r="S39" s="9">
        <f t="shared" si="2"/>
        <v>42032.693043981482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1705</v>
      </c>
      <c r="P40">
        <f t="shared" si="1"/>
        <v>2583.71</v>
      </c>
      <c r="Q40" s="12" t="s">
        <v>8313</v>
      </c>
      <c r="R40" t="s">
        <v>8314</v>
      </c>
      <c r="S40" s="9">
        <f t="shared" si="2"/>
        <v>41375.057222222218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136</v>
      </c>
      <c r="P41">
        <f t="shared" si="1"/>
        <v>784.66</v>
      </c>
      <c r="Q41" s="12" t="s">
        <v>8313</v>
      </c>
      <c r="R41" t="s">
        <v>8314</v>
      </c>
      <c r="S41" s="9">
        <f t="shared" si="2"/>
        <v>41754.047083333331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147</v>
      </c>
      <c r="P42">
        <f t="shared" si="1"/>
        <v>10624.12</v>
      </c>
      <c r="Q42" s="12" t="s">
        <v>8313</v>
      </c>
      <c r="R42" t="s">
        <v>8314</v>
      </c>
      <c r="S42" s="9">
        <f t="shared" si="2"/>
        <v>41789.21398148148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113</v>
      </c>
      <c r="P43">
        <f t="shared" si="1"/>
        <v>8915.51</v>
      </c>
      <c r="Q43" s="12" t="s">
        <v>8313</v>
      </c>
      <c r="R43" t="s">
        <v>8314</v>
      </c>
      <c r="S43" s="9">
        <f t="shared" si="2"/>
        <v>41887.568912037037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211</v>
      </c>
      <c r="P44">
        <f t="shared" si="1"/>
        <v>998.99</v>
      </c>
      <c r="Q44" s="12" t="s">
        <v>8313</v>
      </c>
      <c r="R44" t="s">
        <v>8314</v>
      </c>
      <c r="S44" s="9">
        <f t="shared" si="2"/>
        <v>41971.639189814814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2" t="s">
        <v>8313</v>
      </c>
      <c r="R45" t="s">
        <v>8314</v>
      </c>
      <c r="S45" s="9">
        <f t="shared" si="2"/>
        <v>41802.790347222224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399</v>
      </c>
      <c r="P46">
        <f t="shared" si="1"/>
        <v>11160.67</v>
      </c>
      <c r="Q46" s="12" t="s">
        <v>8313</v>
      </c>
      <c r="R46" t="s">
        <v>8314</v>
      </c>
      <c r="S46" s="9">
        <f t="shared" si="2"/>
        <v>41874.098807870374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161</v>
      </c>
      <c r="P47">
        <f t="shared" si="1"/>
        <v>2646.87</v>
      </c>
      <c r="Q47" s="12" t="s">
        <v>8313</v>
      </c>
      <c r="R47" t="s">
        <v>8314</v>
      </c>
      <c r="S47" s="9">
        <f t="shared" si="2"/>
        <v>42457.623923611114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201</v>
      </c>
      <c r="P48">
        <f t="shared" si="1"/>
        <v>3576</v>
      </c>
      <c r="Q48" s="12" t="s">
        <v>8313</v>
      </c>
      <c r="R48" t="s">
        <v>8314</v>
      </c>
      <c r="S48" s="9">
        <f t="shared" si="2"/>
        <v>42323.964976851858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102</v>
      </c>
      <c r="P49">
        <f t="shared" si="1"/>
        <v>2190.89</v>
      </c>
      <c r="Q49" s="12" t="s">
        <v>8313</v>
      </c>
      <c r="R49" t="s">
        <v>8314</v>
      </c>
      <c r="S49" s="9">
        <f t="shared" si="2"/>
        <v>41932.819525462961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153</v>
      </c>
      <c r="P50">
        <f t="shared" si="1"/>
        <v>4015.9</v>
      </c>
      <c r="Q50" s="12" t="s">
        <v>8313</v>
      </c>
      <c r="R50" t="s">
        <v>8314</v>
      </c>
      <c r="S50" s="9">
        <f t="shared" si="2"/>
        <v>42033.516898148147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305</v>
      </c>
      <c r="P51">
        <f t="shared" si="1"/>
        <v>1753.78</v>
      </c>
      <c r="Q51" s="12" t="s">
        <v>8313</v>
      </c>
      <c r="R51" t="s">
        <v>8314</v>
      </c>
      <c r="S51" s="9">
        <f t="shared" si="2"/>
        <v>42271.176446759258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51</v>
      </c>
      <c r="P52">
        <f t="shared" si="1"/>
        <v>6916.59</v>
      </c>
      <c r="Q52" s="12" t="s">
        <v>8313</v>
      </c>
      <c r="R52" t="s">
        <v>8314</v>
      </c>
      <c r="S52" s="9">
        <f t="shared" si="2"/>
        <v>41995.752986111111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75</v>
      </c>
      <c r="P53">
        <f t="shared" si="1"/>
        <v>1261.3599999999999</v>
      </c>
      <c r="Q53" s="12" t="s">
        <v>8313</v>
      </c>
      <c r="R53" t="s">
        <v>8314</v>
      </c>
      <c r="S53" s="9">
        <f t="shared" si="2"/>
        <v>42196.928668981483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</v>
      </c>
      <c r="P54">
        <f t="shared" si="1"/>
        <v>2831.42</v>
      </c>
      <c r="Q54" s="12" t="s">
        <v>8313</v>
      </c>
      <c r="R54" t="s">
        <v>8314</v>
      </c>
      <c r="S54" s="9">
        <f t="shared" si="2"/>
        <v>41807.701921296299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285</v>
      </c>
      <c r="P55">
        <f t="shared" si="1"/>
        <v>1217.8</v>
      </c>
      <c r="Q55" s="12" t="s">
        <v>8313</v>
      </c>
      <c r="R55" t="s">
        <v>8314</v>
      </c>
      <c r="S55" s="9">
        <f t="shared" si="2"/>
        <v>41719.549131944441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109</v>
      </c>
      <c r="P56">
        <f t="shared" si="1"/>
        <v>2639.52</v>
      </c>
      <c r="Q56" s="12" t="s">
        <v>8313</v>
      </c>
      <c r="R56" t="s">
        <v>8314</v>
      </c>
      <c r="S56" s="9">
        <f t="shared" si="2"/>
        <v>42333.713206018518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456</v>
      </c>
      <c r="P57">
        <f t="shared" si="1"/>
        <v>1592.14</v>
      </c>
      <c r="Q57" s="12" t="s">
        <v>8313</v>
      </c>
      <c r="R57" t="s">
        <v>8314</v>
      </c>
      <c r="S57" s="9">
        <f t="shared" si="2"/>
        <v>42496.968935185185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1360</v>
      </c>
      <c r="P58">
        <f t="shared" si="1"/>
        <v>781.67</v>
      </c>
      <c r="Q58" s="12" t="s">
        <v>8313</v>
      </c>
      <c r="R58" t="s">
        <v>8314</v>
      </c>
      <c r="S58" s="9">
        <f t="shared" si="2"/>
        <v>42149.548888888887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1081</v>
      </c>
      <c r="P59">
        <f t="shared" si="1"/>
        <v>1880.42</v>
      </c>
      <c r="Q59" s="12" t="s">
        <v>8313</v>
      </c>
      <c r="R59" t="s">
        <v>8314</v>
      </c>
      <c r="S59" s="9">
        <f t="shared" si="2"/>
        <v>42089.83289351852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148</v>
      </c>
      <c r="P60">
        <f t="shared" si="1"/>
        <v>1681.1</v>
      </c>
      <c r="Q60" s="12" t="s">
        <v>8313</v>
      </c>
      <c r="R60" t="s">
        <v>8314</v>
      </c>
      <c r="S60" s="9">
        <f t="shared" si="2"/>
        <v>41932.745046296295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125</v>
      </c>
      <c r="P61">
        <f t="shared" si="1"/>
        <v>3792.03</v>
      </c>
      <c r="Q61" s="12" t="s">
        <v>8313</v>
      </c>
      <c r="R61" t="s">
        <v>8314</v>
      </c>
      <c r="S61" s="9">
        <f t="shared" si="2"/>
        <v>42230.23583333334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248</v>
      </c>
      <c r="P62">
        <f t="shared" si="1"/>
        <v>1147.4100000000001</v>
      </c>
      <c r="Q62" s="12" t="s">
        <v>8313</v>
      </c>
      <c r="R62" t="s">
        <v>8315</v>
      </c>
      <c r="S62" s="9">
        <f t="shared" si="2"/>
        <v>41701.901817129627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182</v>
      </c>
      <c r="P63">
        <f t="shared" si="1"/>
        <v>5367.14</v>
      </c>
      <c r="Q63" s="12" t="s">
        <v>8313</v>
      </c>
      <c r="R63" t="s">
        <v>8315</v>
      </c>
      <c r="S63" s="9">
        <f t="shared" si="2"/>
        <v>41409.814317129632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120</v>
      </c>
      <c r="P64">
        <f t="shared" si="1"/>
        <v>2505.19</v>
      </c>
      <c r="Q64" s="12" t="s">
        <v>8313</v>
      </c>
      <c r="R64" t="s">
        <v>8315</v>
      </c>
      <c r="S64" s="9">
        <f t="shared" si="2"/>
        <v>41311.799513888887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234</v>
      </c>
      <c r="P65">
        <f t="shared" si="1"/>
        <v>1831.41</v>
      </c>
      <c r="Q65" s="12" t="s">
        <v>8313</v>
      </c>
      <c r="R65" t="s">
        <v>8315</v>
      </c>
      <c r="S65" s="9">
        <f t="shared" si="2"/>
        <v>41612.912187499998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156</v>
      </c>
      <c r="P66">
        <f t="shared" si="1"/>
        <v>4879.5</v>
      </c>
      <c r="Q66" s="12" t="s">
        <v>8313</v>
      </c>
      <c r="R66" t="s">
        <v>8315</v>
      </c>
      <c r="S66" s="9">
        <f t="shared" si="2"/>
        <v>41433.01829861111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579</v>
      </c>
      <c r="P67">
        <f t="shared" ref="P67:P130" si="4">IFERROR(ROUND(E67/L67,2),0)</f>
        <v>2031.86</v>
      </c>
      <c r="Q67" s="12" t="s">
        <v>8313</v>
      </c>
      <c r="R67" t="s">
        <v>8315</v>
      </c>
      <c r="S67" s="9">
        <f t="shared" si="2"/>
        <v>41835.821226851855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58</v>
      </c>
      <c r="P68">
        <f t="shared" si="4"/>
        <v>4434.5200000000004</v>
      </c>
      <c r="Q68" s="12" t="s">
        <v>8313</v>
      </c>
      <c r="R68" t="s">
        <v>8315</v>
      </c>
      <c r="S68" s="9">
        <f t="shared" ref="S68:S131" si="5">(((J68/60)/60/24)+DATE(1970,1,1))</f>
        <v>42539.849768518514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115</v>
      </c>
      <c r="P69">
        <f t="shared" si="4"/>
        <v>5748.85</v>
      </c>
      <c r="Q69" s="12" t="s">
        <v>8313</v>
      </c>
      <c r="R69" t="s">
        <v>8315</v>
      </c>
      <c r="S69" s="9">
        <f t="shared" si="5"/>
        <v>41075.583379629628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113</v>
      </c>
      <c r="P70">
        <f t="shared" si="4"/>
        <v>3139.31</v>
      </c>
      <c r="Q70" s="12" t="s">
        <v>8313</v>
      </c>
      <c r="R70" t="s">
        <v>8315</v>
      </c>
      <c r="S70" s="9">
        <f t="shared" si="5"/>
        <v>41663.569340277776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113</v>
      </c>
      <c r="P71">
        <f t="shared" si="4"/>
        <v>632.22</v>
      </c>
      <c r="Q71" s="12" t="s">
        <v>8313</v>
      </c>
      <c r="R71" t="s">
        <v>8315</v>
      </c>
      <c r="S71" s="9">
        <f t="shared" si="5"/>
        <v>40786.187789351854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1105</v>
      </c>
      <c r="P72">
        <f t="shared" si="4"/>
        <v>6502.24</v>
      </c>
      <c r="Q72" s="12" t="s">
        <v>8313</v>
      </c>
      <c r="R72" t="s">
        <v>8315</v>
      </c>
      <c r="S72" s="9">
        <f t="shared" si="5"/>
        <v>40730.896354166667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1379</v>
      </c>
      <c r="P73">
        <f t="shared" si="4"/>
        <v>3448.55</v>
      </c>
      <c r="Q73" s="12" t="s">
        <v>8313</v>
      </c>
      <c r="R73" t="s">
        <v>8315</v>
      </c>
      <c r="S73" s="9">
        <f t="shared" si="5"/>
        <v>40997.271493055552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217</v>
      </c>
      <c r="P74">
        <f t="shared" si="4"/>
        <v>2643.83</v>
      </c>
      <c r="Q74" s="12" t="s">
        <v>8313</v>
      </c>
      <c r="R74" t="s">
        <v>8315</v>
      </c>
      <c r="S74" s="9">
        <f t="shared" si="5"/>
        <v>41208.010196759256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107</v>
      </c>
      <c r="P75">
        <f t="shared" si="4"/>
        <v>5967.87</v>
      </c>
      <c r="Q75" s="12" t="s">
        <v>8313</v>
      </c>
      <c r="R75" t="s">
        <v>8315</v>
      </c>
      <c r="S75" s="9">
        <f t="shared" si="5"/>
        <v>40587.75675925926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82</v>
      </c>
      <c r="P76">
        <f t="shared" si="4"/>
        <v>3694.78</v>
      </c>
      <c r="Q76" s="12" t="s">
        <v>8313</v>
      </c>
      <c r="R76" t="s">
        <v>8315</v>
      </c>
      <c r="S76" s="9">
        <f t="shared" si="5"/>
        <v>42360.487210648149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304</v>
      </c>
      <c r="P77">
        <f t="shared" si="4"/>
        <v>2262.35</v>
      </c>
      <c r="Q77" s="12" t="s">
        <v>8313</v>
      </c>
      <c r="R77" t="s">
        <v>8315</v>
      </c>
      <c r="S77" s="9">
        <f t="shared" si="5"/>
        <v>41357.209166666667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212</v>
      </c>
      <c r="P78">
        <f t="shared" si="4"/>
        <v>7081.47</v>
      </c>
      <c r="Q78" s="12" t="s">
        <v>8313</v>
      </c>
      <c r="R78" t="s">
        <v>8315</v>
      </c>
      <c r="S78" s="9">
        <f t="shared" si="5"/>
        <v>40844.691643518519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141</v>
      </c>
      <c r="P79">
        <f t="shared" si="4"/>
        <v>4080.17</v>
      </c>
      <c r="Q79" s="12" t="s">
        <v>8313</v>
      </c>
      <c r="R79" t="s">
        <v>8315</v>
      </c>
      <c r="S79" s="9">
        <f t="shared" si="5"/>
        <v>40997.144872685189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2647</v>
      </c>
      <c r="P80">
        <f t="shared" si="4"/>
        <v>3025.17</v>
      </c>
      <c r="Q80" s="12" t="s">
        <v>8313</v>
      </c>
      <c r="R80" t="s">
        <v>8315</v>
      </c>
      <c r="S80" s="9">
        <f t="shared" si="5"/>
        <v>42604.730567129634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106</v>
      </c>
      <c r="P81">
        <f t="shared" si="4"/>
        <v>2579.15</v>
      </c>
      <c r="Q81" s="12" t="s">
        <v>8313</v>
      </c>
      <c r="R81" t="s">
        <v>8315</v>
      </c>
      <c r="S81" s="9">
        <f t="shared" si="5"/>
        <v>41724.776539351849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521</v>
      </c>
      <c r="P82">
        <f t="shared" si="4"/>
        <v>2215.88</v>
      </c>
      <c r="Q82" s="12" t="s">
        <v>8313</v>
      </c>
      <c r="R82" t="s">
        <v>8315</v>
      </c>
      <c r="S82" s="9">
        <f t="shared" si="5"/>
        <v>41583.083981481483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103</v>
      </c>
      <c r="P83">
        <f t="shared" si="4"/>
        <v>3604.96</v>
      </c>
      <c r="Q83" s="12" t="s">
        <v>8313</v>
      </c>
      <c r="R83" t="s">
        <v>8315</v>
      </c>
      <c r="S83" s="9">
        <f t="shared" si="5"/>
        <v>41100.158877314818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101</v>
      </c>
      <c r="P84">
        <f t="shared" si="4"/>
        <v>1008.24</v>
      </c>
      <c r="Q84" s="12" t="s">
        <v>8313</v>
      </c>
      <c r="R84" t="s">
        <v>8315</v>
      </c>
      <c r="S84" s="9">
        <f t="shared" si="5"/>
        <v>40795.820150462961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1436</v>
      </c>
      <c r="P85">
        <f t="shared" si="4"/>
        <v>7730</v>
      </c>
      <c r="Q85" s="12" t="s">
        <v>8313</v>
      </c>
      <c r="R85" t="s">
        <v>8315</v>
      </c>
      <c r="S85" s="9">
        <f t="shared" si="5"/>
        <v>42042.615613425922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14290.86</v>
      </c>
      <c r="Q86" s="12" t="s">
        <v>8313</v>
      </c>
      <c r="R86" t="s">
        <v>8315</v>
      </c>
      <c r="S86" s="9">
        <f t="shared" si="5"/>
        <v>40648.757939814815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132</v>
      </c>
      <c r="P87">
        <f t="shared" si="4"/>
        <v>4712.07</v>
      </c>
      <c r="Q87" s="12" t="s">
        <v>8313</v>
      </c>
      <c r="R87" t="s">
        <v>8315</v>
      </c>
      <c r="S87" s="9">
        <f t="shared" si="5"/>
        <v>40779.125428240739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56</v>
      </c>
      <c r="P88">
        <f t="shared" si="4"/>
        <v>5721.94</v>
      </c>
      <c r="Q88" s="12" t="s">
        <v>8313</v>
      </c>
      <c r="R88" t="s">
        <v>8315</v>
      </c>
      <c r="S88" s="9">
        <f t="shared" si="5"/>
        <v>42291.556076388893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201</v>
      </c>
      <c r="P89">
        <f t="shared" si="4"/>
        <v>3849.96</v>
      </c>
      <c r="Q89" s="12" t="s">
        <v>8313</v>
      </c>
      <c r="R89" t="s">
        <v>8315</v>
      </c>
      <c r="S89" s="9">
        <f t="shared" si="5"/>
        <v>40322.53938657407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320</v>
      </c>
      <c r="P90">
        <f t="shared" si="4"/>
        <v>1600.27</v>
      </c>
      <c r="Q90" s="12" t="s">
        <v>8313</v>
      </c>
      <c r="R90" t="s">
        <v>8315</v>
      </c>
      <c r="S90" s="9">
        <f t="shared" si="5"/>
        <v>41786.65892361111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144</v>
      </c>
      <c r="P91">
        <f t="shared" si="4"/>
        <v>1667.39</v>
      </c>
      <c r="Q91" s="12" t="s">
        <v>8313</v>
      </c>
      <c r="R91" t="s">
        <v>8315</v>
      </c>
      <c r="S91" s="9">
        <f t="shared" si="5"/>
        <v>41402.752222222225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1857</v>
      </c>
      <c r="P92">
        <f t="shared" si="4"/>
        <v>5803.03</v>
      </c>
      <c r="Q92" s="12" t="s">
        <v>8313</v>
      </c>
      <c r="R92" t="s">
        <v>8315</v>
      </c>
      <c r="S92" s="9">
        <f t="shared" si="5"/>
        <v>40706.297442129631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154</v>
      </c>
      <c r="P93">
        <f t="shared" si="4"/>
        <v>2007.4</v>
      </c>
      <c r="Q93" s="12" t="s">
        <v>8313</v>
      </c>
      <c r="R93" t="s">
        <v>8315</v>
      </c>
      <c r="S93" s="9">
        <f t="shared" si="5"/>
        <v>40619.402361111112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922</v>
      </c>
      <c r="P94">
        <f t="shared" si="4"/>
        <v>2143.12</v>
      </c>
      <c r="Q94" s="12" t="s">
        <v>8313</v>
      </c>
      <c r="R94" t="s">
        <v>8315</v>
      </c>
      <c r="S94" s="9">
        <f t="shared" si="5"/>
        <v>42721.198877314819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166</v>
      </c>
      <c r="P95">
        <f t="shared" si="4"/>
        <v>5766.13</v>
      </c>
      <c r="Q95" s="12" t="s">
        <v>8313</v>
      </c>
      <c r="R95" t="s">
        <v>8315</v>
      </c>
      <c r="S95" s="9">
        <f t="shared" si="5"/>
        <v>41065.858067129629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101</v>
      </c>
      <c r="P96">
        <f t="shared" si="4"/>
        <v>7177.75</v>
      </c>
      <c r="Q96" s="12" t="s">
        <v>8313</v>
      </c>
      <c r="R96" t="s">
        <v>8315</v>
      </c>
      <c r="S96" s="9">
        <f t="shared" si="5"/>
        <v>41716.717847222222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68</v>
      </c>
      <c r="P97">
        <f t="shared" si="4"/>
        <v>4056.76</v>
      </c>
      <c r="Q97" s="12" t="s">
        <v>8313</v>
      </c>
      <c r="R97" t="s">
        <v>8315</v>
      </c>
      <c r="S97" s="9">
        <f t="shared" si="5"/>
        <v>40935.005104166667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85</v>
      </c>
      <c r="P98">
        <f t="shared" si="4"/>
        <v>2498.44</v>
      </c>
      <c r="Q98" s="12" t="s">
        <v>8313</v>
      </c>
      <c r="R98" t="s">
        <v>8315</v>
      </c>
      <c r="S98" s="9">
        <f t="shared" si="5"/>
        <v>40324.662511574075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118</v>
      </c>
      <c r="P99">
        <f t="shared" si="4"/>
        <v>10316.5</v>
      </c>
      <c r="Q99" s="12" t="s">
        <v>8313</v>
      </c>
      <c r="R99" t="s">
        <v>8315</v>
      </c>
      <c r="S99" s="9">
        <f t="shared" si="5"/>
        <v>40706.135208333333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214</v>
      </c>
      <c r="P100">
        <f t="shared" si="4"/>
        <v>1355.27</v>
      </c>
      <c r="Q100" s="12" t="s">
        <v>8313</v>
      </c>
      <c r="R100" t="s">
        <v>8315</v>
      </c>
      <c r="S100" s="9">
        <f t="shared" si="5"/>
        <v>41214.79483796296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32</v>
      </c>
      <c r="P101">
        <f t="shared" si="4"/>
        <v>2053.08</v>
      </c>
      <c r="Q101" s="12" t="s">
        <v>8313</v>
      </c>
      <c r="R101" t="s">
        <v>8315</v>
      </c>
      <c r="S101" s="9">
        <f t="shared" si="5"/>
        <v>41631.902766203704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199</v>
      </c>
      <c r="P102">
        <f t="shared" si="4"/>
        <v>3064.85</v>
      </c>
      <c r="Q102" s="12" t="s">
        <v>8313</v>
      </c>
      <c r="R102" t="s">
        <v>8315</v>
      </c>
      <c r="S102" s="9">
        <f t="shared" si="5"/>
        <v>41197.753310185188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429</v>
      </c>
      <c r="P103">
        <f t="shared" si="4"/>
        <v>2266.7199999999998</v>
      </c>
      <c r="Q103" s="12" t="s">
        <v>8313</v>
      </c>
      <c r="R103" t="s">
        <v>8315</v>
      </c>
      <c r="S103" s="9">
        <f t="shared" si="5"/>
        <v>41274.776736111111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111</v>
      </c>
      <c r="P104">
        <f t="shared" si="4"/>
        <v>1218.05</v>
      </c>
      <c r="Q104" s="12" t="s">
        <v>8313</v>
      </c>
      <c r="R104" t="s">
        <v>8315</v>
      </c>
      <c r="S104" s="9">
        <f t="shared" si="5"/>
        <v>40505.131168981483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104</v>
      </c>
      <c r="P105">
        <f t="shared" si="4"/>
        <v>1585.93</v>
      </c>
      <c r="Q105" s="12" t="s">
        <v>8313</v>
      </c>
      <c r="R105" t="s">
        <v>8315</v>
      </c>
      <c r="S105" s="9">
        <f t="shared" si="5"/>
        <v>41682.805902777778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110</v>
      </c>
      <c r="P106">
        <f t="shared" si="4"/>
        <v>7694.98</v>
      </c>
      <c r="Q106" s="12" t="s">
        <v>8313</v>
      </c>
      <c r="R106" t="s">
        <v>8315</v>
      </c>
      <c r="S106" s="9">
        <f t="shared" si="5"/>
        <v>40612.695208333331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153</v>
      </c>
      <c r="P107">
        <f t="shared" si="4"/>
        <v>1278.77</v>
      </c>
      <c r="Q107" s="12" t="s">
        <v>8313</v>
      </c>
      <c r="R107" t="s">
        <v>8315</v>
      </c>
      <c r="S107" s="9">
        <f t="shared" si="5"/>
        <v>42485.724768518514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102</v>
      </c>
      <c r="P108">
        <f t="shared" si="4"/>
        <v>2819.64</v>
      </c>
      <c r="Q108" s="12" t="s">
        <v>8313</v>
      </c>
      <c r="R108" t="s">
        <v>8315</v>
      </c>
      <c r="S108" s="9">
        <f t="shared" si="5"/>
        <v>40987.776631944449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381</v>
      </c>
      <c r="P109">
        <f t="shared" si="4"/>
        <v>1102.97</v>
      </c>
      <c r="Q109" s="12" t="s">
        <v>8313</v>
      </c>
      <c r="R109" t="s">
        <v>8315</v>
      </c>
      <c r="S109" s="9">
        <f t="shared" si="5"/>
        <v>40635.982488425929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304</v>
      </c>
      <c r="P110">
        <f t="shared" si="4"/>
        <v>1618.02</v>
      </c>
      <c r="Q110" s="12" t="s">
        <v>8313</v>
      </c>
      <c r="R110" t="s">
        <v>8315</v>
      </c>
      <c r="S110" s="9">
        <f t="shared" si="5"/>
        <v>41365.613078703704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375</v>
      </c>
      <c r="P111">
        <f t="shared" si="4"/>
        <v>1597.86</v>
      </c>
      <c r="Q111" s="12" t="s">
        <v>8313</v>
      </c>
      <c r="R111" t="s">
        <v>8315</v>
      </c>
      <c r="S111" s="9">
        <f t="shared" si="5"/>
        <v>40570.025810185187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300</v>
      </c>
      <c r="P112">
        <f t="shared" si="4"/>
        <v>2885.75</v>
      </c>
      <c r="Q112" s="12" t="s">
        <v>8313</v>
      </c>
      <c r="R112" t="s">
        <v>8315</v>
      </c>
      <c r="S112" s="9">
        <f t="shared" si="5"/>
        <v>41557.949687500004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226</v>
      </c>
      <c r="P113">
        <f t="shared" si="4"/>
        <v>1398.75</v>
      </c>
      <c r="Q113" s="12" t="s">
        <v>8313</v>
      </c>
      <c r="R113" t="s">
        <v>8315</v>
      </c>
      <c r="S113" s="9">
        <f t="shared" si="5"/>
        <v>42125.333182870367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370</v>
      </c>
      <c r="P114">
        <f t="shared" si="4"/>
        <v>913.9</v>
      </c>
      <c r="Q114" s="12" t="s">
        <v>8313</v>
      </c>
      <c r="R114" t="s">
        <v>8315</v>
      </c>
      <c r="S114" s="9">
        <f t="shared" si="5"/>
        <v>41718.043032407404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246</v>
      </c>
      <c r="P115">
        <f t="shared" si="4"/>
        <v>946.39</v>
      </c>
      <c r="Q115" s="12" t="s">
        <v>8313</v>
      </c>
      <c r="R115" t="s">
        <v>8315</v>
      </c>
      <c r="S115" s="9">
        <f t="shared" si="5"/>
        <v>40753.758425925924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294</v>
      </c>
      <c r="P116">
        <f t="shared" si="4"/>
        <v>2101.4899999999998</v>
      </c>
      <c r="Q116" s="12" t="s">
        <v>8313</v>
      </c>
      <c r="R116" t="s">
        <v>8315</v>
      </c>
      <c r="S116" s="9">
        <f t="shared" si="5"/>
        <v>40861.27416666667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65</v>
      </c>
      <c r="P117">
        <f t="shared" si="4"/>
        <v>3262.32</v>
      </c>
      <c r="Q117" s="12" t="s">
        <v>8313</v>
      </c>
      <c r="R117" t="s">
        <v>8315</v>
      </c>
      <c r="S117" s="9">
        <f t="shared" si="5"/>
        <v>40918.738935185182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110</v>
      </c>
      <c r="P118">
        <f t="shared" si="4"/>
        <v>1258.74</v>
      </c>
      <c r="Q118" s="12" t="s">
        <v>8313</v>
      </c>
      <c r="R118" t="s">
        <v>8315</v>
      </c>
      <c r="S118" s="9">
        <f t="shared" si="5"/>
        <v>40595.497164351851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198</v>
      </c>
      <c r="P119">
        <f t="shared" si="4"/>
        <v>2572.79</v>
      </c>
      <c r="Q119" s="12" t="s">
        <v>8313</v>
      </c>
      <c r="R119" t="s">
        <v>8315</v>
      </c>
      <c r="S119" s="9">
        <f t="shared" si="5"/>
        <v>40248.834999999999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452</v>
      </c>
      <c r="P120">
        <f t="shared" si="4"/>
        <v>1739.9</v>
      </c>
      <c r="Q120" s="12" t="s">
        <v>8313</v>
      </c>
      <c r="R120" t="s">
        <v>8315</v>
      </c>
      <c r="S120" s="9">
        <f t="shared" si="5"/>
        <v>40723.053657407407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133</v>
      </c>
      <c r="P121">
        <f t="shared" si="4"/>
        <v>1798.77</v>
      </c>
      <c r="Q121" s="12" t="s">
        <v>8313</v>
      </c>
      <c r="R121" t="s">
        <v>8315</v>
      </c>
      <c r="S121" s="9">
        <f t="shared" si="5"/>
        <v>40739.069282407407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102</v>
      </c>
      <c r="P122">
        <f t="shared" si="4"/>
        <v>66458.23</v>
      </c>
      <c r="Q122" s="12" t="s">
        <v>8313</v>
      </c>
      <c r="R122" t="s">
        <v>8316</v>
      </c>
      <c r="S122" s="9">
        <f t="shared" si="5"/>
        <v>42616.049849537041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101</v>
      </c>
      <c r="P123">
        <f t="shared" si="4"/>
        <v>65924.38</v>
      </c>
      <c r="Q123" s="12" t="s">
        <v>8313</v>
      </c>
      <c r="R123" t="s">
        <v>8316</v>
      </c>
      <c r="S123" s="9">
        <f t="shared" si="5"/>
        <v>42096.704976851848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145</v>
      </c>
      <c r="P124">
        <f t="shared" si="4"/>
        <v>0</v>
      </c>
      <c r="Q124" s="12" t="s">
        <v>8313</v>
      </c>
      <c r="R124" t="s">
        <v>8316</v>
      </c>
      <c r="S124" s="9">
        <f t="shared" si="5"/>
        <v>42593.431793981479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130</v>
      </c>
      <c r="P125">
        <f t="shared" si="4"/>
        <v>10829</v>
      </c>
      <c r="Q125" s="12" t="s">
        <v>8313</v>
      </c>
      <c r="R125" t="s">
        <v>8316</v>
      </c>
      <c r="S125" s="9">
        <f t="shared" si="5"/>
        <v>41904.781990740739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128</v>
      </c>
      <c r="P126">
        <f t="shared" si="4"/>
        <v>0</v>
      </c>
      <c r="Q126" s="12" t="s">
        <v>8313</v>
      </c>
      <c r="R126" t="s">
        <v>8316</v>
      </c>
      <c r="S126" s="9">
        <f t="shared" si="5"/>
        <v>42114.928726851853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353</v>
      </c>
      <c r="P127">
        <f t="shared" si="4"/>
        <v>10587.83</v>
      </c>
      <c r="Q127" s="12" t="s">
        <v>8313</v>
      </c>
      <c r="R127" t="s">
        <v>8316</v>
      </c>
      <c r="S127" s="9">
        <f t="shared" si="5"/>
        <v>42709.993981481486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109</v>
      </c>
      <c r="P128">
        <f t="shared" si="4"/>
        <v>4881.55</v>
      </c>
      <c r="Q128" s="12" t="s">
        <v>8313</v>
      </c>
      <c r="R128" t="s">
        <v>8316</v>
      </c>
      <c r="S128" s="9">
        <f t="shared" si="5"/>
        <v>42135.589548611111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139</v>
      </c>
      <c r="P129">
        <f t="shared" si="4"/>
        <v>15112.53</v>
      </c>
      <c r="Q129" s="12" t="s">
        <v>8313</v>
      </c>
      <c r="R129" t="s">
        <v>8316</v>
      </c>
      <c r="S129" s="9">
        <f t="shared" si="5"/>
        <v>42067.62431712963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172</v>
      </c>
      <c r="P130">
        <f t="shared" si="4"/>
        <v>10030</v>
      </c>
      <c r="Q130" s="12" t="s">
        <v>8313</v>
      </c>
      <c r="R130" t="s">
        <v>8316</v>
      </c>
      <c r="S130" s="9">
        <f t="shared" si="5"/>
        <v>42628.22792824074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120</v>
      </c>
      <c r="P131">
        <f t="shared" ref="P131:P194" si="7">IFERROR(ROUND(E131/L131,2),0)</f>
        <v>0</v>
      </c>
      <c r="Q131" s="12" t="s">
        <v>8313</v>
      </c>
      <c r="R131" t="s">
        <v>8316</v>
      </c>
      <c r="S131" s="9">
        <f t="shared" si="5"/>
        <v>41882.937303240738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120</v>
      </c>
      <c r="P132">
        <f t="shared" si="7"/>
        <v>0</v>
      </c>
      <c r="Q132" s="12" t="s">
        <v>8313</v>
      </c>
      <c r="R132" t="s">
        <v>8316</v>
      </c>
      <c r="S132" s="9">
        <f t="shared" ref="S132:S195" si="8">(((J132/60)/60/24)+DATE(1970,1,1))</f>
        <v>41778.915416666663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200</v>
      </c>
      <c r="P133">
        <f t="shared" si="7"/>
        <v>0</v>
      </c>
      <c r="Q133" s="12" t="s">
        <v>8313</v>
      </c>
      <c r="R133" t="s">
        <v>8316</v>
      </c>
      <c r="S133" s="9">
        <f t="shared" si="8"/>
        <v>42541.837511574078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117</v>
      </c>
      <c r="P134">
        <f t="shared" si="7"/>
        <v>722.47</v>
      </c>
      <c r="Q134" s="12" t="s">
        <v>8313</v>
      </c>
      <c r="R134" t="s">
        <v>8316</v>
      </c>
      <c r="S134" s="9">
        <f t="shared" si="8"/>
        <v>41905.812581018516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145</v>
      </c>
      <c r="P135">
        <f t="shared" si="7"/>
        <v>0</v>
      </c>
      <c r="Q135" s="12" t="s">
        <v>8313</v>
      </c>
      <c r="R135" t="s">
        <v>8316</v>
      </c>
      <c r="S135" s="9">
        <f t="shared" si="8"/>
        <v>42491.80768518518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116</v>
      </c>
      <c r="P136">
        <f t="shared" si="7"/>
        <v>0</v>
      </c>
      <c r="Q136" s="12" t="s">
        <v>8313</v>
      </c>
      <c r="R136" t="s">
        <v>8316</v>
      </c>
      <c r="S136" s="9">
        <f t="shared" si="8"/>
        <v>42221.909930555557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191</v>
      </c>
      <c r="P137">
        <f t="shared" si="7"/>
        <v>11468.4</v>
      </c>
      <c r="Q137" s="12" t="s">
        <v>8313</v>
      </c>
      <c r="R137" t="s">
        <v>8316</v>
      </c>
      <c r="S137" s="9">
        <f t="shared" si="8"/>
        <v>41788.381909722222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23</v>
      </c>
      <c r="P138">
        <f t="shared" si="7"/>
        <v>0</v>
      </c>
      <c r="Q138" s="12" t="s">
        <v>8313</v>
      </c>
      <c r="R138" t="s">
        <v>8316</v>
      </c>
      <c r="S138" s="9">
        <f t="shared" si="8"/>
        <v>42096.410115740742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20000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283</v>
      </c>
      <c r="P139">
        <f t="shared" si="7"/>
        <v>0</v>
      </c>
      <c r="Q139" s="12" t="s">
        <v>8313</v>
      </c>
      <c r="R139" t="s">
        <v>8316</v>
      </c>
      <c r="S139" s="9">
        <f t="shared" si="8"/>
        <v>42239.573993055557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1132</v>
      </c>
      <c r="P140">
        <f t="shared" si="7"/>
        <v>975.69</v>
      </c>
      <c r="Q140" s="12" t="s">
        <v>8313</v>
      </c>
      <c r="R140" t="s">
        <v>8316</v>
      </c>
      <c r="S140" s="9">
        <f t="shared" si="8"/>
        <v>42186.257418981477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20000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281</v>
      </c>
      <c r="P141">
        <f t="shared" si="7"/>
        <v>56146</v>
      </c>
      <c r="Q141" s="12" t="s">
        <v>8313</v>
      </c>
      <c r="R141" t="s">
        <v>8316</v>
      </c>
      <c r="S141" s="9">
        <f t="shared" si="8"/>
        <v>42187.920972222222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35000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160</v>
      </c>
      <c r="P142">
        <f t="shared" si="7"/>
        <v>0</v>
      </c>
      <c r="Q142" s="12" t="s">
        <v>8313</v>
      </c>
      <c r="R142" t="s">
        <v>8316</v>
      </c>
      <c r="S142" s="9">
        <f t="shared" si="8"/>
        <v>42053.198287037041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50000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110</v>
      </c>
      <c r="P143">
        <f t="shared" si="7"/>
        <v>1972.25</v>
      </c>
      <c r="Q143" s="12" t="s">
        <v>8313</v>
      </c>
      <c r="R143" t="s">
        <v>8316</v>
      </c>
      <c r="S143" s="9">
        <f t="shared" si="8"/>
        <v>42110.153043981481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55000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100</v>
      </c>
      <c r="P144">
        <f t="shared" si="7"/>
        <v>55201.52</v>
      </c>
      <c r="Q144" s="12" t="s">
        <v>8313</v>
      </c>
      <c r="R144" t="s">
        <v>8316</v>
      </c>
      <c r="S144" s="9">
        <f t="shared" si="8"/>
        <v>41938.893263888887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44000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123</v>
      </c>
      <c r="P145">
        <f t="shared" si="7"/>
        <v>0</v>
      </c>
      <c r="Q145" s="12" t="s">
        <v>8313</v>
      </c>
      <c r="R145" t="s">
        <v>8316</v>
      </c>
      <c r="S145" s="9">
        <f t="shared" si="8"/>
        <v>42559.064143518524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47000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114</v>
      </c>
      <c r="P146">
        <f t="shared" si="7"/>
        <v>1453.27</v>
      </c>
      <c r="Q146" s="12" t="s">
        <v>8313</v>
      </c>
      <c r="R146" t="s">
        <v>8316</v>
      </c>
      <c r="S146" s="9">
        <f t="shared" si="8"/>
        <v>42047.762407407412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50000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108</v>
      </c>
      <c r="P147">
        <f t="shared" si="7"/>
        <v>5974.33</v>
      </c>
      <c r="Q147" s="12" t="s">
        <v>8313</v>
      </c>
      <c r="R147" t="s">
        <v>8316</v>
      </c>
      <c r="S147" s="9">
        <f t="shared" si="8"/>
        <v>42200.542268518519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537</v>
      </c>
      <c r="P148">
        <f t="shared" si="7"/>
        <v>17912.330000000002</v>
      </c>
      <c r="Q148" s="12" t="s">
        <v>8313</v>
      </c>
      <c r="R148" t="s">
        <v>8316</v>
      </c>
      <c r="S148" s="9">
        <f t="shared" si="8"/>
        <v>42693.016180555554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68000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79</v>
      </c>
      <c r="P149">
        <f t="shared" si="7"/>
        <v>0</v>
      </c>
      <c r="Q149" s="12" t="s">
        <v>8313</v>
      </c>
      <c r="R149" t="s">
        <v>8316</v>
      </c>
      <c r="S149" s="9">
        <f t="shared" si="8"/>
        <v>41969.767824074079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40000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133</v>
      </c>
      <c r="P150">
        <f t="shared" si="7"/>
        <v>26578.5</v>
      </c>
      <c r="Q150" s="12" t="s">
        <v>8313</v>
      </c>
      <c r="R150" t="s">
        <v>8316</v>
      </c>
      <c r="S150" s="9">
        <f t="shared" si="8"/>
        <v>42397.281666666662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50000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106</v>
      </c>
      <c r="P151">
        <f t="shared" si="7"/>
        <v>8833.5499999999993</v>
      </c>
      <c r="Q151" s="12" t="s">
        <v>8313</v>
      </c>
      <c r="R151" t="s">
        <v>8316</v>
      </c>
      <c r="S151" s="9">
        <f t="shared" si="8"/>
        <v>41968.172106481477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40000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131</v>
      </c>
      <c r="P152">
        <f t="shared" si="7"/>
        <v>784.72</v>
      </c>
      <c r="Q152" s="12" t="s">
        <v>8313</v>
      </c>
      <c r="R152" t="s">
        <v>8316</v>
      </c>
      <c r="S152" s="9">
        <f t="shared" si="8"/>
        <v>42090.161828703705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104</v>
      </c>
      <c r="P153">
        <f t="shared" si="7"/>
        <v>10439.6</v>
      </c>
      <c r="Q153" s="12" t="s">
        <v>8313</v>
      </c>
      <c r="R153" t="s">
        <v>8316</v>
      </c>
      <c r="S153" s="9">
        <f t="shared" si="8"/>
        <v>42113.550821759258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50000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104</v>
      </c>
      <c r="P154">
        <f t="shared" si="7"/>
        <v>25953</v>
      </c>
      <c r="Q154" s="12" t="s">
        <v>8313</v>
      </c>
      <c r="R154" t="s">
        <v>8316</v>
      </c>
      <c r="S154" s="9">
        <f t="shared" si="8"/>
        <v>41875.077546296299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103</v>
      </c>
      <c r="P155">
        <f t="shared" si="7"/>
        <v>5160.53</v>
      </c>
      <c r="Q155" s="12" t="s">
        <v>8313</v>
      </c>
      <c r="R155" t="s">
        <v>8316</v>
      </c>
      <c r="S155" s="9">
        <f t="shared" si="8"/>
        <v>41933.586157407408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50000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103</v>
      </c>
      <c r="P156">
        <f t="shared" si="7"/>
        <v>17181.330000000002</v>
      </c>
      <c r="Q156" s="12" t="s">
        <v>8313</v>
      </c>
      <c r="R156" t="s">
        <v>8316</v>
      </c>
      <c r="S156" s="9">
        <f t="shared" si="8"/>
        <v>42115.547395833331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103</v>
      </c>
      <c r="P157">
        <f t="shared" si="7"/>
        <v>12878.63</v>
      </c>
      <c r="Q157" s="12" t="s">
        <v>8313</v>
      </c>
      <c r="R157" t="s">
        <v>8316</v>
      </c>
      <c r="S157" s="9">
        <f t="shared" si="8"/>
        <v>42168.559432870374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40000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128</v>
      </c>
      <c r="P158">
        <f t="shared" si="7"/>
        <v>3412.27</v>
      </c>
      <c r="Q158" s="12" t="s">
        <v>8313</v>
      </c>
      <c r="R158" t="s">
        <v>8316</v>
      </c>
      <c r="S158" s="9">
        <f t="shared" si="8"/>
        <v>41794.124953703707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102</v>
      </c>
      <c r="P159">
        <f t="shared" si="7"/>
        <v>25574.5</v>
      </c>
      <c r="Q159" s="12" t="s">
        <v>8313</v>
      </c>
      <c r="R159" t="s">
        <v>8316</v>
      </c>
      <c r="S159" s="9">
        <f t="shared" si="8"/>
        <v>42396.911712962959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20000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254</v>
      </c>
      <c r="P160">
        <f t="shared" si="7"/>
        <v>0</v>
      </c>
      <c r="Q160" s="12" t="s">
        <v>8313</v>
      </c>
      <c r="R160" t="s">
        <v>8316</v>
      </c>
      <c r="S160" s="9">
        <f t="shared" si="8"/>
        <v>41904.07671296296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102</v>
      </c>
      <c r="P161">
        <f t="shared" si="7"/>
        <v>50803</v>
      </c>
      <c r="Q161" s="12" t="s">
        <v>8313</v>
      </c>
      <c r="R161" t="s">
        <v>8316</v>
      </c>
      <c r="S161" s="9">
        <f t="shared" si="8"/>
        <v>42514.434548611112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101</v>
      </c>
      <c r="P162">
        <f t="shared" si="7"/>
        <v>0</v>
      </c>
      <c r="Q162" s="12" t="s">
        <v>8313</v>
      </c>
      <c r="R162" t="s">
        <v>8317</v>
      </c>
      <c r="S162" s="9">
        <f t="shared" si="8"/>
        <v>42171.913090277783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30000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168</v>
      </c>
      <c r="P163">
        <f t="shared" si="7"/>
        <v>50251.41</v>
      </c>
      <c r="Q163" s="12" t="s">
        <v>8313</v>
      </c>
      <c r="R163" t="s">
        <v>8317</v>
      </c>
      <c r="S163" s="9">
        <f t="shared" si="8"/>
        <v>41792.687442129631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40000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125</v>
      </c>
      <c r="P164">
        <f t="shared" si="7"/>
        <v>5009.1000000000004</v>
      </c>
      <c r="Q164" s="12" t="s">
        <v>8313</v>
      </c>
      <c r="R164" t="s">
        <v>8317</v>
      </c>
      <c r="S164" s="9">
        <f t="shared" si="8"/>
        <v>41835.126805555556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42000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119</v>
      </c>
      <c r="P165">
        <f t="shared" si="7"/>
        <v>0</v>
      </c>
      <c r="Q165" s="12" t="s">
        <v>8313</v>
      </c>
      <c r="R165" t="s">
        <v>8317</v>
      </c>
      <c r="S165" s="9">
        <f t="shared" si="8"/>
        <v>42243.961273148147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25000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199</v>
      </c>
      <c r="P166">
        <f t="shared" si="7"/>
        <v>7115.86</v>
      </c>
      <c r="Q166" s="12" t="s">
        <v>8313</v>
      </c>
      <c r="R166" t="s">
        <v>8317</v>
      </c>
      <c r="S166" s="9">
        <f t="shared" si="8"/>
        <v>41841.762743055559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30000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165</v>
      </c>
      <c r="P167">
        <f t="shared" si="7"/>
        <v>0</v>
      </c>
      <c r="Q167" s="12" t="s">
        <v>8313</v>
      </c>
      <c r="R167" t="s">
        <v>8317</v>
      </c>
      <c r="S167" s="9">
        <f t="shared" si="8"/>
        <v>42351.658842592587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10000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493</v>
      </c>
      <c r="P168">
        <f t="shared" si="7"/>
        <v>49321</v>
      </c>
      <c r="Q168" s="12" t="s">
        <v>8313</v>
      </c>
      <c r="R168" t="s">
        <v>8317</v>
      </c>
      <c r="S168" s="9">
        <f t="shared" si="8"/>
        <v>42721.075949074075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25000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196</v>
      </c>
      <c r="P169">
        <f t="shared" si="7"/>
        <v>24550</v>
      </c>
      <c r="Q169" s="12" t="s">
        <v>8313</v>
      </c>
      <c r="R169" t="s">
        <v>8317</v>
      </c>
      <c r="S169" s="9">
        <f t="shared" si="8"/>
        <v>42160.927488425921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48000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101</v>
      </c>
      <c r="P170">
        <f t="shared" si="7"/>
        <v>16144.67</v>
      </c>
      <c r="Q170" s="12" t="s">
        <v>8313</v>
      </c>
      <c r="R170" t="s">
        <v>8317</v>
      </c>
      <c r="S170" s="9">
        <f t="shared" si="8"/>
        <v>42052.83530092593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44250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108</v>
      </c>
      <c r="P171">
        <f t="shared" si="7"/>
        <v>4797.8</v>
      </c>
      <c r="Q171" s="12" t="s">
        <v>8313</v>
      </c>
      <c r="R171" t="s">
        <v>8317</v>
      </c>
      <c r="S171" s="9">
        <f t="shared" si="8"/>
        <v>41900.505312499998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40000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119</v>
      </c>
      <c r="P172">
        <f t="shared" si="7"/>
        <v>4766.5</v>
      </c>
      <c r="Q172" s="12" t="s">
        <v>8313</v>
      </c>
      <c r="R172" t="s">
        <v>8317</v>
      </c>
      <c r="S172" s="9">
        <f t="shared" si="8"/>
        <v>42216.977812500001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10000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473</v>
      </c>
      <c r="P173">
        <f t="shared" si="7"/>
        <v>47327</v>
      </c>
      <c r="Q173" s="12" t="s">
        <v>8313</v>
      </c>
      <c r="R173" t="s">
        <v>8317</v>
      </c>
      <c r="S173" s="9">
        <f t="shared" si="8"/>
        <v>42534.180717592593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35000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135</v>
      </c>
      <c r="P174">
        <f t="shared" si="7"/>
        <v>0</v>
      </c>
      <c r="Q174" s="12" t="s">
        <v>8313</v>
      </c>
      <c r="R174" t="s">
        <v>8317</v>
      </c>
      <c r="S174" s="9">
        <f t="shared" si="8"/>
        <v>42047.394942129627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75000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63</v>
      </c>
      <c r="P175">
        <f t="shared" si="7"/>
        <v>0</v>
      </c>
      <c r="Q175" s="12" t="s">
        <v>8313</v>
      </c>
      <c r="R175" t="s">
        <v>8317</v>
      </c>
      <c r="S175" s="9">
        <f t="shared" si="8"/>
        <v>42033.573009259257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20000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233</v>
      </c>
      <c r="P176">
        <f t="shared" si="7"/>
        <v>0</v>
      </c>
      <c r="Q176" s="12" t="s">
        <v>8313</v>
      </c>
      <c r="R176" t="s">
        <v>8317</v>
      </c>
      <c r="S176" s="9">
        <f t="shared" si="8"/>
        <v>42072.758981481486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45000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102</v>
      </c>
      <c r="P177">
        <f t="shared" si="7"/>
        <v>1773.1</v>
      </c>
      <c r="Q177" s="12" t="s">
        <v>8313</v>
      </c>
      <c r="R177" t="s">
        <v>8317</v>
      </c>
      <c r="S177" s="9">
        <f t="shared" si="8"/>
        <v>41855.777905092589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40000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115</v>
      </c>
      <c r="P178">
        <f t="shared" si="7"/>
        <v>0</v>
      </c>
      <c r="Q178" s="12" t="s">
        <v>8313</v>
      </c>
      <c r="R178" t="s">
        <v>8317</v>
      </c>
      <c r="S178" s="9">
        <f t="shared" si="8"/>
        <v>42191.824062500003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27000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170</v>
      </c>
      <c r="P179">
        <f t="shared" si="7"/>
        <v>6568.43</v>
      </c>
      <c r="Q179" s="12" t="s">
        <v>8313</v>
      </c>
      <c r="R179" t="s">
        <v>8317</v>
      </c>
      <c r="S179" s="9">
        <f t="shared" si="8"/>
        <v>42070.047754629632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45000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101</v>
      </c>
      <c r="P180">
        <f t="shared" si="7"/>
        <v>0</v>
      </c>
      <c r="Q180" s="12" t="s">
        <v>8313</v>
      </c>
      <c r="R180" t="s">
        <v>8317</v>
      </c>
      <c r="S180" s="9">
        <f t="shared" si="8"/>
        <v>42304.955381944441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40000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113</v>
      </c>
      <c r="P181">
        <f t="shared" si="7"/>
        <v>22563</v>
      </c>
      <c r="Q181" s="12" t="s">
        <v>8313</v>
      </c>
      <c r="R181" t="s">
        <v>8317</v>
      </c>
      <c r="S181" s="9">
        <f t="shared" si="8"/>
        <v>42403.080497685187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2500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1802</v>
      </c>
      <c r="P182">
        <f t="shared" si="7"/>
        <v>3464.69</v>
      </c>
      <c r="Q182" s="12" t="s">
        <v>8313</v>
      </c>
      <c r="R182" t="s">
        <v>8317</v>
      </c>
      <c r="S182" s="9">
        <f t="shared" si="8"/>
        <v>42067.991238425922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25000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179</v>
      </c>
      <c r="P183">
        <f t="shared" si="7"/>
        <v>11167.25</v>
      </c>
      <c r="Q183" s="12" t="s">
        <v>8313</v>
      </c>
      <c r="R183" t="s">
        <v>8317</v>
      </c>
      <c r="S183" s="9">
        <f t="shared" si="8"/>
        <v>42147.741840277777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40000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112</v>
      </c>
      <c r="P184">
        <f t="shared" si="7"/>
        <v>0</v>
      </c>
      <c r="Q184" s="12" t="s">
        <v>8313</v>
      </c>
      <c r="R184" t="s">
        <v>8317</v>
      </c>
      <c r="S184" s="9">
        <f t="shared" si="8"/>
        <v>42712.011944444443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35000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127</v>
      </c>
      <c r="P185">
        <f t="shared" si="7"/>
        <v>3699</v>
      </c>
      <c r="Q185" s="12" t="s">
        <v>8313</v>
      </c>
      <c r="R185" t="s">
        <v>8317</v>
      </c>
      <c r="S185" s="9">
        <f t="shared" si="8"/>
        <v>41939.810300925928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35000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125</v>
      </c>
      <c r="P186">
        <f t="shared" si="7"/>
        <v>21879</v>
      </c>
      <c r="Q186" s="12" t="s">
        <v>8313</v>
      </c>
      <c r="R186" t="s">
        <v>8317</v>
      </c>
      <c r="S186" s="9">
        <f t="shared" si="8"/>
        <v>41825.791226851856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34000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127</v>
      </c>
      <c r="P187">
        <f t="shared" si="7"/>
        <v>4329.6000000000004</v>
      </c>
      <c r="Q187" s="12" t="s">
        <v>8313</v>
      </c>
      <c r="R187" t="s">
        <v>8317</v>
      </c>
      <c r="S187" s="9">
        <f t="shared" si="8"/>
        <v>42570.91133101852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30000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143</v>
      </c>
      <c r="P188">
        <f t="shared" si="7"/>
        <v>0</v>
      </c>
      <c r="Q188" s="12" t="s">
        <v>8313</v>
      </c>
      <c r="R188" t="s">
        <v>8317</v>
      </c>
      <c r="S188" s="9">
        <f t="shared" si="8"/>
        <v>42767.812893518523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200000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22</v>
      </c>
      <c r="P189">
        <f t="shared" si="7"/>
        <v>8603</v>
      </c>
      <c r="Q189" s="12" t="s">
        <v>8313</v>
      </c>
      <c r="R189" t="s">
        <v>8317</v>
      </c>
      <c r="S189" s="9">
        <f t="shared" si="8"/>
        <v>42182.234456018516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40000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107</v>
      </c>
      <c r="P190">
        <f t="shared" si="7"/>
        <v>0</v>
      </c>
      <c r="Q190" s="12" t="s">
        <v>8313</v>
      </c>
      <c r="R190" t="s">
        <v>8317</v>
      </c>
      <c r="S190" s="9">
        <f t="shared" si="8"/>
        <v>41857.18304398148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40000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106</v>
      </c>
      <c r="P191">
        <f t="shared" si="7"/>
        <v>8462.2000000000007</v>
      </c>
      <c r="Q191" s="12" t="s">
        <v>8313</v>
      </c>
      <c r="R191" t="s">
        <v>8317</v>
      </c>
      <c r="S191" s="9">
        <f t="shared" si="8"/>
        <v>42556.690706018519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500000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8</v>
      </c>
      <c r="P192">
        <f t="shared" si="7"/>
        <v>42086.42</v>
      </c>
      <c r="Q192" s="12" t="s">
        <v>8313</v>
      </c>
      <c r="R192" t="s">
        <v>8317</v>
      </c>
      <c r="S192" s="9">
        <f t="shared" si="8"/>
        <v>42527.650995370372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12</v>
      </c>
      <c r="P193">
        <f t="shared" si="7"/>
        <v>13983.33</v>
      </c>
      <c r="Q193" s="12" t="s">
        <v>8313</v>
      </c>
      <c r="R193" t="s">
        <v>8317</v>
      </c>
      <c r="S193" s="9">
        <f t="shared" si="8"/>
        <v>42239.441412037035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40000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105</v>
      </c>
      <c r="P194">
        <f t="shared" si="7"/>
        <v>13950.15</v>
      </c>
      <c r="Q194" s="12" t="s">
        <v>8313</v>
      </c>
      <c r="R194" t="s">
        <v>8317</v>
      </c>
      <c r="S194" s="9">
        <f t="shared" si="8"/>
        <v>41899.792037037041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40000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104</v>
      </c>
      <c r="P195">
        <f t="shared" ref="P195:P258" si="10">IFERROR(ROUND(E195/L195,2),0)</f>
        <v>0</v>
      </c>
      <c r="Q195" s="12" t="s">
        <v>8313</v>
      </c>
      <c r="R195" t="s">
        <v>8317</v>
      </c>
      <c r="S195" s="9">
        <f t="shared" si="8"/>
        <v>41911.934791666667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36400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113</v>
      </c>
      <c r="P196">
        <f t="shared" si="10"/>
        <v>13666.67</v>
      </c>
      <c r="Q196" s="12" t="s">
        <v>8313</v>
      </c>
      <c r="R196" t="s">
        <v>8317</v>
      </c>
      <c r="S196" s="9">
        <f t="shared" ref="S196:S259" si="11">(((J196/60)/60/24)+DATE(1970,1,1))</f>
        <v>42375.996886574074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20</v>
      </c>
      <c r="P197">
        <f t="shared" si="10"/>
        <v>0</v>
      </c>
      <c r="Q197" s="12" t="s">
        <v>8313</v>
      </c>
      <c r="R197" t="s">
        <v>8317</v>
      </c>
      <c r="S197" s="9">
        <f t="shared" si="11"/>
        <v>42135.67050925926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116</v>
      </c>
      <c r="P198">
        <f t="shared" si="10"/>
        <v>2141.58</v>
      </c>
      <c r="Q198" s="12" t="s">
        <v>8313</v>
      </c>
      <c r="R198" t="s">
        <v>8317</v>
      </c>
      <c r="S198" s="9">
        <f t="shared" si="11"/>
        <v>42259.542800925927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27000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150</v>
      </c>
      <c r="P199">
        <f t="shared" si="10"/>
        <v>5074.25</v>
      </c>
      <c r="Q199" s="12" t="s">
        <v>8313</v>
      </c>
      <c r="R199" t="s">
        <v>8317</v>
      </c>
      <c r="S199" s="9">
        <f t="shared" si="11"/>
        <v>42741.848379629635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203</v>
      </c>
      <c r="P200">
        <f t="shared" si="10"/>
        <v>6750.5</v>
      </c>
      <c r="Q200" s="12" t="s">
        <v>8313</v>
      </c>
      <c r="R200" t="s">
        <v>8317</v>
      </c>
      <c r="S200" s="9">
        <f t="shared" si="11"/>
        <v>41887.383356481485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40</v>
      </c>
      <c r="P201">
        <f t="shared" si="10"/>
        <v>0</v>
      </c>
      <c r="Q201" s="12" t="s">
        <v>8313</v>
      </c>
      <c r="R201" t="s">
        <v>8317</v>
      </c>
      <c r="S201" s="9">
        <f t="shared" si="11"/>
        <v>42584.123865740738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22000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183</v>
      </c>
      <c r="P202">
        <f t="shared" si="10"/>
        <v>2242.06</v>
      </c>
      <c r="Q202" s="12" t="s">
        <v>8313</v>
      </c>
      <c r="R202" t="s">
        <v>8317</v>
      </c>
      <c r="S202" s="9">
        <f t="shared" si="11"/>
        <v>41867.083368055559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12500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322</v>
      </c>
      <c r="P203">
        <f t="shared" si="10"/>
        <v>5754.29</v>
      </c>
      <c r="Q203" s="12" t="s">
        <v>8313</v>
      </c>
      <c r="R203" t="s">
        <v>8317</v>
      </c>
      <c r="S203" s="9">
        <f t="shared" si="11"/>
        <v>42023.818622685183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40000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100</v>
      </c>
      <c r="P204">
        <f t="shared" si="10"/>
        <v>0</v>
      </c>
      <c r="Q204" s="12" t="s">
        <v>8313</v>
      </c>
      <c r="R204" t="s">
        <v>8317</v>
      </c>
      <c r="S204" s="9">
        <f t="shared" si="11"/>
        <v>42255.927824074075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4900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819</v>
      </c>
      <c r="P205">
        <f t="shared" si="10"/>
        <v>5017.5</v>
      </c>
      <c r="Q205" s="12" t="s">
        <v>8313</v>
      </c>
      <c r="R205" t="s">
        <v>8317</v>
      </c>
      <c r="S205" s="9">
        <f t="shared" si="11"/>
        <v>41973.847962962958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95000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42</v>
      </c>
      <c r="P206">
        <f t="shared" si="10"/>
        <v>31</v>
      </c>
      <c r="Q206" s="12" t="s">
        <v>8313</v>
      </c>
      <c r="R206" t="s">
        <v>8317</v>
      </c>
      <c r="S206" s="9">
        <f t="shared" si="11"/>
        <v>42556.583368055552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37500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107</v>
      </c>
      <c r="P207">
        <f t="shared" si="10"/>
        <v>2356.1799999999998</v>
      </c>
      <c r="Q207" s="12" t="s">
        <v>8313</v>
      </c>
      <c r="R207" t="s">
        <v>8317</v>
      </c>
      <c r="S207" s="9">
        <f t="shared" si="11"/>
        <v>42248.632199074069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35000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114</v>
      </c>
      <c r="P208">
        <f t="shared" si="10"/>
        <v>0</v>
      </c>
      <c r="Q208" s="12" t="s">
        <v>8313</v>
      </c>
      <c r="R208" t="s">
        <v>8317</v>
      </c>
      <c r="S208" s="9">
        <f t="shared" si="11"/>
        <v>42567.004432870366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35000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114</v>
      </c>
      <c r="P209">
        <f t="shared" si="10"/>
        <v>3058.23</v>
      </c>
      <c r="Q209" s="12" t="s">
        <v>8313</v>
      </c>
      <c r="R209" t="s">
        <v>8317</v>
      </c>
      <c r="S209" s="9">
        <f t="shared" si="11"/>
        <v>41978.197199074071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6000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662</v>
      </c>
      <c r="P210">
        <f t="shared" si="10"/>
        <v>0</v>
      </c>
      <c r="Q210" s="12" t="s">
        <v>8313</v>
      </c>
      <c r="R210" t="s">
        <v>8317</v>
      </c>
      <c r="S210" s="9">
        <f t="shared" si="11"/>
        <v>41959.369988425926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9800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404</v>
      </c>
      <c r="P211">
        <f t="shared" si="10"/>
        <v>0</v>
      </c>
      <c r="Q211" s="12" t="s">
        <v>8313</v>
      </c>
      <c r="R211" t="s">
        <v>8317</v>
      </c>
      <c r="S211" s="9">
        <f t="shared" si="11"/>
        <v>42165.922858796301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30000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132</v>
      </c>
      <c r="P212">
        <f t="shared" si="10"/>
        <v>1196.98</v>
      </c>
      <c r="Q212" s="12" t="s">
        <v>8313</v>
      </c>
      <c r="R212" t="s">
        <v>8317</v>
      </c>
      <c r="S212" s="9">
        <f t="shared" si="11"/>
        <v>42249.064722222218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786</v>
      </c>
      <c r="P213">
        <f t="shared" si="10"/>
        <v>3275.33</v>
      </c>
      <c r="Q213" s="12" t="s">
        <v>8313</v>
      </c>
      <c r="R213" t="s">
        <v>8317</v>
      </c>
      <c r="S213" s="9">
        <f t="shared" si="11"/>
        <v>42236.159918981488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35000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112</v>
      </c>
      <c r="P214">
        <f t="shared" si="10"/>
        <v>39304</v>
      </c>
      <c r="Q214" s="12" t="s">
        <v>8313</v>
      </c>
      <c r="R214" t="s">
        <v>8317</v>
      </c>
      <c r="S214" s="9">
        <f t="shared" si="11"/>
        <v>42416.881018518514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14500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270</v>
      </c>
      <c r="P215">
        <f t="shared" si="10"/>
        <v>39137</v>
      </c>
      <c r="Q215" s="12" t="s">
        <v>8313</v>
      </c>
      <c r="R215" t="s">
        <v>8317</v>
      </c>
      <c r="S215" s="9">
        <f t="shared" si="11"/>
        <v>42202.594293981485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326</v>
      </c>
      <c r="P216">
        <f t="shared" si="10"/>
        <v>39131</v>
      </c>
      <c r="Q216" s="12" t="s">
        <v>8313</v>
      </c>
      <c r="R216" t="s">
        <v>8317</v>
      </c>
      <c r="S216" s="9">
        <f t="shared" si="11"/>
        <v>42009.64061342593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35000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111</v>
      </c>
      <c r="P217">
        <f t="shared" si="10"/>
        <v>38876.949999999997</v>
      </c>
      <c r="Q217" s="12" t="s">
        <v>8313</v>
      </c>
      <c r="R217" t="s">
        <v>8317</v>
      </c>
      <c r="S217" s="9">
        <f t="shared" si="11"/>
        <v>42375.230115740742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25000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155</v>
      </c>
      <c r="P218">
        <f t="shared" si="10"/>
        <v>461.24</v>
      </c>
      <c r="Q218" s="12" t="s">
        <v>8313</v>
      </c>
      <c r="R218" t="s">
        <v>8317</v>
      </c>
      <c r="S218" s="9">
        <f t="shared" si="11"/>
        <v>42066.958761574075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38000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101</v>
      </c>
      <c r="P219">
        <f t="shared" si="10"/>
        <v>1013.16</v>
      </c>
      <c r="Q219" s="12" t="s">
        <v>8313</v>
      </c>
      <c r="R219" t="s">
        <v>8317</v>
      </c>
      <c r="S219" s="9">
        <f t="shared" si="11"/>
        <v>41970.64061342593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35000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109</v>
      </c>
      <c r="P220">
        <f t="shared" si="10"/>
        <v>38082.69</v>
      </c>
      <c r="Q220" s="12" t="s">
        <v>8313</v>
      </c>
      <c r="R220" t="s">
        <v>8317</v>
      </c>
      <c r="S220" s="9">
        <f t="shared" si="11"/>
        <v>42079.628344907411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15000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253</v>
      </c>
      <c r="P221">
        <f t="shared" si="10"/>
        <v>499.92</v>
      </c>
      <c r="Q221" s="12" t="s">
        <v>8313</v>
      </c>
      <c r="R221" t="s">
        <v>8317</v>
      </c>
      <c r="S221" s="9">
        <f t="shared" si="11"/>
        <v>42429.326678240745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35000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107</v>
      </c>
      <c r="P222">
        <f t="shared" si="10"/>
        <v>12451.42</v>
      </c>
      <c r="Q222" s="12" t="s">
        <v>8313</v>
      </c>
      <c r="R222" t="s">
        <v>8317</v>
      </c>
      <c r="S222" s="9">
        <f t="shared" si="11"/>
        <v>42195.643865740742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30000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124</v>
      </c>
      <c r="P223">
        <f t="shared" si="10"/>
        <v>0</v>
      </c>
      <c r="Q223" s="12" t="s">
        <v>8313</v>
      </c>
      <c r="R223" t="s">
        <v>8317</v>
      </c>
      <c r="S223" s="9">
        <f t="shared" si="11"/>
        <v>42031.837546296301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35000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103</v>
      </c>
      <c r="P224">
        <f t="shared" si="10"/>
        <v>18041</v>
      </c>
      <c r="Q224" s="12" t="s">
        <v>8313</v>
      </c>
      <c r="R224" t="s">
        <v>8317</v>
      </c>
      <c r="S224" s="9">
        <f t="shared" si="11"/>
        <v>42031.769884259258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35000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103</v>
      </c>
      <c r="P225">
        <f t="shared" si="10"/>
        <v>0</v>
      </c>
      <c r="Q225" s="12" t="s">
        <v>8313</v>
      </c>
      <c r="R225" t="s">
        <v>8317</v>
      </c>
      <c r="S225" s="9">
        <f t="shared" si="11"/>
        <v>42482.048032407409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35000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102</v>
      </c>
      <c r="P226">
        <f t="shared" si="10"/>
        <v>0</v>
      </c>
      <c r="Q226" s="12" t="s">
        <v>8313</v>
      </c>
      <c r="R226" t="s">
        <v>8317</v>
      </c>
      <c r="S226" s="9">
        <f t="shared" si="11"/>
        <v>42135.235254629632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35000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102</v>
      </c>
      <c r="P227">
        <f t="shared" si="10"/>
        <v>0</v>
      </c>
      <c r="Q227" s="12" t="s">
        <v>8313</v>
      </c>
      <c r="R227" t="s">
        <v>8317</v>
      </c>
      <c r="S227" s="9">
        <f t="shared" si="11"/>
        <v>42438.961273148147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30000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118</v>
      </c>
      <c r="P228">
        <f t="shared" si="10"/>
        <v>17694.57</v>
      </c>
      <c r="Q228" s="12" t="s">
        <v>8313</v>
      </c>
      <c r="R228" t="s">
        <v>8317</v>
      </c>
      <c r="S228" s="9">
        <f t="shared" si="11"/>
        <v>42106.666018518517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35</v>
      </c>
      <c r="P229">
        <f t="shared" si="10"/>
        <v>0</v>
      </c>
      <c r="Q229" s="12" t="s">
        <v>8313</v>
      </c>
      <c r="R229" t="s">
        <v>8317</v>
      </c>
      <c r="S229" s="9">
        <f t="shared" si="11"/>
        <v>42164.893993055557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20000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177</v>
      </c>
      <c r="P230">
        <f t="shared" si="10"/>
        <v>0</v>
      </c>
      <c r="Q230" s="12" t="s">
        <v>8313</v>
      </c>
      <c r="R230" t="s">
        <v>8317</v>
      </c>
      <c r="S230" s="9">
        <f t="shared" si="11"/>
        <v>42096.686400462961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35000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101</v>
      </c>
      <c r="P231">
        <f t="shared" si="10"/>
        <v>0</v>
      </c>
      <c r="Q231" s="12" t="s">
        <v>8313</v>
      </c>
      <c r="R231" t="s">
        <v>8317</v>
      </c>
      <c r="S231" s="9">
        <f t="shared" si="11"/>
        <v>42383.933993055558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35000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101</v>
      </c>
      <c r="P232">
        <f t="shared" si="10"/>
        <v>17637.82</v>
      </c>
      <c r="Q232" s="12" t="s">
        <v>8313</v>
      </c>
      <c r="R232" t="s">
        <v>8317</v>
      </c>
      <c r="S232" s="9">
        <f t="shared" si="11"/>
        <v>42129.777210648142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60000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59</v>
      </c>
      <c r="P233">
        <f t="shared" si="10"/>
        <v>0</v>
      </c>
      <c r="Q233" s="12" t="s">
        <v>8313</v>
      </c>
      <c r="R233" t="s">
        <v>8317</v>
      </c>
      <c r="S233" s="9">
        <f t="shared" si="11"/>
        <v>42341.958923611113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35000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100</v>
      </c>
      <c r="P234">
        <f t="shared" si="10"/>
        <v>5017.57</v>
      </c>
      <c r="Q234" s="12" t="s">
        <v>8313</v>
      </c>
      <c r="R234" t="s">
        <v>8317</v>
      </c>
      <c r="S234" s="9">
        <f t="shared" si="11"/>
        <v>42032.82576388889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19000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185</v>
      </c>
      <c r="P235">
        <f t="shared" si="10"/>
        <v>0</v>
      </c>
      <c r="Q235" s="12" t="s">
        <v>8313</v>
      </c>
      <c r="R235" t="s">
        <v>8317</v>
      </c>
      <c r="S235" s="9">
        <f t="shared" si="11"/>
        <v>42612.911712962959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25000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139</v>
      </c>
      <c r="P236">
        <f t="shared" si="10"/>
        <v>6935.2</v>
      </c>
      <c r="Q236" s="12" t="s">
        <v>8313</v>
      </c>
      <c r="R236" t="s">
        <v>8317</v>
      </c>
      <c r="S236" s="9">
        <f t="shared" si="11"/>
        <v>42136.035405092596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25000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139</v>
      </c>
      <c r="P237">
        <f t="shared" si="10"/>
        <v>0</v>
      </c>
      <c r="Q237" s="12" t="s">
        <v>8313</v>
      </c>
      <c r="R237" t="s">
        <v>8317</v>
      </c>
      <c r="S237" s="9">
        <f t="shared" si="11"/>
        <v>42164.908530092594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33500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102</v>
      </c>
      <c r="P238">
        <f t="shared" si="10"/>
        <v>0</v>
      </c>
      <c r="Q238" s="12" t="s">
        <v>8313</v>
      </c>
      <c r="R238" t="s">
        <v>8317</v>
      </c>
      <c r="S238" s="9">
        <f t="shared" si="11"/>
        <v>42321.08447916666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32360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105</v>
      </c>
      <c r="P239">
        <f t="shared" si="10"/>
        <v>34090.629999999997</v>
      </c>
      <c r="Q239" s="12" t="s">
        <v>8313</v>
      </c>
      <c r="R239" t="s">
        <v>8317</v>
      </c>
      <c r="S239" s="9">
        <f t="shared" si="11"/>
        <v>42377.577187499999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15000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226</v>
      </c>
      <c r="P240">
        <f t="shared" si="10"/>
        <v>0</v>
      </c>
      <c r="Q240" s="12" t="s">
        <v>8313</v>
      </c>
      <c r="R240" t="s">
        <v>8317</v>
      </c>
      <c r="S240" s="9">
        <f t="shared" si="11"/>
        <v>42713.962499999994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34</v>
      </c>
      <c r="P241">
        <f t="shared" si="10"/>
        <v>6758.2</v>
      </c>
      <c r="Q241" s="12" t="s">
        <v>8313</v>
      </c>
      <c r="R241" t="s">
        <v>8317</v>
      </c>
      <c r="S241" s="9">
        <f t="shared" si="11"/>
        <v>42297.110300925924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421</v>
      </c>
      <c r="P242">
        <f t="shared" si="10"/>
        <v>245.55</v>
      </c>
      <c r="Q242" s="12" t="s">
        <v>8313</v>
      </c>
      <c r="R242" t="s">
        <v>8318</v>
      </c>
      <c r="S242" s="9">
        <f t="shared" si="11"/>
        <v>41354.708460648151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39</v>
      </c>
      <c r="P243">
        <f t="shared" si="10"/>
        <v>89.06</v>
      </c>
      <c r="Q243" s="12" t="s">
        <v>8313</v>
      </c>
      <c r="R243" t="s">
        <v>8318</v>
      </c>
      <c r="S243" s="9">
        <f t="shared" si="11"/>
        <v>41949.697962962964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209</v>
      </c>
      <c r="P244">
        <f t="shared" si="10"/>
        <v>165.31</v>
      </c>
      <c r="Q244" s="12" t="s">
        <v>8313</v>
      </c>
      <c r="R244" t="s">
        <v>8318</v>
      </c>
      <c r="S244" s="9">
        <f t="shared" si="11"/>
        <v>40862.492939814816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111</v>
      </c>
      <c r="P245">
        <f t="shared" si="10"/>
        <v>101.81</v>
      </c>
      <c r="Q245" s="12" t="s">
        <v>8313</v>
      </c>
      <c r="R245" t="s">
        <v>8318</v>
      </c>
      <c r="S245" s="9">
        <f t="shared" si="11"/>
        <v>41662.047500000001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133</v>
      </c>
      <c r="P246">
        <f t="shared" si="10"/>
        <v>397.27</v>
      </c>
      <c r="Q246" s="12" t="s">
        <v>8313</v>
      </c>
      <c r="R246" t="s">
        <v>8318</v>
      </c>
      <c r="S246" s="9">
        <f t="shared" si="11"/>
        <v>40213.323599537034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346.14</v>
      </c>
      <c r="Q247" s="12" t="s">
        <v>8313</v>
      </c>
      <c r="R247" t="s">
        <v>8318</v>
      </c>
      <c r="S247" s="9">
        <f t="shared" si="11"/>
        <v>41107.053067129629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132</v>
      </c>
      <c r="P248">
        <f t="shared" si="10"/>
        <v>148.01</v>
      </c>
      <c r="Q248" s="12" t="s">
        <v>8313</v>
      </c>
      <c r="R248" t="s">
        <v>8318</v>
      </c>
      <c r="S248" s="9">
        <f t="shared" si="11"/>
        <v>40480.363483796296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110</v>
      </c>
      <c r="P249">
        <f t="shared" si="10"/>
        <v>530.69000000000005</v>
      </c>
      <c r="Q249" s="12" t="s">
        <v>8313</v>
      </c>
      <c r="R249" t="s">
        <v>8318</v>
      </c>
      <c r="S249" s="9">
        <f t="shared" si="11"/>
        <v>40430.604328703703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118</v>
      </c>
      <c r="P250">
        <f t="shared" si="10"/>
        <v>225.1</v>
      </c>
      <c r="Q250" s="12" t="s">
        <v>8313</v>
      </c>
      <c r="R250" t="s">
        <v>8318</v>
      </c>
      <c r="S250" s="9">
        <f t="shared" si="11"/>
        <v>40870.774409722224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131</v>
      </c>
      <c r="P251">
        <f t="shared" si="10"/>
        <v>139.34</v>
      </c>
      <c r="Q251" s="12" t="s">
        <v>8313</v>
      </c>
      <c r="R251" t="s">
        <v>8318</v>
      </c>
      <c r="S251" s="9">
        <f t="shared" si="11"/>
        <v>40332.923842592594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408</v>
      </c>
      <c r="P252">
        <f t="shared" si="10"/>
        <v>74.64</v>
      </c>
      <c r="Q252" s="12" t="s">
        <v>8313</v>
      </c>
      <c r="R252" t="s">
        <v>8318</v>
      </c>
      <c r="S252" s="9">
        <f t="shared" si="11"/>
        <v>41401.565868055557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141</v>
      </c>
      <c r="P253">
        <f t="shared" si="10"/>
        <v>417.83</v>
      </c>
      <c r="Q253" s="12" t="s">
        <v>8313</v>
      </c>
      <c r="R253" t="s">
        <v>8318</v>
      </c>
      <c r="S253" s="9">
        <f t="shared" si="11"/>
        <v>41013.787569444445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267</v>
      </c>
      <c r="P254">
        <f t="shared" si="10"/>
        <v>296.99</v>
      </c>
      <c r="Q254" s="12" t="s">
        <v>8313</v>
      </c>
      <c r="R254" t="s">
        <v>8318</v>
      </c>
      <c r="S254" s="9">
        <f t="shared" si="11"/>
        <v>40266.662708333337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229</v>
      </c>
      <c r="P255">
        <f t="shared" si="10"/>
        <v>4576.5</v>
      </c>
      <c r="Q255" s="12" t="s">
        <v>8313</v>
      </c>
      <c r="R255" t="s">
        <v>8318</v>
      </c>
      <c r="S255" s="9">
        <f t="shared" si="11"/>
        <v>40924.650868055556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128</v>
      </c>
      <c r="P256">
        <f t="shared" si="10"/>
        <v>101.93</v>
      </c>
      <c r="Q256" s="12" t="s">
        <v>8313</v>
      </c>
      <c r="R256" t="s">
        <v>8318</v>
      </c>
      <c r="S256" s="9">
        <f t="shared" si="11"/>
        <v>42263.952662037031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106</v>
      </c>
      <c r="P257">
        <f t="shared" si="10"/>
        <v>169.66</v>
      </c>
      <c r="Q257" s="12" t="s">
        <v>8313</v>
      </c>
      <c r="R257" t="s">
        <v>8318</v>
      </c>
      <c r="S257" s="9">
        <f t="shared" si="11"/>
        <v>40588.526412037041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103</v>
      </c>
      <c r="P258">
        <f t="shared" si="10"/>
        <v>115.71</v>
      </c>
      <c r="Q258" s="12" t="s">
        <v>8313</v>
      </c>
      <c r="R258" t="s">
        <v>8318</v>
      </c>
      <c r="S258" s="9">
        <f t="shared" si="11"/>
        <v>41319.769293981481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265</v>
      </c>
      <c r="P259">
        <f t="shared" ref="P259:P322" si="13">IFERROR(ROUND(E259/L259,2),0)</f>
        <v>56.7</v>
      </c>
      <c r="Q259" s="12" t="s">
        <v>8313</v>
      </c>
      <c r="R259" t="s">
        <v>8318</v>
      </c>
      <c r="S259" s="9">
        <f t="shared" si="11"/>
        <v>42479.626875000002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127</v>
      </c>
      <c r="P260">
        <f t="shared" si="13"/>
        <v>46.05</v>
      </c>
      <c r="Q260" s="12" t="s">
        <v>8313</v>
      </c>
      <c r="R260" t="s">
        <v>8318</v>
      </c>
      <c r="S260" s="9">
        <f t="shared" ref="S260:S323" si="14">(((J260/60)/60/24)+DATE(1970,1,1))</f>
        <v>40682.051689814813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106</v>
      </c>
      <c r="P261">
        <f t="shared" si="13"/>
        <v>33.630000000000003</v>
      </c>
      <c r="Q261" s="12" t="s">
        <v>8313</v>
      </c>
      <c r="R261" t="s">
        <v>8318</v>
      </c>
      <c r="S261" s="9">
        <f t="shared" si="14"/>
        <v>42072.738067129627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105</v>
      </c>
      <c r="P262">
        <f t="shared" si="13"/>
        <v>358.2</v>
      </c>
      <c r="Q262" s="12" t="s">
        <v>8313</v>
      </c>
      <c r="R262" t="s">
        <v>8318</v>
      </c>
      <c r="S262" s="9">
        <f t="shared" si="14"/>
        <v>40330.755543981482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105</v>
      </c>
      <c r="P263">
        <f t="shared" si="13"/>
        <v>142.75</v>
      </c>
      <c r="Q263" s="12" t="s">
        <v>8313</v>
      </c>
      <c r="R263" t="s">
        <v>8318</v>
      </c>
      <c r="S263" s="9">
        <f t="shared" si="14"/>
        <v>41017.885462962964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418</v>
      </c>
      <c r="P264">
        <f t="shared" si="13"/>
        <v>216.07</v>
      </c>
      <c r="Q264" s="12" t="s">
        <v>8313</v>
      </c>
      <c r="R264" t="s">
        <v>8318</v>
      </c>
      <c r="S264" s="9">
        <f t="shared" si="14"/>
        <v>40555.24800925926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104</v>
      </c>
      <c r="P265">
        <f t="shared" si="13"/>
        <v>32.49</v>
      </c>
      <c r="Q265" s="12" t="s">
        <v>8313</v>
      </c>
      <c r="R265" t="s">
        <v>8318</v>
      </c>
      <c r="S265" s="9">
        <f t="shared" si="14"/>
        <v>41149.954791666663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125</v>
      </c>
      <c r="P266">
        <f t="shared" si="13"/>
        <v>343.69</v>
      </c>
      <c r="Q266" s="12" t="s">
        <v>8313</v>
      </c>
      <c r="R266" t="s">
        <v>8318</v>
      </c>
      <c r="S266" s="9">
        <f t="shared" si="14"/>
        <v>41010.620312500003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88000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36</v>
      </c>
      <c r="P267">
        <f t="shared" si="13"/>
        <v>539.19000000000005</v>
      </c>
      <c r="Q267" s="12" t="s">
        <v>8313</v>
      </c>
      <c r="R267" t="s">
        <v>8318</v>
      </c>
      <c r="S267" s="9">
        <f t="shared" si="14"/>
        <v>40267.245717592588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103</v>
      </c>
      <c r="P268">
        <f t="shared" si="13"/>
        <v>858.09</v>
      </c>
      <c r="Q268" s="12" t="s">
        <v>8313</v>
      </c>
      <c r="R268" t="s">
        <v>8318</v>
      </c>
      <c r="S268" s="9">
        <f t="shared" si="14"/>
        <v>40205.174849537041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10000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309</v>
      </c>
      <c r="P269">
        <f t="shared" si="13"/>
        <v>187.07</v>
      </c>
      <c r="Q269" s="12" t="s">
        <v>8313</v>
      </c>
      <c r="R269" t="s">
        <v>8318</v>
      </c>
      <c r="S269" s="9">
        <f t="shared" si="14"/>
        <v>41785.452534722222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205</v>
      </c>
      <c r="P270">
        <f t="shared" si="13"/>
        <v>277.52</v>
      </c>
      <c r="Q270" s="12" t="s">
        <v>8313</v>
      </c>
      <c r="R270" t="s">
        <v>8318</v>
      </c>
      <c r="S270" s="9">
        <f t="shared" si="14"/>
        <v>40809.15252314815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104219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30</v>
      </c>
      <c r="P271">
        <f t="shared" si="13"/>
        <v>19.27</v>
      </c>
      <c r="Q271" s="12" t="s">
        <v>8313</v>
      </c>
      <c r="R271" t="s">
        <v>8318</v>
      </c>
      <c r="S271" s="9">
        <f t="shared" si="14"/>
        <v>42758.197013888886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102</v>
      </c>
      <c r="P272">
        <f t="shared" si="13"/>
        <v>502.87</v>
      </c>
      <c r="Q272" s="12" t="s">
        <v>8313</v>
      </c>
      <c r="R272" t="s">
        <v>8318</v>
      </c>
      <c r="S272" s="9">
        <f t="shared" si="14"/>
        <v>40637.866550925923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102</v>
      </c>
      <c r="P273">
        <f t="shared" si="13"/>
        <v>106.66</v>
      </c>
      <c r="Q273" s="12" t="s">
        <v>8313</v>
      </c>
      <c r="R273" t="s">
        <v>8318</v>
      </c>
      <c r="S273" s="9">
        <f t="shared" si="14"/>
        <v>41612.10024305556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102</v>
      </c>
      <c r="P274">
        <f t="shared" si="13"/>
        <v>470.9</v>
      </c>
      <c r="Q274" s="12" t="s">
        <v>8313</v>
      </c>
      <c r="R274" t="s">
        <v>8318</v>
      </c>
      <c r="S274" s="9">
        <f t="shared" si="14"/>
        <v>40235.900358796294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122</v>
      </c>
      <c r="P275">
        <f t="shared" si="13"/>
        <v>258.52</v>
      </c>
      <c r="Q275" s="12" t="s">
        <v>8313</v>
      </c>
      <c r="R275" t="s">
        <v>8318</v>
      </c>
      <c r="S275" s="9">
        <f t="shared" si="14"/>
        <v>40697.498449074075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303833</v>
      </c>
      <c r="P276">
        <f t="shared" si="13"/>
        <v>268.88</v>
      </c>
      <c r="Q276" s="12" t="s">
        <v>8313</v>
      </c>
      <c r="R276" t="s">
        <v>8318</v>
      </c>
      <c r="S276" s="9">
        <f t="shared" si="14"/>
        <v>40969.912372685183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202</v>
      </c>
      <c r="P277">
        <f t="shared" si="13"/>
        <v>91.37</v>
      </c>
      <c r="Q277" s="12" t="s">
        <v>8313</v>
      </c>
      <c r="R277" t="s">
        <v>8318</v>
      </c>
      <c r="S277" s="9">
        <f t="shared" si="14"/>
        <v>41193.032013888893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101</v>
      </c>
      <c r="P278">
        <f t="shared" si="13"/>
        <v>488.95</v>
      </c>
      <c r="Q278" s="12" t="s">
        <v>8313</v>
      </c>
      <c r="R278" t="s">
        <v>8318</v>
      </c>
      <c r="S278" s="9">
        <f t="shared" si="14"/>
        <v>40967.081874999996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1212</v>
      </c>
      <c r="P279">
        <f t="shared" si="13"/>
        <v>31.86</v>
      </c>
      <c r="Q279" s="12" t="s">
        <v>8313</v>
      </c>
      <c r="R279" t="s">
        <v>8318</v>
      </c>
      <c r="S279" s="9">
        <f t="shared" si="14"/>
        <v>42117.891423611116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202</v>
      </c>
      <c r="P280">
        <f t="shared" si="13"/>
        <v>72.95</v>
      </c>
      <c r="Q280" s="12" t="s">
        <v>8313</v>
      </c>
      <c r="R280" t="s">
        <v>8318</v>
      </c>
      <c r="S280" s="9">
        <f t="shared" si="14"/>
        <v>41164.040960648148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101</v>
      </c>
      <c r="P281">
        <f t="shared" si="13"/>
        <v>99.15</v>
      </c>
      <c r="Q281" s="12" t="s">
        <v>8313</v>
      </c>
      <c r="R281" t="s">
        <v>8318</v>
      </c>
      <c r="S281" s="9">
        <f t="shared" si="14"/>
        <v>42759.244166666671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126</v>
      </c>
      <c r="P282">
        <f t="shared" si="13"/>
        <v>14.13</v>
      </c>
      <c r="Q282" s="12" t="s">
        <v>8313</v>
      </c>
      <c r="R282" t="s">
        <v>8318</v>
      </c>
      <c r="S282" s="9">
        <f t="shared" si="14"/>
        <v>41744.590682870366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104</v>
      </c>
      <c r="P283">
        <f t="shared" si="13"/>
        <v>381.99</v>
      </c>
      <c r="Q283" s="12" t="s">
        <v>8313</v>
      </c>
      <c r="R283" t="s">
        <v>8318</v>
      </c>
      <c r="S283" s="9">
        <f t="shared" si="14"/>
        <v>39950.163344907407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130000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23</v>
      </c>
      <c r="P284">
        <f t="shared" si="13"/>
        <v>168.22</v>
      </c>
      <c r="Q284" s="12" t="s">
        <v>8313</v>
      </c>
      <c r="R284" t="s">
        <v>8318</v>
      </c>
      <c r="S284" s="9">
        <f t="shared" si="14"/>
        <v>40194.920046296298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300</v>
      </c>
      <c r="P285">
        <f t="shared" si="13"/>
        <v>148.75</v>
      </c>
      <c r="Q285" s="12" t="s">
        <v>8313</v>
      </c>
      <c r="R285" t="s">
        <v>8318</v>
      </c>
      <c r="S285" s="9">
        <f t="shared" si="14"/>
        <v>40675.71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250</v>
      </c>
      <c r="P286">
        <f t="shared" si="13"/>
        <v>39.520000000000003</v>
      </c>
      <c r="Q286" s="12" t="s">
        <v>8313</v>
      </c>
      <c r="R286" t="s">
        <v>8318</v>
      </c>
      <c r="S286" s="9">
        <f t="shared" si="14"/>
        <v>40904.738194444442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120</v>
      </c>
      <c r="P287">
        <f t="shared" si="13"/>
        <v>53.33</v>
      </c>
      <c r="Q287" s="12" t="s">
        <v>8313</v>
      </c>
      <c r="R287" t="s">
        <v>8318</v>
      </c>
      <c r="S287" s="9">
        <f t="shared" si="14"/>
        <v>41506.756111111114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120</v>
      </c>
      <c r="P288">
        <f t="shared" si="13"/>
        <v>221.77</v>
      </c>
      <c r="Q288" s="12" t="s">
        <v>8313</v>
      </c>
      <c r="R288" t="s">
        <v>8318</v>
      </c>
      <c r="S288" s="9">
        <f t="shared" si="14"/>
        <v>41313.816249999996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119</v>
      </c>
      <c r="P289">
        <f t="shared" si="13"/>
        <v>102.35</v>
      </c>
      <c r="Q289" s="12" t="s">
        <v>8313</v>
      </c>
      <c r="R289" t="s">
        <v>8318</v>
      </c>
      <c r="S289" s="9">
        <f t="shared" si="14"/>
        <v>41184.277986111112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118</v>
      </c>
      <c r="P290">
        <f t="shared" si="13"/>
        <v>66.06</v>
      </c>
      <c r="Q290" s="12" t="s">
        <v>8313</v>
      </c>
      <c r="R290" t="s">
        <v>8318</v>
      </c>
      <c r="S290" s="9">
        <f t="shared" si="14"/>
        <v>41051.168900462959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25000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118</v>
      </c>
      <c r="P291">
        <f t="shared" si="13"/>
        <v>127.24</v>
      </c>
      <c r="Q291" s="12" t="s">
        <v>8313</v>
      </c>
      <c r="R291" t="s">
        <v>8318</v>
      </c>
      <c r="S291" s="9">
        <f t="shared" si="14"/>
        <v>41550.456412037034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117</v>
      </c>
      <c r="P292">
        <f t="shared" si="13"/>
        <v>173.87</v>
      </c>
      <c r="Q292" s="12" t="s">
        <v>8313</v>
      </c>
      <c r="R292" t="s">
        <v>8318</v>
      </c>
      <c r="S292" s="9">
        <f t="shared" si="14"/>
        <v>40526.36917824074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116</v>
      </c>
      <c r="P293">
        <f t="shared" si="13"/>
        <v>227.26</v>
      </c>
      <c r="Q293" s="12" t="s">
        <v>8313</v>
      </c>
      <c r="R293" t="s">
        <v>8318</v>
      </c>
      <c r="S293" s="9">
        <f t="shared" si="14"/>
        <v>41376.769050925926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35000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83</v>
      </c>
      <c r="P294">
        <f t="shared" si="13"/>
        <v>58.8</v>
      </c>
      <c r="Q294" s="12" t="s">
        <v>8313</v>
      </c>
      <c r="R294" t="s">
        <v>8318</v>
      </c>
      <c r="S294" s="9">
        <f t="shared" si="14"/>
        <v>40812.803229166668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288</v>
      </c>
      <c r="P295">
        <f t="shared" si="13"/>
        <v>219.98</v>
      </c>
      <c r="Q295" s="12" t="s">
        <v>8313</v>
      </c>
      <c r="R295" t="s">
        <v>8318</v>
      </c>
      <c r="S295" s="9">
        <f t="shared" si="14"/>
        <v>41719.667986111112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103</v>
      </c>
      <c r="P296">
        <f t="shared" si="13"/>
        <v>574.55999999999995</v>
      </c>
      <c r="Q296" s="12" t="s">
        <v>8313</v>
      </c>
      <c r="R296" t="s">
        <v>8318</v>
      </c>
      <c r="S296" s="9">
        <f t="shared" si="14"/>
        <v>40343.084421296298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115</v>
      </c>
      <c r="P297">
        <f t="shared" si="13"/>
        <v>43.14</v>
      </c>
      <c r="Q297" s="12" t="s">
        <v>8313</v>
      </c>
      <c r="R297" t="s">
        <v>8318</v>
      </c>
      <c r="S297" s="9">
        <f t="shared" si="14"/>
        <v>41519.004733796297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115</v>
      </c>
      <c r="P298">
        <f t="shared" si="13"/>
        <v>221.97</v>
      </c>
      <c r="Q298" s="12" t="s">
        <v>8313</v>
      </c>
      <c r="R298" t="s">
        <v>8318</v>
      </c>
      <c r="S298" s="9">
        <f t="shared" si="14"/>
        <v>41134.475497685184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100</v>
      </c>
      <c r="P299">
        <f t="shared" si="13"/>
        <v>200.85</v>
      </c>
      <c r="Q299" s="12" t="s">
        <v>8313</v>
      </c>
      <c r="R299" t="s">
        <v>8318</v>
      </c>
      <c r="S299" s="9">
        <f t="shared" si="14"/>
        <v>42089.72802083334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285</v>
      </c>
      <c r="P300">
        <f t="shared" si="13"/>
        <v>11.69</v>
      </c>
      <c r="Q300" s="12" t="s">
        <v>8313</v>
      </c>
      <c r="R300" t="s">
        <v>8318</v>
      </c>
      <c r="S300" s="9">
        <f t="shared" si="14"/>
        <v>41709.463518518518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189</v>
      </c>
      <c r="P301">
        <f t="shared" si="13"/>
        <v>115.99</v>
      </c>
      <c r="Q301" s="12" t="s">
        <v>8313</v>
      </c>
      <c r="R301" t="s">
        <v>8318</v>
      </c>
      <c r="S301" s="9">
        <f t="shared" si="14"/>
        <v>40469.225231481483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113</v>
      </c>
      <c r="P302">
        <f t="shared" si="13"/>
        <v>94.89</v>
      </c>
      <c r="Q302" s="12" t="s">
        <v>8313</v>
      </c>
      <c r="R302" t="s">
        <v>8318</v>
      </c>
      <c r="S302" s="9">
        <f t="shared" si="14"/>
        <v>40626.959930555553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704</v>
      </c>
      <c r="P303">
        <f t="shared" si="13"/>
        <v>112.22</v>
      </c>
      <c r="Q303" s="12" t="s">
        <v>8313</v>
      </c>
      <c r="R303" t="s">
        <v>8318</v>
      </c>
      <c r="S303" s="9">
        <f t="shared" si="14"/>
        <v>41312.737673611111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351</v>
      </c>
      <c r="P304">
        <f t="shared" si="13"/>
        <v>259.88</v>
      </c>
      <c r="Q304" s="12" t="s">
        <v>8313</v>
      </c>
      <c r="R304" t="s">
        <v>8318</v>
      </c>
      <c r="S304" s="9">
        <f t="shared" si="14"/>
        <v>40933.856921296298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117</v>
      </c>
      <c r="P305">
        <f t="shared" si="13"/>
        <v>342.28</v>
      </c>
      <c r="Q305" s="12" t="s">
        <v>8313</v>
      </c>
      <c r="R305" t="s">
        <v>8318</v>
      </c>
      <c r="S305" s="9">
        <f t="shared" si="14"/>
        <v>41032.071134259262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50000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56</v>
      </c>
      <c r="P306">
        <f t="shared" si="13"/>
        <v>376.34</v>
      </c>
      <c r="Q306" s="12" t="s">
        <v>8313</v>
      </c>
      <c r="R306" t="s">
        <v>8318</v>
      </c>
      <c r="S306" s="9">
        <f t="shared" si="14"/>
        <v>41114.094872685186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120</v>
      </c>
      <c r="P307">
        <f t="shared" si="13"/>
        <v>146.43</v>
      </c>
      <c r="Q307" s="12" t="s">
        <v>8313</v>
      </c>
      <c r="R307" t="s">
        <v>8318</v>
      </c>
      <c r="S307" s="9">
        <f t="shared" si="14"/>
        <v>40948.630196759259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110</v>
      </c>
      <c r="P308">
        <f t="shared" si="13"/>
        <v>345</v>
      </c>
      <c r="Q308" s="12" t="s">
        <v>8313</v>
      </c>
      <c r="R308" t="s">
        <v>8318</v>
      </c>
      <c r="S308" s="9">
        <f t="shared" si="14"/>
        <v>41333.837187500001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120</v>
      </c>
      <c r="P309">
        <f t="shared" si="13"/>
        <v>47.81</v>
      </c>
      <c r="Q309" s="12" t="s">
        <v>8313</v>
      </c>
      <c r="R309" t="s">
        <v>8318</v>
      </c>
      <c r="S309" s="9">
        <f t="shared" si="14"/>
        <v>41282.944456018515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136</v>
      </c>
      <c r="P310">
        <f t="shared" si="13"/>
        <v>134.63999999999999</v>
      </c>
      <c r="Q310" s="12" t="s">
        <v>8313</v>
      </c>
      <c r="R310" t="s">
        <v>8318</v>
      </c>
      <c r="S310" s="9">
        <f t="shared" si="14"/>
        <v>40567.694560185184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109</v>
      </c>
      <c r="P311">
        <f t="shared" si="13"/>
        <v>114.27</v>
      </c>
      <c r="Q311" s="12" t="s">
        <v>8313</v>
      </c>
      <c r="R311" t="s">
        <v>8318</v>
      </c>
      <c r="S311" s="9">
        <f t="shared" si="14"/>
        <v>41134.751550925925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103</v>
      </c>
      <c r="P312">
        <f t="shared" si="13"/>
        <v>755.25</v>
      </c>
      <c r="Q312" s="12" t="s">
        <v>8313</v>
      </c>
      <c r="R312" t="s">
        <v>8318</v>
      </c>
      <c r="S312" s="9">
        <f t="shared" si="14"/>
        <v>40821.183136574073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108</v>
      </c>
      <c r="P313">
        <f t="shared" si="13"/>
        <v>179.85</v>
      </c>
      <c r="Q313" s="12" t="s">
        <v>8313</v>
      </c>
      <c r="R313" t="s">
        <v>8318</v>
      </c>
      <c r="S313" s="9">
        <f t="shared" si="14"/>
        <v>40868.219814814816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157</v>
      </c>
      <c r="P314">
        <f t="shared" si="13"/>
        <v>183.18</v>
      </c>
      <c r="Q314" s="12" t="s">
        <v>8313</v>
      </c>
      <c r="R314" t="s">
        <v>8318</v>
      </c>
      <c r="S314" s="9">
        <f t="shared" si="14"/>
        <v>41348.877685185187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106</v>
      </c>
      <c r="P315">
        <f t="shared" si="13"/>
        <v>119.91</v>
      </c>
      <c r="Q315" s="12" t="s">
        <v>8313</v>
      </c>
      <c r="R315" t="s">
        <v>8318</v>
      </c>
      <c r="S315" s="9">
        <f t="shared" si="14"/>
        <v>40357.227939814817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106</v>
      </c>
      <c r="P316">
        <f t="shared" si="13"/>
        <v>221.48</v>
      </c>
      <c r="Q316" s="12" t="s">
        <v>8313</v>
      </c>
      <c r="R316" t="s">
        <v>8318</v>
      </c>
      <c r="S316" s="9">
        <f t="shared" si="14"/>
        <v>41304.833194444444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106</v>
      </c>
      <c r="P317">
        <f t="shared" si="13"/>
        <v>210.28</v>
      </c>
      <c r="Q317" s="12" t="s">
        <v>8313</v>
      </c>
      <c r="R317" t="s">
        <v>8318</v>
      </c>
      <c r="S317" s="9">
        <f t="shared" si="14"/>
        <v>41113.77238425926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25000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106</v>
      </c>
      <c r="P318">
        <f t="shared" si="13"/>
        <v>167.59</v>
      </c>
      <c r="Q318" s="12" t="s">
        <v>8313</v>
      </c>
      <c r="R318" t="s">
        <v>8318</v>
      </c>
      <c r="S318" s="9">
        <f t="shared" si="14"/>
        <v>41950.923576388886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106</v>
      </c>
      <c r="P319">
        <f t="shared" si="13"/>
        <v>83.71</v>
      </c>
      <c r="Q319" s="12" t="s">
        <v>8313</v>
      </c>
      <c r="R319" t="s">
        <v>8318</v>
      </c>
      <c r="S319" s="9">
        <f t="shared" si="14"/>
        <v>41589.676886574074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176</v>
      </c>
      <c r="P320">
        <f t="shared" si="13"/>
        <v>93.12</v>
      </c>
      <c r="Q320" s="12" t="s">
        <v>8313</v>
      </c>
      <c r="R320" t="s">
        <v>8318</v>
      </c>
      <c r="S320" s="9">
        <f t="shared" si="14"/>
        <v>41330.038784722223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132</v>
      </c>
      <c r="P321">
        <f t="shared" si="13"/>
        <v>518.39</v>
      </c>
      <c r="Q321" s="12" t="s">
        <v>8313</v>
      </c>
      <c r="R321" t="s">
        <v>8318</v>
      </c>
      <c r="S321" s="9">
        <f t="shared" si="14"/>
        <v>40123.83829861111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26000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101</v>
      </c>
      <c r="P322">
        <f t="shared" si="13"/>
        <v>166.84</v>
      </c>
      <c r="Q322" s="12" t="s">
        <v>8313</v>
      </c>
      <c r="R322" t="s">
        <v>8318</v>
      </c>
      <c r="S322" s="9">
        <f t="shared" si="14"/>
        <v>42331.551307870366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90000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29</v>
      </c>
      <c r="P323">
        <f t="shared" ref="P323:P386" si="16">IFERROR(ROUND(E323/L323,2),0)</f>
        <v>78.19</v>
      </c>
      <c r="Q323" s="12" t="s">
        <v>8313</v>
      </c>
      <c r="R323" t="s">
        <v>8318</v>
      </c>
      <c r="S323" s="9">
        <f t="shared" si="14"/>
        <v>42647.446597222224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105</v>
      </c>
      <c r="P324">
        <f t="shared" si="16"/>
        <v>141.43</v>
      </c>
      <c r="Q324" s="12" t="s">
        <v>8313</v>
      </c>
      <c r="R324" t="s">
        <v>8318</v>
      </c>
      <c r="S324" s="9">
        <f t="shared" ref="S324:S387" si="17">(((J324/60)/60/24)+DATE(1970,1,1))</f>
        <v>42473.57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20000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131</v>
      </c>
      <c r="P325">
        <f t="shared" si="16"/>
        <v>452.43</v>
      </c>
      <c r="Q325" s="12" t="s">
        <v>8313</v>
      </c>
      <c r="R325" t="s">
        <v>8318</v>
      </c>
      <c r="S325" s="9">
        <f t="shared" si="17"/>
        <v>42697.32136574074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105</v>
      </c>
      <c r="P326">
        <f t="shared" si="16"/>
        <v>319.92</v>
      </c>
      <c r="Q326" s="12" t="s">
        <v>8313</v>
      </c>
      <c r="R326" t="s">
        <v>8318</v>
      </c>
      <c r="S326" s="9">
        <f t="shared" si="17"/>
        <v>42184.626250000001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105</v>
      </c>
      <c r="P327">
        <f t="shared" si="16"/>
        <v>35.57</v>
      </c>
      <c r="Q327" s="12" t="s">
        <v>8313</v>
      </c>
      <c r="R327" t="s">
        <v>8318</v>
      </c>
      <c r="S327" s="9">
        <f t="shared" si="17"/>
        <v>42689.187881944439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174</v>
      </c>
      <c r="P328">
        <f t="shared" si="16"/>
        <v>22.68</v>
      </c>
      <c r="Q328" s="12" t="s">
        <v>8313</v>
      </c>
      <c r="R328" t="s">
        <v>8318</v>
      </c>
      <c r="S328" s="9">
        <f t="shared" si="17"/>
        <v>42775.314884259264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159</v>
      </c>
      <c r="P329">
        <f t="shared" si="16"/>
        <v>765.41</v>
      </c>
      <c r="Q329" s="12" t="s">
        <v>8313</v>
      </c>
      <c r="R329" t="s">
        <v>8318</v>
      </c>
      <c r="S329" s="9">
        <f t="shared" si="17"/>
        <v>42058.235289351855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103</v>
      </c>
      <c r="P330">
        <f t="shared" si="16"/>
        <v>51.81</v>
      </c>
      <c r="Q330" s="12" t="s">
        <v>8313</v>
      </c>
      <c r="R330" t="s">
        <v>8318</v>
      </c>
      <c r="S330" s="9">
        <f t="shared" si="17"/>
        <v>42278.946620370371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129</v>
      </c>
      <c r="P331">
        <f t="shared" si="16"/>
        <v>154.13</v>
      </c>
      <c r="Q331" s="12" t="s">
        <v>8313</v>
      </c>
      <c r="R331" t="s">
        <v>8318</v>
      </c>
      <c r="S331" s="9">
        <f t="shared" si="17"/>
        <v>42291.46674768519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55650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46</v>
      </c>
      <c r="P332">
        <f t="shared" si="16"/>
        <v>75.459999999999994</v>
      </c>
      <c r="Q332" s="12" t="s">
        <v>8313</v>
      </c>
      <c r="R332" t="s">
        <v>8318</v>
      </c>
      <c r="S332" s="9">
        <f t="shared" si="17"/>
        <v>41379.515775462962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103</v>
      </c>
      <c r="P333">
        <f t="shared" si="16"/>
        <v>58.56</v>
      </c>
      <c r="Q333" s="12" t="s">
        <v>8313</v>
      </c>
      <c r="R333" t="s">
        <v>8318</v>
      </c>
      <c r="S333" s="9">
        <f t="shared" si="17"/>
        <v>42507.581412037034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213</v>
      </c>
      <c r="P334">
        <f t="shared" si="16"/>
        <v>46.09</v>
      </c>
      <c r="Q334" s="12" t="s">
        <v>8313</v>
      </c>
      <c r="R334" t="s">
        <v>8318</v>
      </c>
      <c r="S334" s="9">
        <f t="shared" si="17"/>
        <v>42263.680289351847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102</v>
      </c>
      <c r="P335">
        <f t="shared" si="16"/>
        <v>96.12</v>
      </c>
      <c r="Q335" s="12" t="s">
        <v>8313</v>
      </c>
      <c r="R335" t="s">
        <v>8318</v>
      </c>
      <c r="S335" s="9">
        <f t="shared" si="17"/>
        <v>42437.636469907404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254</v>
      </c>
      <c r="P336">
        <f t="shared" si="16"/>
        <v>368.77</v>
      </c>
      <c r="Q336" s="12" t="s">
        <v>8313</v>
      </c>
      <c r="R336" t="s">
        <v>8318</v>
      </c>
      <c r="S336" s="9">
        <f t="shared" si="17"/>
        <v>42101.682372685187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102</v>
      </c>
      <c r="P337">
        <f t="shared" si="16"/>
        <v>317.88</v>
      </c>
      <c r="Q337" s="12" t="s">
        <v>8313</v>
      </c>
      <c r="R337" t="s">
        <v>8318</v>
      </c>
      <c r="S337" s="9">
        <f t="shared" si="17"/>
        <v>42101.737442129626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102</v>
      </c>
      <c r="P338">
        <f t="shared" si="16"/>
        <v>51.5</v>
      </c>
      <c r="Q338" s="12" t="s">
        <v>8313</v>
      </c>
      <c r="R338" t="s">
        <v>8318</v>
      </c>
      <c r="S338" s="9">
        <f t="shared" si="17"/>
        <v>42291.596273148149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105</v>
      </c>
      <c r="P339">
        <f t="shared" si="16"/>
        <v>818.55</v>
      </c>
      <c r="Q339" s="12" t="s">
        <v>8313</v>
      </c>
      <c r="R339" t="s">
        <v>8318</v>
      </c>
      <c r="S339" s="9">
        <f t="shared" si="17"/>
        <v>42047.128564814819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101</v>
      </c>
      <c r="P340">
        <f t="shared" si="16"/>
        <v>107.25</v>
      </c>
      <c r="Q340" s="12" t="s">
        <v>8313</v>
      </c>
      <c r="R340" t="s">
        <v>8318</v>
      </c>
      <c r="S340" s="9">
        <f t="shared" si="17"/>
        <v>42559.755671296298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500000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5</v>
      </c>
      <c r="P341">
        <f t="shared" si="16"/>
        <v>282.85000000000002</v>
      </c>
      <c r="Q341" s="12" t="s">
        <v>8313</v>
      </c>
      <c r="R341" t="s">
        <v>8318</v>
      </c>
      <c r="S341" s="9">
        <f t="shared" si="17"/>
        <v>42093.760046296295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101</v>
      </c>
      <c r="P342">
        <f t="shared" si="16"/>
        <v>84.05</v>
      </c>
      <c r="Q342" s="12" t="s">
        <v>8313</v>
      </c>
      <c r="R342" t="s">
        <v>8318</v>
      </c>
      <c r="S342" s="9">
        <f t="shared" si="17"/>
        <v>42772.669062500005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100</v>
      </c>
      <c r="P343">
        <f t="shared" si="16"/>
        <v>456.15</v>
      </c>
      <c r="Q343" s="12" t="s">
        <v>8313</v>
      </c>
      <c r="R343" t="s">
        <v>8318</v>
      </c>
      <c r="S343" s="9">
        <f t="shared" si="17"/>
        <v>41894.879606481481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496</v>
      </c>
      <c r="P344">
        <f t="shared" si="16"/>
        <v>76.28</v>
      </c>
      <c r="Q344" s="12" t="s">
        <v>8313</v>
      </c>
      <c r="R344" t="s">
        <v>8318</v>
      </c>
      <c r="S344" s="9">
        <f t="shared" si="17"/>
        <v>42459.780844907407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49</v>
      </c>
      <c r="P345">
        <f t="shared" si="16"/>
        <v>47.12</v>
      </c>
      <c r="Q345" s="12" t="s">
        <v>8313</v>
      </c>
      <c r="R345" t="s">
        <v>8318</v>
      </c>
      <c r="S345" s="9">
        <f t="shared" si="17"/>
        <v>41926.73778935185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97000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25</v>
      </c>
      <c r="P346">
        <f t="shared" si="16"/>
        <v>86.49</v>
      </c>
      <c r="Q346" s="12" t="s">
        <v>8313</v>
      </c>
      <c r="R346" t="s">
        <v>8318</v>
      </c>
      <c r="S346" s="9">
        <f t="shared" si="17"/>
        <v>42111.970995370371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9000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272</v>
      </c>
      <c r="P347">
        <f t="shared" si="16"/>
        <v>136.9</v>
      </c>
      <c r="Q347" s="12" t="s">
        <v>8313</v>
      </c>
      <c r="R347" t="s">
        <v>8318</v>
      </c>
      <c r="S347" s="9">
        <f t="shared" si="17"/>
        <v>42114.944328703699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111</v>
      </c>
      <c r="P348">
        <f t="shared" si="16"/>
        <v>130.27000000000001</v>
      </c>
      <c r="Q348" s="12" t="s">
        <v>8313</v>
      </c>
      <c r="R348" t="s">
        <v>8318</v>
      </c>
      <c r="S348" s="9">
        <f t="shared" si="17"/>
        <v>42261.500243055561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106</v>
      </c>
      <c r="P349">
        <f t="shared" si="16"/>
        <v>64.430000000000007</v>
      </c>
      <c r="Q349" s="12" t="s">
        <v>8313</v>
      </c>
      <c r="R349" t="s">
        <v>8318</v>
      </c>
      <c r="S349" s="9">
        <f t="shared" si="17"/>
        <v>42292.495474537034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162</v>
      </c>
      <c r="P350">
        <f t="shared" si="16"/>
        <v>204.38</v>
      </c>
      <c r="Q350" s="12" t="s">
        <v>8313</v>
      </c>
      <c r="R350" t="s">
        <v>8318</v>
      </c>
      <c r="S350" s="9">
        <f t="shared" si="17"/>
        <v>42207.58699074074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243</v>
      </c>
      <c r="P351">
        <f t="shared" si="16"/>
        <v>145.6</v>
      </c>
      <c r="Q351" s="12" t="s">
        <v>8313</v>
      </c>
      <c r="R351" t="s">
        <v>8318</v>
      </c>
      <c r="S351" s="9">
        <f t="shared" si="17"/>
        <v>42760.498935185184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162</v>
      </c>
      <c r="P352">
        <f t="shared" si="16"/>
        <v>109.94</v>
      </c>
      <c r="Q352" s="12" t="s">
        <v>8313</v>
      </c>
      <c r="R352" t="s">
        <v>8318</v>
      </c>
      <c r="S352" s="9">
        <f t="shared" si="17"/>
        <v>42586.066076388888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5000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484</v>
      </c>
      <c r="P353">
        <f t="shared" si="16"/>
        <v>25.1</v>
      </c>
      <c r="Q353" s="12" t="s">
        <v>8313</v>
      </c>
      <c r="R353" t="s">
        <v>8318</v>
      </c>
      <c r="S353" s="9">
        <f t="shared" si="17"/>
        <v>42427.964745370366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127</v>
      </c>
      <c r="P354">
        <f t="shared" si="16"/>
        <v>84.29</v>
      </c>
      <c r="Q354" s="12" t="s">
        <v>8313</v>
      </c>
      <c r="R354" t="s">
        <v>8318</v>
      </c>
      <c r="S354" s="9">
        <f t="shared" si="17"/>
        <v>41890.167453703703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320000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7</v>
      </c>
      <c r="P355">
        <f t="shared" si="16"/>
        <v>39.07</v>
      </c>
      <c r="Q355" s="12" t="s">
        <v>8313</v>
      </c>
      <c r="R355" t="s">
        <v>8318</v>
      </c>
      <c r="S355" s="9">
        <f t="shared" si="17"/>
        <v>42297.791886574079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20000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119</v>
      </c>
      <c r="P356">
        <f t="shared" si="16"/>
        <v>818.19</v>
      </c>
      <c r="Q356" s="12" t="s">
        <v>8313</v>
      </c>
      <c r="R356" t="s">
        <v>8318</v>
      </c>
      <c r="S356" s="9">
        <f t="shared" si="17"/>
        <v>42438.827789351853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102</v>
      </c>
      <c r="P357">
        <f t="shared" si="16"/>
        <v>142.61000000000001</v>
      </c>
      <c r="Q357" s="12" t="s">
        <v>8313</v>
      </c>
      <c r="R357" t="s">
        <v>8318</v>
      </c>
      <c r="S357" s="9">
        <f t="shared" si="17"/>
        <v>41943.293912037036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118</v>
      </c>
      <c r="P358">
        <f t="shared" si="16"/>
        <v>242.32</v>
      </c>
      <c r="Q358" s="12" t="s">
        <v>8313</v>
      </c>
      <c r="R358" t="s">
        <v>8318</v>
      </c>
      <c r="S358" s="9">
        <f t="shared" si="17"/>
        <v>42415.803159722222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585</v>
      </c>
      <c r="P359">
        <f t="shared" si="16"/>
        <v>77.27</v>
      </c>
      <c r="Q359" s="12" t="s">
        <v>8313</v>
      </c>
      <c r="R359" t="s">
        <v>8318</v>
      </c>
      <c r="S359" s="9">
        <f t="shared" si="17"/>
        <v>42078.222187499996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106</v>
      </c>
      <c r="P360">
        <f t="shared" si="16"/>
        <v>87.21</v>
      </c>
      <c r="Q360" s="12" t="s">
        <v>8313</v>
      </c>
      <c r="R360" t="s">
        <v>8318</v>
      </c>
      <c r="S360" s="9">
        <f t="shared" si="17"/>
        <v>42507.860196759255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125</v>
      </c>
      <c r="P361">
        <f t="shared" si="16"/>
        <v>76.48</v>
      </c>
      <c r="Q361" s="12" t="s">
        <v>8313</v>
      </c>
      <c r="R361" t="s">
        <v>8318</v>
      </c>
      <c r="S361" s="9">
        <f t="shared" si="17"/>
        <v>41935.070486111108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105</v>
      </c>
      <c r="P362">
        <f t="shared" si="16"/>
        <v>265.36</v>
      </c>
      <c r="Q362" s="12" t="s">
        <v>8313</v>
      </c>
      <c r="R362" t="s">
        <v>8318</v>
      </c>
      <c r="S362" s="9">
        <f t="shared" si="17"/>
        <v>42163.897916666669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319</v>
      </c>
      <c r="P363">
        <f t="shared" si="16"/>
        <v>64.95</v>
      </c>
      <c r="Q363" s="12" t="s">
        <v>8313</v>
      </c>
      <c r="R363" t="s">
        <v>8318</v>
      </c>
      <c r="S363" s="9">
        <f t="shared" si="17"/>
        <v>41936.001226851848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115</v>
      </c>
      <c r="P364">
        <f t="shared" si="16"/>
        <v>266.66000000000003</v>
      </c>
      <c r="Q364" s="12" t="s">
        <v>8313</v>
      </c>
      <c r="R364" t="s">
        <v>8318</v>
      </c>
      <c r="S364" s="9">
        <f t="shared" si="17"/>
        <v>41837.210543981484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5494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412</v>
      </c>
      <c r="P365">
        <f t="shared" si="16"/>
        <v>870.96</v>
      </c>
      <c r="Q365" s="12" t="s">
        <v>8313</v>
      </c>
      <c r="R365" t="s">
        <v>8318</v>
      </c>
      <c r="S365" s="9">
        <f t="shared" si="17"/>
        <v>40255.744629629626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2260300</v>
      </c>
      <c r="P366">
        <f t="shared" si="16"/>
        <v>200.03</v>
      </c>
      <c r="Q366" s="12" t="s">
        <v>8313</v>
      </c>
      <c r="R366" t="s">
        <v>8318</v>
      </c>
      <c r="S366" s="9">
        <f t="shared" si="17"/>
        <v>41780.859629629631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22400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101</v>
      </c>
      <c r="P367">
        <f t="shared" si="16"/>
        <v>346.8</v>
      </c>
      <c r="Q367" s="12" t="s">
        <v>8313</v>
      </c>
      <c r="R367" t="s">
        <v>8318</v>
      </c>
      <c r="S367" s="9">
        <f t="shared" si="17"/>
        <v>41668.606469907405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112</v>
      </c>
      <c r="P368">
        <f t="shared" si="16"/>
        <v>167.32</v>
      </c>
      <c r="Q368" s="12" t="s">
        <v>8313</v>
      </c>
      <c r="R368" t="s">
        <v>8318</v>
      </c>
      <c r="S368" s="9">
        <f t="shared" si="17"/>
        <v>41019.793032407404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102</v>
      </c>
      <c r="P369">
        <f t="shared" si="16"/>
        <v>188.2</v>
      </c>
      <c r="Q369" s="12" t="s">
        <v>8313</v>
      </c>
      <c r="R369" t="s">
        <v>8318</v>
      </c>
      <c r="S369" s="9">
        <f t="shared" si="17"/>
        <v>41355.577291666668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20000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112</v>
      </c>
      <c r="P370">
        <f t="shared" si="16"/>
        <v>140.53</v>
      </c>
      <c r="Q370" s="12" t="s">
        <v>8313</v>
      </c>
      <c r="R370" t="s">
        <v>8318</v>
      </c>
      <c r="S370" s="9">
        <f t="shared" si="17"/>
        <v>42043.605578703704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101</v>
      </c>
      <c r="P371">
        <f t="shared" si="16"/>
        <v>133.63999999999999</v>
      </c>
      <c r="Q371" s="12" t="s">
        <v>8313</v>
      </c>
      <c r="R371" t="s">
        <v>8318</v>
      </c>
      <c r="S371" s="9">
        <f t="shared" si="17"/>
        <v>40893.551724537036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148</v>
      </c>
      <c r="P372">
        <f t="shared" si="16"/>
        <v>516.63</v>
      </c>
      <c r="Q372" s="12" t="s">
        <v>8313</v>
      </c>
      <c r="R372" t="s">
        <v>8318</v>
      </c>
      <c r="S372" s="9">
        <f t="shared" si="17"/>
        <v>42711.795138888891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112</v>
      </c>
      <c r="P373">
        <f t="shared" si="16"/>
        <v>20.9</v>
      </c>
      <c r="Q373" s="12" t="s">
        <v>8313</v>
      </c>
      <c r="R373" t="s">
        <v>8318</v>
      </c>
      <c r="S373" s="9">
        <f t="shared" si="17"/>
        <v>41261.767812500002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35000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63</v>
      </c>
      <c r="P374">
        <f t="shared" si="16"/>
        <v>2443.7800000000002</v>
      </c>
      <c r="Q374" s="12" t="s">
        <v>8313</v>
      </c>
      <c r="R374" t="s">
        <v>8318</v>
      </c>
      <c r="S374" s="9">
        <f t="shared" si="17"/>
        <v>42425.576898148152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110</v>
      </c>
      <c r="P375">
        <f t="shared" si="16"/>
        <v>246.46</v>
      </c>
      <c r="Q375" s="12" t="s">
        <v>8313</v>
      </c>
      <c r="R375" t="s">
        <v>8318</v>
      </c>
      <c r="S375" s="9">
        <f t="shared" si="17"/>
        <v>41078.91201388889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110</v>
      </c>
      <c r="P376">
        <f t="shared" si="16"/>
        <v>125.89</v>
      </c>
      <c r="Q376" s="12" t="s">
        <v>8313</v>
      </c>
      <c r="R376" t="s">
        <v>8318</v>
      </c>
      <c r="S376" s="9">
        <f t="shared" si="17"/>
        <v>40757.889247685183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104</v>
      </c>
      <c r="P377">
        <f t="shared" si="16"/>
        <v>1564.57</v>
      </c>
      <c r="Q377" s="12" t="s">
        <v>8313</v>
      </c>
      <c r="R377" t="s">
        <v>8318</v>
      </c>
      <c r="S377" s="9">
        <f t="shared" si="17"/>
        <v>41657.985081018516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18000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122</v>
      </c>
      <c r="P378">
        <f t="shared" si="16"/>
        <v>455.93</v>
      </c>
      <c r="Q378" s="12" t="s">
        <v>8313</v>
      </c>
      <c r="R378" t="s">
        <v>8318</v>
      </c>
      <c r="S378" s="9">
        <f t="shared" si="17"/>
        <v>42576.452731481477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146</v>
      </c>
      <c r="P379">
        <f t="shared" si="16"/>
        <v>164.53</v>
      </c>
      <c r="Q379" s="12" t="s">
        <v>8313</v>
      </c>
      <c r="R379" t="s">
        <v>8318</v>
      </c>
      <c r="S379" s="9">
        <f t="shared" si="17"/>
        <v>42292.250787037032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21000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104</v>
      </c>
      <c r="P380">
        <f t="shared" si="16"/>
        <v>263.02</v>
      </c>
      <c r="Q380" s="12" t="s">
        <v>8313</v>
      </c>
      <c r="R380" t="s">
        <v>8318</v>
      </c>
      <c r="S380" s="9">
        <f t="shared" si="17"/>
        <v>42370.571851851855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109</v>
      </c>
      <c r="P381">
        <f t="shared" si="16"/>
        <v>145.91999999999999</v>
      </c>
      <c r="Q381" s="12" t="s">
        <v>8313</v>
      </c>
      <c r="R381" t="s">
        <v>8318</v>
      </c>
      <c r="S381" s="9">
        <f t="shared" si="17"/>
        <v>40987.688333333332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120</v>
      </c>
      <c r="P382">
        <f t="shared" si="16"/>
        <v>442.53</v>
      </c>
      <c r="Q382" s="12" t="s">
        <v>8313</v>
      </c>
      <c r="R382" t="s">
        <v>8318</v>
      </c>
      <c r="S382" s="9">
        <f t="shared" si="17"/>
        <v>42367.719814814816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108</v>
      </c>
      <c r="P383">
        <f t="shared" si="16"/>
        <v>86.37</v>
      </c>
      <c r="Q383" s="12" t="s">
        <v>8313</v>
      </c>
      <c r="R383" t="s">
        <v>8318</v>
      </c>
      <c r="S383" s="9">
        <f t="shared" si="17"/>
        <v>41085.698113425926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17500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124</v>
      </c>
      <c r="P384">
        <f t="shared" si="16"/>
        <v>983.51</v>
      </c>
      <c r="Q384" s="12" t="s">
        <v>8313</v>
      </c>
      <c r="R384" t="s">
        <v>8318</v>
      </c>
      <c r="S384" s="9">
        <f t="shared" si="17"/>
        <v>41144.709490740745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12000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180</v>
      </c>
      <c r="P385">
        <f t="shared" si="16"/>
        <v>449.75</v>
      </c>
      <c r="Q385" s="12" t="s">
        <v>8313</v>
      </c>
      <c r="R385" t="s">
        <v>8318</v>
      </c>
      <c r="S385" s="9">
        <f t="shared" si="17"/>
        <v>41755.117581018516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108</v>
      </c>
      <c r="P386">
        <f t="shared" si="16"/>
        <v>56.33</v>
      </c>
      <c r="Q386" s="12" t="s">
        <v>8313</v>
      </c>
      <c r="R386" t="s">
        <v>8318</v>
      </c>
      <c r="S386" s="9">
        <f t="shared" si="17"/>
        <v>41980.781793981485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107</v>
      </c>
      <c r="P387">
        <f t="shared" ref="P387:P450" si="19">IFERROR(ROUND(E387/L387,2),0)</f>
        <v>90.63</v>
      </c>
      <c r="Q387" s="12" t="s">
        <v>8313</v>
      </c>
      <c r="R387" t="s">
        <v>8318</v>
      </c>
      <c r="S387" s="9">
        <f t="shared" si="17"/>
        <v>41934.584502314814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119</v>
      </c>
      <c r="P388">
        <f t="shared" si="19"/>
        <v>1646.92</v>
      </c>
      <c r="Q388" s="12" t="s">
        <v>8313</v>
      </c>
      <c r="R388" t="s">
        <v>8318</v>
      </c>
      <c r="S388" s="9">
        <f t="shared" ref="S388:S451" si="20">(((J388/60)/60/24)+DATE(1970,1,1))</f>
        <v>42211.951284722221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43</v>
      </c>
      <c r="P389">
        <f t="shared" si="19"/>
        <v>38.04</v>
      </c>
      <c r="Q389" s="12" t="s">
        <v>8313</v>
      </c>
      <c r="R389" t="s">
        <v>8318</v>
      </c>
      <c r="S389" s="9">
        <f t="shared" si="20"/>
        <v>42200.67659722222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107</v>
      </c>
      <c r="P390">
        <f t="shared" si="19"/>
        <v>300.86</v>
      </c>
      <c r="Q390" s="12" t="s">
        <v>8313</v>
      </c>
      <c r="R390" t="s">
        <v>8318</v>
      </c>
      <c r="S390" s="9">
        <f t="shared" si="20"/>
        <v>42549.076157407413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107</v>
      </c>
      <c r="P391">
        <f t="shared" si="19"/>
        <v>14.15</v>
      </c>
      <c r="Q391" s="12" t="s">
        <v>8313</v>
      </c>
      <c r="R391" t="s">
        <v>8318</v>
      </c>
      <c r="S391" s="9">
        <f t="shared" si="20"/>
        <v>41674.063078703701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107</v>
      </c>
      <c r="P392">
        <f t="shared" si="19"/>
        <v>1522.57</v>
      </c>
      <c r="Q392" s="12" t="s">
        <v>8313</v>
      </c>
      <c r="R392" t="s">
        <v>8318</v>
      </c>
      <c r="S392" s="9">
        <f t="shared" si="20"/>
        <v>42112.036712962959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45000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47</v>
      </c>
      <c r="P393">
        <f t="shared" si="19"/>
        <v>110.36</v>
      </c>
      <c r="Q393" s="12" t="s">
        <v>8313</v>
      </c>
      <c r="R393" t="s">
        <v>8318</v>
      </c>
      <c r="S393" s="9">
        <f t="shared" si="20"/>
        <v>40865.042256944449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32500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65</v>
      </c>
      <c r="P394">
        <f t="shared" si="19"/>
        <v>102.71</v>
      </c>
      <c r="Q394" s="12" t="s">
        <v>8313</v>
      </c>
      <c r="R394" t="s">
        <v>8318</v>
      </c>
      <c r="S394" s="9">
        <f t="shared" si="20"/>
        <v>40763.717256944445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75000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28</v>
      </c>
      <c r="P395">
        <f t="shared" si="19"/>
        <v>60.24</v>
      </c>
      <c r="Q395" s="12" t="s">
        <v>8313</v>
      </c>
      <c r="R395" t="s">
        <v>8318</v>
      </c>
      <c r="S395" s="9">
        <f t="shared" si="20"/>
        <v>41526.708935185183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20000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105</v>
      </c>
      <c r="P396">
        <f t="shared" si="19"/>
        <v>418.39</v>
      </c>
      <c r="Q396" s="12" t="s">
        <v>8313</v>
      </c>
      <c r="R396" t="s">
        <v>8318</v>
      </c>
      <c r="S396" s="9">
        <f t="shared" si="20"/>
        <v>42417.818078703705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104</v>
      </c>
      <c r="P397">
        <f t="shared" si="19"/>
        <v>113.28</v>
      </c>
      <c r="Q397" s="12" t="s">
        <v>8313</v>
      </c>
      <c r="R397" t="s">
        <v>8318</v>
      </c>
      <c r="S397" s="9">
        <f t="shared" si="20"/>
        <v>40990.909259259257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104</v>
      </c>
      <c r="P398">
        <f t="shared" si="19"/>
        <v>106.23</v>
      </c>
      <c r="Q398" s="12" t="s">
        <v>8313</v>
      </c>
      <c r="R398" t="s">
        <v>8318</v>
      </c>
      <c r="S398" s="9">
        <f t="shared" si="20"/>
        <v>41082.564884259256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90.63</v>
      </c>
      <c r="Q399" s="12" t="s">
        <v>8313</v>
      </c>
      <c r="R399" t="s">
        <v>8318</v>
      </c>
      <c r="S399" s="9">
        <f t="shared" si="20"/>
        <v>40379.776435185187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138</v>
      </c>
      <c r="P400">
        <f t="shared" si="19"/>
        <v>308.79000000000002</v>
      </c>
      <c r="Q400" s="12" t="s">
        <v>8313</v>
      </c>
      <c r="R400" t="s">
        <v>8318</v>
      </c>
      <c r="S400" s="9">
        <f t="shared" si="20"/>
        <v>42078.793124999997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19500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106</v>
      </c>
      <c r="P401">
        <f t="shared" si="19"/>
        <v>217.17</v>
      </c>
      <c r="Q401" s="12" t="s">
        <v>8313</v>
      </c>
      <c r="R401" t="s">
        <v>8318</v>
      </c>
      <c r="S401" s="9">
        <f t="shared" si="20"/>
        <v>42687.875775462962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114</v>
      </c>
      <c r="P402">
        <f t="shared" si="19"/>
        <v>331.76</v>
      </c>
      <c r="Q402" s="12" t="s">
        <v>8313</v>
      </c>
      <c r="R402" t="s">
        <v>8318</v>
      </c>
      <c r="S402" s="9">
        <f t="shared" si="20"/>
        <v>41745.635960648149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25000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82</v>
      </c>
      <c r="P403">
        <f t="shared" si="19"/>
        <v>281.52999999999997</v>
      </c>
      <c r="Q403" s="12" t="s">
        <v>8313</v>
      </c>
      <c r="R403" t="s">
        <v>8318</v>
      </c>
      <c r="S403" s="9">
        <f t="shared" si="20"/>
        <v>40732.842245370368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111</v>
      </c>
      <c r="P404">
        <f t="shared" si="19"/>
        <v>476.53</v>
      </c>
      <c r="Q404" s="12" t="s">
        <v>8313</v>
      </c>
      <c r="R404" t="s">
        <v>8318</v>
      </c>
      <c r="S404" s="9">
        <f t="shared" si="20"/>
        <v>42292.539548611108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157</v>
      </c>
      <c r="P405">
        <f t="shared" si="19"/>
        <v>292.27</v>
      </c>
      <c r="Q405" s="12" t="s">
        <v>8313</v>
      </c>
      <c r="R405" t="s">
        <v>8318</v>
      </c>
      <c r="S405" s="9">
        <f t="shared" si="20"/>
        <v>40718.310659722221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109</v>
      </c>
      <c r="P406">
        <f t="shared" si="19"/>
        <v>75.37</v>
      </c>
      <c r="Q406" s="12" t="s">
        <v>8313</v>
      </c>
      <c r="R406" t="s">
        <v>8318</v>
      </c>
      <c r="S406" s="9">
        <f t="shared" si="20"/>
        <v>41646.628032407411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146</v>
      </c>
      <c r="P407">
        <f t="shared" si="19"/>
        <v>370.87</v>
      </c>
      <c r="Q407" s="12" t="s">
        <v>8313</v>
      </c>
      <c r="R407" t="s">
        <v>8318</v>
      </c>
      <c r="S407" s="9">
        <f t="shared" si="20"/>
        <v>41674.08494212963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102</v>
      </c>
      <c r="P408">
        <f t="shared" si="19"/>
        <v>581.86</v>
      </c>
      <c r="Q408" s="12" t="s">
        <v>8313</v>
      </c>
      <c r="R408" t="s">
        <v>8318</v>
      </c>
      <c r="S408" s="9">
        <f t="shared" si="20"/>
        <v>40638.162465277775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113</v>
      </c>
      <c r="P409">
        <f t="shared" si="19"/>
        <v>924.69</v>
      </c>
      <c r="Q409" s="12" t="s">
        <v>8313</v>
      </c>
      <c r="R409" t="s">
        <v>8318</v>
      </c>
      <c r="S409" s="9">
        <f t="shared" si="20"/>
        <v>40806.870949074073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532.97</v>
      </c>
      <c r="Q410" s="12" t="s">
        <v>8313</v>
      </c>
      <c r="R410" t="s">
        <v>8318</v>
      </c>
      <c r="S410" s="9">
        <f t="shared" si="20"/>
        <v>41543.735995370371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18500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109</v>
      </c>
      <c r="P411">
        <f t="shared" si="19"/>
        <v>1346</v>
      </c>
      <c r="Q411" s="12" t="s">
        <v>8313</v>
      </c>
      <c r="R411" t="s">
        <v>8318</v>
      </c>
      <c r="S411" s="9">
        <f t="shared" si="20"/>
        <v>42543.862777777773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20000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101</v>
      </c>
      <c r="P412">
        <f t="shared" si="19"/>
        <v>2875.43</v>
      </c>
      <c r="Q412" s="12" t="s">
        <v>8313</v>
      </c>
      <c r="R412" t="s">
        <v>8318</v>
      </c>
      <c r="S412" s="9">
        <f t="shared" si="20"/>
        <v>42113.981446759266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83.49</v>
      </c>
      <c r="Q413" s="12" t="s">
        <v>8313</v>
      </c>
      <c r="R413" t="s">
        <v>8318</v>
      </c>
      <c r="S413" s="9">
        <f t="shared" si="20"/>
        <v>41598.17597222222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101</v>
      </c>
      <c r="P414">
        <f t="shared" si="19"/>
        <v>365.82</v>
      </c>
      <c r="Q414" s="12" t="s">
        <v>8313</v>
      </c>
      <c r="R414" t="s">
        <v>8318</v>
      </c>
      <c r="S414" s="9">
        <f t="shared" si="20"/>
        <v>41099.742800925924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100</v>
      </c>
      <c r="P415">
        <f t="shared" si="19"/>
        <v>117.37</v>
      </c>
      <c r="Q415" s="12" t="s">
        <v>8313</v>
      </c>
      <c r="R415" t="s">
        <v>8318</v>
      </c>
      <c r="S415" s="9">
        <f t="shared" si="20"/>
        <v>41079.877442129626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100</v>
      </c>
      <c r="P416">
        <f t="shared" si="19"/>
        <v>96.31</v>
      </c>
      <c r="Q416" s="12" t="s">
        <v>8313</v>
      </c>
      <c r="R416" t="s">
        <v>8318</v>
      </c>
      <c r="S416" s="9">
        <f t="shared" si="20"/>
        <v>41529.063252314816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20000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100</v>
      </c>
      <c r="P417">
        <f t="shared" si="19"/>
        <v>953.58</v>
      </c>
      <c r="Q417" s="12" t="s">
        <v>8313</v>
      </c>
      <c r="R417" t="s">
        <v>8318</v>
      </c>
      <c r="S417" s="9">
        <f t="shared" si="20"/>
        <v>41904.851875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100</v>
      </c>
      <c r="P418">
        <f t="shared" si="19"/>
        <v>800.88</v>
      </c>
      <c r="Q418" s="12" t="s">
        <v>8313</v>
      </c>
      <c r="R418" t="s">
        <v>8318</v>
      </c>
      <c r="S418" s="9">
        <f t="shared" si="20"/>
        <v>41648.396192129629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13000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153</v>
      </c>
      <c r="P419">
        <f t="shared" si="19"/>
        <v>383.29</v>
      </c>
      <c r="Q419" s="12" t="s">
        <v>8313</v>
      </c>
      <c r="R419" t="s">
        <v>8318</v>
      </c>
      <c r="S419" s="9">
        <f t="shared" si="20"/>
        <v>41360.970601851855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142</v>
      </c>
      <c r="P420">
        <f t="shared" si="19"/>
        <v>190.96</v>
      </c>
      <c r="Q420" s="12" t="s">
        <v>8313</v>
      </c>
      <c r="R420" t="s">
        <v>8318</v>
      </c>
      <c r="S420" s="9">
        <f t="shared" si="20"/>
        <v>42178.282372685186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894700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2</v>
      </c>
      <c r="P421">
        <f t="shared" si="19"/>
        <v>271.56</v>
      </c>
      <c r="Q421" s="12" t="s">
        <v>8313</v>
      </c>
      <c r="R421" t="s">
        <v>8318</v>
      </c>
      <c r="S421" s="9">
        <f t="shared" si="20"/>
        <v>41394.842442129629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7</v>
      </c>
      <c r="P422">
        <f t="shared" si="19"/>
        <v>6590.04</v>
      </c>
      <c r="Q422" s="12" t="s">
        <v>8313</v>
      </c>
      <c r="R422" t="s">
        <v>8319</v>
      </c>
      <c r="S422" s="9">
        <f t="shared" si="20"/>
        <v>41682.23646990741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40</v>
      </c>
      <c r="P423">
        <f t="shared" si="19"/>
        <v>3262</v>
      </c>
      <c r="Q423" s="12" t="s">
        <v>8313</v>
      </c>
      <c r="R423" t="s">
        <v>8319</v>
      </c>
      <c r="S423" s="9">
        <f t="shared" si="20"/>
        <v>42177.491388888884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3500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559</v>
      </c>
      <c r="P424">
        <f t="shared" si="19"/>
        <v>1629.75</v>
      </c>
      <c r="Q424" s="12" t="s">
        <v>8313</v>
      </c>
      <c r="R424" t="s">
        <v>8319</v>
      </c>
      <c r="S424" s="9">
        <f t="shared" si="20"/>
        <v>41863.260381944441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18000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108</v>
      </c>
      <c r="P425">
        <f t="shared" si="19"/>
        <v>1501.79</v>
      </c>
      <c r="Q425" s="12" t="s">
        <v>8313</v>
      </c>
      <c r="R425" t="s">
        <v>8319</v>
      </c>
      <c r="S425" s="9">
        <f t="shared" si="20"/>
        <v>41400.92627314815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26</v>
      </c>
      <c r="P426">
        <f t="shared" si="19"/>
        <v>3886.8</v>
      </c>
      <c r="Q426" s="12" t="s">
        <v>8313</v>
      </c>
      <c r="R426" t="s">
        <v>8319</v>
      </c>
      <c r="S426" s="9">
        <f t="shared" si="20"/>
        <v>40934.376145833332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39</v>
      </c>
      <c r="P427">
        <f t="shared" si="19"/>
        <v>9715</v>
      </c>
      <c r="Q427" s="12" t="s">
        <v>8313</v>
      </c>
      <c r="R427" t="s">
        <v>8319</v>
      </c>
      <c r="S427" s="9">
        <f t="shared" si="20"/>
        <v>42275.861157407402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18500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104</v>
      </c>
      <c r="P428">
        <f t="shared" si="19"/>
        <v>2415.5</v>
      </c>
      <c r="Q428" s="12" t="s">
        <v>8313</v>
      </c>
      <c r="R428" t="s">
        <v>8319</v>
      </c>
      <c r="S428" s="9">
        <f t="shared" si="20"/>
        <v>42400.711967592593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10000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193</v>
      </c>
      <c r="P429">
        <f t="shared" si="19"/>
        <v>0</v>
      </c>
      <c r="Q429" s="12" t="s">
        <v>8313</v>
      </c>
      <c r="R429" t="s">
        <v>8319</v>
      </c>
      <c r="S429" s="9">
        <f t="shared" si="20"/>
        <v>42285.909027777772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38</v>
      </c>
      <c r="P430">
        <f t="shared" si="19"/>
        <v>1476.54</v>
      </c>
      <c r="Q430" s="12" t="s">
        <v>8313</v>
      </c>
      <c r="R430" t="s">
        <v>8319</v>
      </c>
      <c r="S430" s="9">
        <f t="shared" si="20"/>
        <v>41778.766724537039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19000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101</v>
      </c>
      <c r="P431">
        <f t="shared" si="19"/>
        <v>0</v>
      </c>
      <c r="Q431" s="12" t="s">
        <v>8313</v>
      </c>
      <c r="R431" t="s">
        <v>8319</v>
      </c>
      <c r="S431" s="9">
        <f t="shared" si="20"/>
        <v>40070.901412037041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18500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103</v>
      </c>
      <c r="P432">
        <f t="shared" si="19"/>
        <v>3805.6</v>
      </c>
      <c r="Q432" s="12" t="s">
        <v>8313</v>
      </c>
      <c r="R432" t="s">
        <v>8319</v>
      </c>
      <c r="S432" s="9">
        <f t="shared" si="20"/>
        <v>41513.107256944444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15000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126</v>
      </c>
      <c r="P433">
        <f t="shared" si="19"/>
        <v>2356.88</v>
      </c>
      <c r="Q433" s="12" t="s">
        <v>8313</v>
      </c>
      <c r="R433" t="s">
        <v>8319</v>
      </c>
      <c r="S433" s="9">
        <f t="shared" si="20"/>
        <v>42526.871331018512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5000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377</v>
      </c>
      <c r="P434">
        <f t="shared" si="19"/>
        <v>2356.38</v>
      </c>
      <c r="Q434" s="12" t="s">
        <v>8313</v>
      </c>
      <c r="R434" t="s">
        <v>8319</v>
      </c>
      <c r="S434" s="9">
        <f t="shared" si="20"/>
        <v>42238.726631944446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1000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1867</v>
      </c>
      <c r="P435">
        <f t="shared" si="19"/>
        <v>0</v>
      </c>
      <c r="Q435" s="12" t="s">
        <v>8313</v>
      </c>
      <c r="R435" t="s">
        <v>8319</v>
      </c>
      <c r="S435" s="9">
        <f t="shared" si="20"/>
        <v>42228.629884259266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18500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101</v>
      </c>
      <c r="P436">
        <f t="shared" si="19"/>
        <v>9333.5</v>
      </c>
      <c r="Q436" s="12" t="s">
        <v>8313</v>
      </c>
      <c r="R436" t="s">
        <v>8319</v>
      </c>
      <c r="S436" s="9">
        <f t="shared" si="20"/>
        <v>41576.834513888891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18000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104</v>
      </c>
      <c r="P437">
        <f t="shared" si="19"/>
        <v>6215</v>
      </c>
      <c r="Q437" s="12" t="s">
        <v>8313</v>
      </c>
      <c r="R437" t="s">
        <v>8319</v>
      </c>
      <c r="S437" s="9">
        <f t="shared" si="20"/>
        <v>41500.747453703705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18000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103</v>
      </c>
      <c r="P438">
        <f t="shared" si="19"/>
        <v>0</v>
      </c>
      <c r="Q438" s="12" t="s">
        <v>8313</v>
      </c>
      <c r="R438" t="s">
        <v>8319</v>
      </c>
      <c r="S438" s="9">
        <f t="shared" si="20"/>
        <v>41456.36241898148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15000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124</v>
      </c>
      <c r="P439">
        <f t="shared" si="19"/>
        <v>0</v>
      </c>
      <c r="Q439" s="12" t="s">
        <v>8313</v>
      </c>
      <c r="R439" t="s">
        <v>8319</v>
      </c>
      <c r="S439" s="9">
        <f t="shared" si="20"/>
        <v>42591.31858796296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17000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109</v>
      </c>
      <c r="P440">
        <f t="shared" si="19"/>
        <v>1679.27</v>
      </c>
      <c r="Q440" s="12" t="s">
        <v>8313</v>
      </c>
      <c r="R440" t="s">
        <v>8319</v>
      </c>
      <c r="S440" s="9">
        <f t="shared" si="20"/>
        <v>42296.261087962965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18000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101</v>
      </c>
      <c r="P441">
        <f t="shared" si="19"/>
        <v>0</v>
      </c>
      <c r="Q441" s="12" t="s">
        <v>8313</v>
      </c>
      <c r="R441" t="s">
        <v>8319</v>
      </c>
      <c r="S441" s="9">
        <f t="shared" si="20"/>
        <v>41919.761782407404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15000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121</v>
      </c>
      <c r="P442">
        <f t="shared" si="19"/>
        <v>18185</v>
      </c>
      <c r="Q442" s="12" t="s">
        <v>8313</v>
      </c>
      <c r="R442" t="s">
        <v>8319</v>
      </c>
      <c r="S442" s="9">
        <f t="shared" si="20"/>
        <v>42423.985567129625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17500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103</v>
      </c>
      <c r="P443">
        <f t="shared" si="19"/>
        <v>0</v>
      </c>
      <c r="Q443" s="12" t="s">
        <v>8313</v>
      </c>
      <c r="R443" t="s">
        <v>8319</v>
      </c>
      <c r="S443" s="9">
        <f t="shared" si="20"/>
        <v>41550.793935185182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13000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139</v>
      </c>
      <c r="P444">
        <f t="shared" si="19"/>
        <v>1063.71</v>
      </c>
      <c r="Q444" s="12" t="s">
        <v>8313</v>
      </c>
      <c r="R444" t="s">
        <v>8319</v>
      </c>
      <c r="S444" s="9">
        <f t="shared" si="20"/>
        <v>42024.888692129629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6500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278</v>
      </c>
      <c r="P445">
        <f t="shared" si="19"/>
        <v>9033</v>
      </c>
      <c r="Q445" s="12" t="s">
        <v>8313</v>
      </c>
      <c r="R445" t="s">
        <v>8319</v>
      </c>
      <c r="S445" s="9">
        <f t="shared" si="20"/>
        <v>41650.015057870369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8000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224</v>
      </c>
      <c r="P446">
        <f t="shared" si="19"/>
        <v>17914</v>
      </c>
      <c r="Q446" s="12" t="s">
        <v>8313</v>
      </c>
      <c r="R446" t="s">
        <v>8319</v>
      </c>
      <c r="S446" s="9">
        <f t="shared" si="20"/>
        <v>40894.906956018516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10000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179</v>
      </c>
      <c r="P447">
        <f t="shared" si="19"/>
        <v>8947.6299999999992</v>
      </c>
      <c r="Q447" s="12" t="s">
        <v>8313</v>
      </c>
      <c r="R447" t="s">
        <v>8319</v>
      </c>
      <c r="S447" s="9">
        <f t="shared" si="20"/>
        <v>42130.335358796292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14500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123</v>
      </c>
      <c r="P448">
        <f t="shared" si="19"/>
        <v>1117.19</v>
      </c>
      <c r="Q448" s="12" t="s">
        <v>8313</v>
      </c>
      <c r="R448" t="s">
        <v>8319</v>
      </c>
      <c r="S448" s="9">
        <f t="shared" si="20"/>
        <v>42037.083564814813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17000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105</v>
      </c>
      <c r="P449">
        <f t="shared" si="19"/>
        <v>17805</v>
      </c>
      <c r="Q449" s="12" t="s">
        <v>8313</v>
      </c>
      <c r="R449" t="s">
        <v>8319</v>
      </c>
      <c r="S449" s="9">
        <f t="shared" si="20"/>
        <v>41331.555127314816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5000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355</v>
      </c>
      <c r="P450">
        <f t="shared" si="19"/>
        <v>4432.75</v>
      </c>
      <c r="Q450" s="12" t="s">
        <v>8313</v>
      </c>
      <c r="R450" t="s">
        <v>8319</v>
      </c>
      <c r="S450" s="9">
        <f t="shared" si="20"/>
        <v>41753.758043981477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15000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118</v>
      </c>
      <c r="P451">
        <f t="shared" ref="P451:P514" si="22">IFERROR(ROUND(E451/L451,2),0)</f>
        <v>3536</v>
      </c>
      <c r="Q451" s="12" t="s">
        <v>8313</v>
      </c>
      <c r="R451" t="s">
        <v>8319</v>
      </c>
      <c r="S451" s="9">
        <f t="shared" si="20"/>
        <v>41534.568113425928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25000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70</v>
      </c>
      <c r="P452">
        <f t="shared" si="22"/>
        <v>2512.86</v>
      </c>
      <c r="Q452" s="12" t="s">
        <v>8313</v>
      </c>
      <c r="R452" t="s">
        <v>8319</v>
      </c>
      <c r="S452" s="9">
        <f t="shared" ref="S452:S515" si="23">(((J452/60)/60/24)+DATE(1970,1,1))</f>
        <v>41654.946759259255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25</v>
      </c>
      <c r="P453">
        <f t="shared" si="22"/>
        <v>0</v>
      </c>
      <c r="Q453" s="12" t="s">
        <v>8313</v>
      </c>
      <c r="R453" t="s">
        <v>8319</v>
      </c>
      <c r="S453" s="9">
        <f t="shared" si="23"/>
        <v>41634.715173611112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117</v>
      </c>
      <c r="P454">
        <f t="shared" si="22"/>
        <v>1462.08</v>
      </c>
      <c r="Q454" s="12" t="s">
        <v>8313</v>
      </c>
      <c r="R454" t="s">
        <v>8319</v>
      </c>
      <c r="S454" s="9">
        <f t="shared" si="23"/>
        <v>42107.703877314809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17482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100</v>
      </c>
      <c r="P455">
        <f t="shared" si="22"/>
        <v>8741</v>
      </c>
      <c r="Q455" s="12" t="s">
        <v>8313</v>
      </c>
      <c r="R455" t="s">
        <v>8319</v>
      </c>
      <c r="S455" s="9">
        <f t="shared" si="23"/>
        <v>42038.824988425928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15000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116</v>
      </c>
      <c r="P456">
        <f t="shared" si="22"/>
        <v>3488.8</v>
      </c>
      <c r="Q456" s="12" t="s">
        <v>8313</v>
      </c>
      <c r="R456" t="s">
        <v>8319</v>
      </c>
      <c r="S456" s="9">
        <f t="shared" si="23"/>
        <v>41938.717256944445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15000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116</v>
      </c>
      <c r="P457">
        <f t="shared" si="22"/>
        <v>8706</v>
      </c>
      <c r="Q457" s="12" t="s">
        <v>8313</v>
      </c>
      <c r="R457" t="s">
        <v>8319</v>
      </c>
      <c r="S457" s="9">
        <f t="shared" si="23"/>
        <v>40971.002569444441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16700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104</v>
      </c>
      <c r="P458">
        <f t="shared" si="22"/>
        <v>5798.67</v>
      </c>
      <c r="Q458" s="12" t="s">
        <v>8313</v>
      </c>
      <c r="R458" t="s">
        <v>8319</v>
      </c>
      <c r="S458" s="9">
        <f t="shared" si="23"/>
        <v>41547.694456018515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15000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116</v>
      </c>
      <c r="P459">
        <f t="shared" si="22"/>
        <v>0</v>
      </c>
      <c r="Q459" s="12" t="s">
        <v>8313</v>
      </c>
      <c r="R459" t="s">
        <v>8319</v>
      </c>
      <c r="S459" s="9">
        <f t="shared" si="23"/>
        <v>41837.767500000002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12000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145</v>
      </c>
      <c r="P460">
        <f t="shared" si="22"/>
        <v>354.08</v>
      </c>
      <c r="Q460" s="12" t="s">
        <v>8313</v>
      </c>
      <c r="R460" t="s">
        <v>8319</v>
      </c>
      <c r="S460" s="9">
        <f t="shared" si="23"/>
        <v>41378.69976851852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9500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182</v>
      </c>
      <c r="P461">
        <f t="shared" si="22"/>
        <v>17277</v>
      </c>
      <c r="Q461" s="12" t="s">
        <v>8313</v>
      </c>
      <c r="R461" t="s">
        <v>8319</v>
      </c>
      <c r="S461" s="9">
        <f t="shared" si="23"/>
        <v>40800.6403587963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16000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108</v>
      </c>
      <c r="P462">
        <f t="shared" si="22"/>
        <v>8630.19</v>
      </c>
      <c r="Q462" s="12" t="s">
        <v>8313</v>
      </c>
      <c r="R462" t="s">
        <v>8319</v>
      </c>
      <c r="S462" s="9">
        <f t="shared" si="23"/>
        <v>41759.542534722219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10000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172</v>
      </c>
      <c r="P463">
        <f t="shared" si="22"/>
        <v>0</v>
      </c>
      <c r="Q463" s="12" t="s">
        <v>8313</v>
      </c>
      <c r="R463" t="s">
        <v>8319</v>
      </c>
      <c r="S463" s="9">
        <f t="shared" si="23"/>
        <v>41407.84684027778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16000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107</v>
      </c>
      <c r="P464">
        <f t="shared" si="22"/>
        <v>0</v>
      </c>
      <c r="Q464" s="12" t="s">
        <v>8313</v>
      </c>
      <c r="R464" t="s">
        <v>8319</v>
      </c>
      <c r="S464" s="9">
        <f t="shared" si="23"/>
        <v>40705.126631944448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150000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11</v>
      </c>
      <c r="P465">
        <f t="shared" si="22"/>
        <v>1559.55</v>
      </c>
      <c r="Q465" s="12" t="s">
        <v>8313</v>
      </c>
      <c r="R465" t="s">
        <v>8319</v>
      </c>
      <c r="S465" s="9">
        <f t="shared" si="23"/>
        <v>40750.710104166668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114</v>
      </c>
      <c r="P466">
        <f t="shared" si="22"/>
        <v>17066</v>
      </c>
      <c r="Q466" s="12" t="s">
        <v>8313</v>
      </c>
      <c r="R466" t="s">
        <v>8319</v>
      </c>
      <c r="S466" s="9">
        <f t="shared" si="23"/>
        <v>42488.848784722228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10000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170</v>
      </c>
      <c r="P467">
        <f t="shared" si="22"/>
        <v>2128.61</v>
      </c>
      <c r="Q467" s="12" t="s">
        <v>8313</v>
      </c>
      <c r="R467" t="s">
        <v>8319</v>
      </c>
      <c r="S467" s="9">
        <f t="shared" si="23"/>
        <v>41801.120069444441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6</v>
      </c>
      <c r="P468">
        <f t="shared" si="22"/>
        <v>3396.8</v>
      </c>
      <c r="Q468" s="12" t="s">
        <v>8313</v>
      </c>
      <c r="R468" t="s">
        <v>8319</v>
      </c>
      <c r="S468" s="9">
        <f t="shared" si="23"/>
        <v>41129.942870370374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2500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674</v>
      </c>
      <c r="P469">
        <f t="shared" si="22"/>
        <v>432.36</v>
      </c>
      <c r="Q469" s="12" t="s">
        <v>8313</v>
      </c>
      <c r="R469" t="s">
        <v>8319</v>
      </c>
      <c r="S469" s="9">
        <f t="shared" si="23"/>
        <v>41135.679791666669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12000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140</v>
      </c>
      <c r="P470">
        <f t="shared" si="22"/>
        <v>0</v>
      </c>
      <c r="Q470" s="12" t="s">
        <v>8313</v>
      </c>
      <c r="R470" t="s">
        <v>8319</v>
      </c>
      <c r="S470" s="9">
        <f t="shared" si="23"/>
        <v>41041.167627314811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16300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102</v>
      </c>
      <c r="P471">
        <f t="shared" si="22"/>
        <v>0</v>
      </c>
      <c r="Q471" s="12" t="s">
        <v>8313</v>
      </c>
      <c r="R471" t="s">
        <v>8319</v>
      </c>
      <c r="S471" s="9">
        <f t="shared" si="23"/>
        <v>41827.989861111113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15000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111</v>
      </c>
      <c r="P472">
        <f t="shared" si="22"/>
        <v>8318.39</v>
      </c>
      <c r="Q472" s="12" t="s">
        <v>8313</v>
      </c>
      <c r="R472" t="s">
        <v>8319</v>
      </c>
      <c r="S472" s="9">
        <f t="shared" si="23"/>
        <v>41605.167696759258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16000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104</v>
      </c>
      <c r="P473">
        <f t="shared" si="22"/>
        <v>97.49</v>
      </c>
      <c r="Q473" s="12" t="s">
        <v>8313</v>
      </c>
      <c r="R473" t="s">
        <v>8319</v>
      </c>
      <c r="S473" s="9">
        <f t="shared" si="23"/>
        <v>41703.721979166665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15000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110</v>
      </c>
      <c r="P474">
        <f t="shared" si="22"/>
        <v>3304.01</v>
      </c>
      <c r="Q474" s="12" t="s">
        <v>8313</v>
      </c>
      <c r="R474" t="s">
        <v>8319</v>
      </c>
      <c r="S474" s="9">
        <f t="shared" si="23"/>
        <v>41844.922662037039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15000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110</v>
      </c>
      <c r="P475">
        <f t="shared" si="22"/>
        <v>1178.6400000000001</v>
      </c>
      <c r="Q475" s="12" t="s">
        <v>8313</v>
      </c>
      <c r="R475" t="s">
        <v>8319</v>
      </c>
      <c r="S475" s="9">
        <f t="shared" si="23"/>
        <v>41869.698136574072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110</v>
      </c>
      <c r="P476">
        <f t="shared" si="22"/>
        <v>16465</v>
      </c>
      <c r="Q476" s="12" t="s">
        <v>8313</v>
      </c>
      <c r="R476" t="s">
        <v>8319</v>
      </c>
      <c r="S476" s="9">
        <f t="shared" si="23"/>
        <v>42753.329039351855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15000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109</v>
      </c>
      <c r="P477">
        <f t="shared" si="22"/>
        <v>0</v>
      </c>
      <c r="Q477" s="12" t="s">
        <v>8313</v>
      </c>
      <c r="R477" t="s">
        <v>8319</v>
      </c>
      <c r="S477" s="9">
        <f t="shared" si="23"/>
        <v>42100.086145833338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15000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109</v>
      </c>
      <c r="P478">
        <f t="shared" si="22"/>
        <v>131.38</v>
      </c>
      <c r="Q478" s="12" t="s">
        <v>8313</v>
      </c>
      <c r="R478" t="s">
        <v>8319</v>
      </c>
      <c r="S478" s="9">
        <f t="shared" si="23"/>
        <v>41757.975011574075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108</v>
      </c>
      <c r="P479">
        <f t="shared" si="22"/>
        <v>0</v>
      </c>
      <c r="Q479" s="12" t="s">
        <v>8313</v>
      </c>
      <c r="R479" t="s">
        <v>8319</v>
      </c>
      <c r="S479" s="9">
        <f t="shared" si="23"/>
        <v>40987.83488425926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5500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295</v>
      </c>
      <c r="P480">
        <f t="shared" si="22"/>
        <v>0</v>
      </c>
      <c r="Q480" s="12" t="s">
        <v>8313</v>
      </c>
      <c r="R480" t="s">
        <v>8319</v>
      </c>
      <c r="S480" s="9">
        <f t="shared" si="23"/>
        <v>42065.910983796297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108</v>
      </c>
      <c r="P481">
        <f t="shared" si="22"/>
        <v>294.55</v>
      </c>
      <c r="Q481" s="12" t="s">
        <v>8313</v>
      </c>
      <c r="R481" t="s">
        <v>8319</v>
      </c>
      <c r="S481" s="9">
        <f t="shared" si="23"/>
        <v>41904.407812500001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16000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101</v>
      </c>
      <c r="P482">
        <f t="shared" si="22"/>
        <v>115.47</v>
      </c>
      <c r="Q482" s="12" t="s">
        <v>8313</v>
      </c>
      <c r="R482" t="s">
        <v>8319</v>
      </c>
      <c r="S482" s="9">
        <f t="shared" si="23"/>
        <v>41465.500173611108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15000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108</v>
      </c>
      <c r="P483">
        <f t="shared" si="22"/>
        <v>768.82</v>
      </c>
      <c r="Q483" s="12" t="s">
        <v>8313</v>
      </c>
      <c r="R483" t="s">
        <v>8319</v>
      </c>
      <c r="S483" s="9">
        <f t="shared" si="23"/>
        <v>41162.672326388885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15000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107</v>
      </c>
      <c r="P484">
        <f t="shared" si="22"/>
        <v>16000</v>
      </c>
      <c r="Q484" s="12" t="s">
        <v>8313</v>
      </c>
      <c r="R484" t="s">
        <v>8319</v>
      </c>
      <c r="S484" s="9">
        <f t="shared" si="23"/>
        <v>42447.896875000006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14000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114</v>
      </c>
      <c r="P485">
        <f t="shared" si="22"/>
        <v>108.41</v>
      </c>
      <c r="Q485" s="12" t="s">
        <v>8313</v>
      </c>
      <c r="R485" t="s">
        <v>8319</v>
      </c>
      <c r="S485" s="9">
        <f t="shared" si="23"/>
        <v>41243.197592592594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10000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159</v>
      </c>
      <c r="P486">
        <f t="shared" si="22"/>
        <v>1448.14</v>
      </c>
      <c r="Q486" s="12" t="s">
        <v>8313</v>
      </c>
      <c r="R486" t="s">
        <v>8319</v>
      </c>
      <c r="S486" s="9">
        <f t="shared" si="23"/>
        <v>42272.93949074074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15000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106</v>
      </c>
      <c r="P487">
        <f t="shared" si="22"/>
        <v>127.35</v>
      </c>
      <c r="Q487" s="12" t="s">
        <v>8313</v>
      </c>
      <c r="R487" t="s">
        <v>8319</v>
      </c>
      <c r="S487" s="9">
        <f t="shared" si="23"/>
        <v>41381.50577546296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2500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636</v>
      </c>
      <c r="P488">
        <f t="shared" si="22"/>
        <v>15903.5</v>
      </c>
      <c r="Q488" s="12" t="s">
        <v>8313</v>
      </c>
      <c r="R488" t="s">
        <v>8319</v>
      </c>
      <c r="S488" s="9">
        <f t="shared" si="23"/>
        <v>41761.94258101852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40</v>
      </c>
      <c r="P489">
        <f t="shared" si="22"/>
        <v>0</v>
      </c>
      <c r="Q489" s="12" t="s">
        <v>8313</v>
      </c>
      <c r="R489" t="s">
        <v>8319</v>
      </c>
      <c r="S489" s="9">
        <f t="shared" si="23"/>
        <v>42669.594837962963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15000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105</v>
      </c>
      <c r="P490">
        <f t="shared" si="22"/>
        <v>0</v>
      </c>
      <c r="Q490" s="12" t="s">
        <v>8313</v>
      </c>
      <c r="R490" t="s">
        <v>8319</v>
      </c>
      <c r="S490" s="9">
        <f t="shared" si="23"/>
        <v>42714.054398148146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15000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105</v>
      </c>
      <c r="P491">
        <f t="shared" si="22"/>
        <v>5248</v>
      </c>
      <c r="Q491" s="12" t="s">
        <v>8313</v>
      </c>
      <c r="R491" t="s">
        <v>8319</v>
      </c>
      <c r="S491" s="9">
        <f t="shared" si="23"/>
        <v>40882.481666666667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3000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524</v>
      </c>
      <c r="P492">
        <f t="shared" si="22"/>
        <v>0</v>
      </c>
      <c r="Q492" s="12" t="s">
        <v>8313</v>
      </c>
      <c r="R492" t="s">
        <v>8319</v>
      </c>
      <c r="S492" s="9">
        <f t="shared" si="23"/>
        <v>41113.968576388892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15000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105</v>
      </c>
      <c r="P493">
        <f t="shared" si="22"/>
        <v>0</v>
      </c>
      <c r="Q493" s="12" t="s">
        <v>8313</v>
      </c>
      <c r="R493" t="s">
        <v>8319</v>
      </c>
      <c r="S493" s="9">
        <f t="shared" si="23"/>
        <v>42366.982627314821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15500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101</v>
      </c>
      <c r="P494">
        <f t="shared" si="22"/>
        <v>0</v>
      </c>
      <c r="Q494" s="12" t="s">
        <v>8313</v>
      </c>
      <c r="R494" t="s">
        <v>8319</v>
      </c>
      <c r="S494" s="9">
        <f t="shared" si="23"/>
        <v>42596.03506944445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15000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105</v>
      </c>
      <c r="P495">
        <f t="shared" si="22"/>
        <v>0</v>
      </c>
      <c r="Q495" s="12" t="s">
        <v>8313</v>
      </c>
      <c r="R495" t="s">
        <v>8319</v>
      </c>
      <c r="S495" s="9">
        <f t="shared" si="23"/>
        <v>42114.726134259254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10000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157</v>
      </c>
      <c r="P496">
        <f t="shared" si="22"/>
        <v>5232</v>
      </c>
      <c r="Q496" s="12" t="s">
        <v>8313</v>
      </c>
      <c r="R496" t="s">
        <v>8319</v>
      </c>
      <c r="S496" s="9">
        <f t="shared" si="23"/>
        <v>41799.830613425926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15000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105</v>
      </c>
      <c r="P497">
        <f t="shared" si="22"/>
        <v>0</v>
      </c>
      <c r="Q497" s="12" t="s">
        <v>8313</v>
      </c>
      <c r="R497" t="s">
        <v>8319</v>
      </c>
      <c r="S497" s="9">
        <f t="shared" si="23"/>
        <v>42171.827604166669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10000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157</v>
      </c>
      <c r="P498">
        <f t="shared" si="22"/>
        <v>15673.44</v>
      </c>
      <c r="Q498" s="12" t="s">
        <v>8313</v>
      </c>
      <c r="R498" t="s">
        <v>8319</v>
      </c>
      <c r="S498" s="9">
        <f t="shared" si="23"/>
        <v>41620.93141203704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14000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112</v>
      </c>
      <c r="P499">
        <f t="shared" si="22"/>
        <v>5217</v>
      </c>
      <c r="Q499" s="12" t="s">
        <v>8313</v>
      </c>
      <c r="R499" t="s">
        <v>8319</v>
      </c>
      <c r="S499" s="9">
        <f t="shared" si="23"/>
        <v>41945.037789351853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14000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112</v>
      </c>
      <c r="P500">
        <f t="shared" si="22"/>
        <v>711.36</v>
      </c>
      <c r="Q500" s="12" t="s">
        <v>8313</v>
      </c>
      <c r="R500" t="s">
        <v>8319</v>
      </c>
      <c r="S500" s="9">
        <f t="shared" si="23"/>
        <v>40858.762141203704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15000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104</v>
      </c>
      <c r="P501">
        <f t="shared" si="22"/>
        <v>600.25</v>
      </c>
      <c r="Q501" s="12" t="s">
        <v>8313</v>
      </c>
      <c r="R501" t="s">
        <v>8319</v>
      </c>
      <c r="S501" s="9">
        <f t="shared" si="23"/>
        <v>40043.895462962959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15000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104</v>
      </c>
      <c r="P502">
        <f t="shared" si="22"/>
        <v>3899.25</v>
      </c>
      <c r="Q502" s="12" t="s">
        <v>8313</v>
      </c>
      <c r="R502" t="s">
        <v>8319</v>
      </c>
      <c r="S502" s="9">
        <f t="shared" si="23"/>
        <v>40247.886006944449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15000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104</v>
      </c>
      <c r="P503">
        <f t="shared" si="22"/>
        <v>0</v>
      </c>
      <c r="Q503" s="12" t="s">
        <v>8313</v>
      </c>
      <c r="R503" t="s">
        <v>8319</v>
      </c>
      <c r="S503" s="9">
        <f t="shared" si="23"/>
        <v>40703.234386574077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156</v>
      </c>
      <c r="P504">
        <f t="shared" si="22"/>
        <v>3897.75</v>
      </c>
      <c r="Q504" s="12" t="s">
        <v>8313</v>
      </c>
      <c r="R504" t="s">
        <v>8319</v>
      </c>
      <c r="S504" s="9">
        <f t="shared" si="23"/>
        <v>40956.553530092591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15000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104</v>
      </c>
      <c r="P505">
        <f t="shared" si="22"/>
        <v>1729.44</v>
      </c>
      <c r="Q505" s="12" t="s">
        <v>8313</v>
      </c>
      <c r="R505" t="s">
        <v>8319</v>
      </c>
      <c r="S505" s="9">
        <f t="shared" si="23"/>
        <v>41991.526655092588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15000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104</v>
      </c>
      <c r="P506">
        <f t="shared" si="22"/>
        <v>3107</v>
      </c>
      <c r="Q506" s="12" t="s">
        <v>8313</v>
      </c>
      <c r="R506" t="s">
        <v>8319</v>
      </c>
      <c r="S506" s="9">
        <f t="shared" si="23"/>
        <v>40949.98364583333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155</v>
      </c>
      <c r="P507">
        <f t="shared" si="22"/>
        <v>1109.29</v>
      </c>
      <c r="Q507" s="12" t="s">
        <v>8313</v>
      </c>
      <c r="R507" t="s">
        <v>8319</v>
      </c>
      <c r="S507" s="9">
        <f t="shared" si="23"/>
        <v>42318.098217592589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9000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172</v>
      </c>
      <c r="P508">
        <f t="shared" si="22"/>
        <v>15505</v>
      </c>
      <c r="Q508" s="12" t="s">
        <v>8313</v>
      </c>
      <c r="R508" t="s">
        <v>8319</v>
      </c>
      <c r="S508" s="9">
        <f t="shared" si="23"/>
        <v>41466.552314814813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15000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103</v>
      </c>
      <c r="P509">
        <f t="shared" si="22"/>
        <v>1548.1</v>
      </c>
      <c r="Q509" s="12" t="s">
        <v>8313</v>
      </c>
      <c r="R509" t="s">
        <v>8319</v>
      </c>
      <c r="S509" s="9">
        <f t="shared" si="23"/>
        <v>41156.958993055552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10000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154</v>
      </c>
      <c r="P510">
        <f t="shared" si="22"/>
        <v>5147.67</v>
      </c>
      <c r="Q510" s="12" t="s">
        <v>8313</v>
      </c>
      <c r="R510" t="s">
        <v>8319</v>
      </c>
      <c r="S510" s="9">
        <f t="shared" si="23"/>
        <v>40995.024317129632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13000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119</v>
      </c>
      <c r="P511">
        <f t="shared" si="22"/>
        <v>15435.55</v>
      </c>
      <c r="Q511" s="12" t="s">
        <v>8313</v>
      </c>
      <c r="R511" t="s">
        <v>8319</v>
      </c>
      <c r="S511" s="9">
        <f t="shared" si="23"/>
        <v>42153.631597222222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15</v>
      </c>
      <c r="P512">
        <f t="shared" si="22"/>
        <v>0</v>
      </c>
      <c r="Q512" s="12" t="s">
        <v>8313</v>
      </c>
      <c r="R512" t="s">
        <v>8319</v>
      </c>
      <c r="S512" s="9">
        <f t="shared" si="23"/>
        <v>42400.176377314812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15000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102</v>
      </c>
      <c r="P513">
        <f t="shared" si="22"/>
        <v>3067</v>
      </c>
      <c r="Q513" s="12" t="s">
        <v>8313</v>
      </c>
      <c r="R513" t="s">
        <v>8319</v>
      </c>
      <c r="S513" s="9">
        <f t="shared" si="23"/>
        <v>41340.303032407406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15000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102</v>
      </c>
      <c r="P514">
        <f t="shared" si="22"/>
        <v>7663.5</v>
      </c>
      <c r="Q514" s="12" t="s">
        <v>8313</v>
      </c>
      <c r="R514" t="s">
        <v>8319</v>
      </c>
      <c r="S514" s="9">
        <f t="shared" si="23"/>
        <v>42649.742210648154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15000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102</v>
      </c>
      <c r="P515">
        <f t="shared" ref="P515:P578" si="25">IFERROR(ROUND(E515/L515,2),0)</f>
        <v>225.27</v>
      </c>
      <c r="Q515" s="12" t="s">
        <v>8313</v>
      </c>
      <c r="R515" t="s">
        <v>8319</v>
      </c>
      <c r="S515" s="9">
        <f t="shared" si="23"/>
        <v>42552.653993055559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102</v>
      </c>
      <c r="P516">
        <f t="shared" si="25"/>
        <v>5105</v>
      </c>
      <c r="Q516" s="12" t="s">
        <v>8313</v>
      </c>
      <c r="R516" t="s">
        <v>8319</v>
      </c>
      <c r="S516" s="9">
        <f t="shared" ref="S516:S579" si="26">(((J516/60)/60/24)+DATE(1970,1,1))</f>
        <v>41830.613969907405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15000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102</v>
      </c>
      <c r="P517">
        <f t="shared" si="25"/>
        <v>449.56</v>
      </c>
      <c r="Q517" s="12" t="s">
        <v>8313</v>
      </c>
      <c r="R517" t="s">
        <v>8319</v>
      </c>
      <c r="S517" s="9">
        <f t="shared" si="26"/>
        <v>42327.490752314814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25000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61</v>
      </c>
      <c r="P518">
        <f t="shared" si="25"/>
        <v>0</v>
      </c>
      <c r="Q518" s="12" t="s">
        <v>8313</v>
      </c>
      <c r="R518" t="s">
        <v>8319</v>
      </c>
      <c r="S518" s="9">
        <f t="shared" si="26"/>
        <v>42091.778703703705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305</v>
      </c>
      <c r="P519">
        <f t="shared" si="25"/>
        <v>5091</v>
      </c>
      <c r="Q519" s="12" t="s">
        <v>8313</v>
      </c>
      <c r="R519" t="s">
        <v>8319</v>
      </c>
      <c r="S519" s="9">
        <f t="shared" si="26"/>
        <v>42738.615289351852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15000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102</v>
      </c>
      <c r="P520">
        <f t="shared" si="25"/>
        <v>0</v>
      </c>
      <c r="Q520" s="12" t="s">
        <v>8313</v>
      </c>
      <c r="R520" t="s">
        <v>8319</v>
      </c>
      <c r="S520" s="9">
        <f t="shared" si="26"/>
        <v>42223.616018518514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15000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102</v>
      </c>
      <c r="P521">
        <f t="shared" si="25"/>
        <v>217.57</v>
      </c>
      <c r="Q521" s="12" t="s">
        <v>8313</v>
      </c>
      <c r="R521" t="s">
        <v>8319</v>
      </c>
      <c r="S521" s="9">
        <f t="shared" si="26"/>
        <v>41218.391446759262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15000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447.94</v>
      </c>
      <c r="Q522" s="12" t="s">
        <v>8320</v>
      </c>
      <c r="R522" t="s">
        <v>8321</v>
      </c>
      <c r="S522" s="9">
        <f t="shared" si="26"/>
        <v>42318.702094907407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101</v>
      </c>
      <c r="P523">
        <f t="shared" si="25"/>
        <v>271.19</v>
      </c>
      <c r="Q523" s="12" t="s">
        <v>8320</v>
      </c>
      <c r="R523" t="s">
        <v>8321</v>
      </c>
      <c r="S523" s="9">
        <f t="shared" si="26"/>
        <v>42646.092812499999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101</v>
      </c>
      <c r="P524">
        <f t="shared" si="25"/>
        <v>489.4</v>
      </c>
      <c r="Q524" s="12" t="s">
        <v>8320</v>
      </c>
      <c r="R524" t="s">
        <v>8321</v>
      </c>
      <c r="S524" s="9">
        <f t="shared" si="26"/>
        <v>42430.040798611109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101</v>
      </c>
      <c r="P525">
        <f t="shared" si="25"/>
        <v>180.07</v>
      </c>
      <c r="Q525" s="12" t="s">
        <v>8320</v>
      </c>
      <c r="R525" t="s">
        <v>8321</v>
      </c>
      <c r="S525" s="9">
        <f t="shared" si="26"/>
        <v>42238.13282407407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5000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302</v>
      </c>
      <c r="P526">
        <f t="shared" si="25"/>
        <v>116.32</v>
      </c>
      <c r="Q526" s="12" t="s">
        <v>8320</v>
      </c>
      <c r="R526" t="s">
        <v>8321</v>
      </c>
      <c r="S526" s="9">
        <f t="shared" si="26"/>
        <v>42492.717233796298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101</v>
      </c>
      <c r="P527">
        <f t="shared" si="25"/>
        <v>1257.5899999999999</v>
      </c>
      <c r="Q527" s="12" t="s">
        <v>8320</v>
      </c>
      <c r="R527" t="s">
        <v>8321</v>
      </c>
      <c r="S527" s="9">
        <f t="shared" si="26"/>
        <v>41850.400937500002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7900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191</v>
      </c>
      <c r="P528">
        <f t="shared" si="25"/>
        <v>655.52</v>
      </c>
      <c r="Q528" s="12" t="s">
        <v>8320</v>
      </c>
      <c r="R528" t="s">
        <v>8321</v>
      </c>
      <c r="S528" s="9">
        <f t="shared" si="26"/>
        <v>42192.591944444444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537</v>
      </c>
      <c r="P529">
        <f t="shared" si="25"/>
        <v>95.18</v>
      </c>
      <c r="Q529" s="12" t="s">
        <v>8320</v>
      </c>
      <c r="R529" t="s">
        <v>8321</v>
      </c>
      <c r="S529" s="9">
        <f t="shared" si="26"/>
        <v>42753.205625000002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113</v>
      </c>
      <c r="P530">
        <f t="shared" si="25"/>
        <v>491.67</v>
      </c>
      <c r="Q530" s="12" t="s">
        <v>8320</v>
      </c>
      <c r="R530" t="s">
        <v>8321</v>
      </c>
      <c r="S530" s="9">
        <f t="shared" si="26"/>
        <v>42155.920219907406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10275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143</v>
      </c>
      <c r="P531">
        <f t="shared" si="25"/>
        <v>814.06</v>
      </c>
      <c r="Q531" s="12" t="s">
        <v>8320</v>
      </c>
      <c r="R531" t="s">
        <v>8321</v>
      </c>
      <c r="S531" s="9">
        <f t="shared" si="26"/>
        <v>42725.031180555554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20000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73</v>
      </c>
      <c r="P532">
        <f t="shared" si="25"/>
        <v>503.38</v>
      </c>
      <c r="Q532" s="12" t="s">
        <v>8320</v>
      </c>
      <c r="R532" t="s">
        <v>8321</v>
      </c>
      <c r="S532" s="9">
        <f t="shared" si="26"/>
        <v>42157.591064814813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145</v>
      </c>
      <c r="P533">
        <f t="shared" si="25"/>
        <v>468.1</v>
      </c>
      <c r="Q533" s="12" t="s">
        <v>8320</v>
      </c>
      <c r="R533" t="s">
        <v>8321</v>
      </c>
      <c r="S533" s="9">
        <f t="shared" si="26"/>
        <v>42676.065150462964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111</v>
      </c>
      <c r="P534">
        <f t="shared" si="25"/>
        <v>83.53</v>
      </c>
      <c r="Q534" s="12" t="s">
        <v>8320</v>
      </c>
      <c r="R534" t="s">
        <v>8321</v>
      </c>
      <c r="S534" s="9">
        <f t="shared" si="26"/>
        <v>42473.007037037038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10000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144</v>
      </c>
      <c r="P535">
        <f t="shared" si="25"/>
        <v>849.26</v>
      </c>
      <c r="Q535" s="12" t="s">
        <v>8320</v>
      </c>
      <c r="R535" t="s">
        <v>8321</v>
      </c>
      <c r="S535" s="9">
        <f t="shared" si="26"/>
        <v>42482.43478009259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133000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11</v>
      </c>
      <c r="P536">
        <f t="shared" si="25"/>
        <v>297.98</v>
      </c>
      <c r="Q536" s="12" t="s">
        <v>8320</v>
      </c>
      <c r="R536" t="s">
        <v>8321</v>
      </c>
      <c r="S536" s="9">
        <f t="shared" si="26"/>
        <v>42270.810995370368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50000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28</v>
      </c>
      <c r="P537">
        <f t="shared" si="25"/>
        <v>240.73</v>
      </c>
      <c r="Q537" s="12" t="s">
        <v>8320</v>
      </c>
      <c r="R537" t="s">
        <v>8321</v>
      </c>
      <c r="S537" s="9">
        <f t="shared" si="26"/>
        <v>42711.545196759253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12000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363.85</v>
      </c>
      <c r="Q538" s="12" t="s">
        <v>8320</v>
      </c>
      <c r="R538" t="s">
        <v>8321</v>
      </c>
      <c r="S538" s="9">
        <f t="shared" si="26"/>
        <v>42179.344988425932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283</v>
      </c>
      <c r="P539">
        <f t="shared" si="25"/>
        <v>240.1</v>
      </c>
      <c r="Q539" s="12" t="s">
        <v>8320</v>
      </c>
      <c r="R539" t="s">
        <v>8321</v>
      </c>
      <c r="S539" s="9">
        <f t="shared" si="26"/>
        <v>42282.768414351856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128</v>
      </c>
      <c r="P540">
        <f t="shared" si="25"/>
        <v>234.7</v>
      </c>
      <c r="Q540" s="12" t="s">
        <v>8320</v>
      </c>
      <c r="R540" t="s">
        <v>8321</v>
      </c>
      <c r="S540" s="9">
        <f t="shared" si="26"/>
        <v>42473.794710648144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281</v>
      </c>
      <c r="P541">
        <f t="shared" si="25"/>
        <v>702.75</v>
      </c>
      <c r="Q541" s="12" t="s">
        <v>8320</v>
      </c>
      <c r="R541" t="s">
        <v>8321</v>
      </c>
      <c r="S541" s="9">
        <f t="shared" si="26"/>
        <v>42535.049849537041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30000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47</v>
      </c>
      <c r="P542">
        <f t="shared" si="25"/>
        <v>14000</v>
      </c>
      <c r="Q542" s="12" t="s">
        <v>8322</v>
      </c>
      <c r="R542" t="s">
        <v>8323</v>
      </c>
      <c r="S542" s="9">
        <f t="shared" si="26"/>
        <v>42009.817199074074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12000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117</v>
      </c>
      <c r="P543">
        <f t="shared" si="25"/>
        <v>14000</v>
      </c>
      <c r="Q543" s="12" t="s">
        <v>8322</v>
      </c>
      <c r="R543" t="s">
        <v>8323</v>
      </c>
      <c r="S543" s="9">
        <f t="shared" si="26"/>
        <v>42276.046689814815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12516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111</v>
      </c>
      <c r="P544">
        <f t="shared" si="25"/>
        <v>13864.17</v>
      </c>
      <c r="Q544" s="12" t="s">
        <v>8322</v>
      </c>
      <c r="R544" t="s">
        <v>8323</v>
      </c>
      <c r="S544" s="9">
        <f t="shared" si="26"/>
        <v>42433.737453703703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4000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347</v>
      </c>
      <c r="P545">
        <f t="shared" si="25"/>
        <v>6932</v>
      </c>
      <c r="Q545" s="12" t="s">
        <v>8322</v>
      </c>
      <c r="R545" t="s">
        <v>8323</v>
      </c>
      <c r="S545" s="9">
        <f t="shared" si="26"/>
        <v>41914.092152777775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57</v>
      </c>
      <c r="P546">
        <f t="shared" si="25"/>
        <v>6923</v>
      </c>
      <c r="Q546" s="12" t="s">
        <v>8322</v>
      </c>
      <c r="R546" t="s">
        <v>8323</v>
      </c>
      <c r="S546" s="9">
        <f t="shared" si="26"/>
        <v>42525.656944444447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12000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114</v>
      </c>
      <c r="P547">
        <f t="shared" si="25"/>
        <v>403.76</v>
      </c>
      <c r="Q547" s="12" t="s">
        <v>8322</v>
      </c>
      <c r="R547" t="s">
        <v>8323</v>
      </c>
      <c r="S547" s="9">
        <f t="shared" si="26"/>
        <v>42283.592465277776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8012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171</v>
      </c>
      <c r="P548">
        <f t="shared" si="25"/>
        <v>6852.17</v>
      </c>
      <c r="Q548" s="12" t="s">
        <v>8322</v>
      </c>
      <c r="R548" t="s">
        <v>8323</v>
      </c>
      <c r="S548" s="9">
        <f t="shared" si="26"/>
        <v>42249.667997685188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50000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27</v>
      </c>
      <c r="P549">
        <f t="shared" si="25"/>
        <v>0</v>
      </c>
      <c r="Q549" s="12" t="s">
        <v>8322</v>
      </c>
      <c r="R549" t="s">
        <v>8323</v>
      </c>
      <c r="S549" s="9">
        <f t="shared" si="26"/>
        <v>42380.696342592593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12500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109</v>
      </c>
      <c r="P550">
        <f t="shared" si="25"/>
        <v>13685.99</v>
      </c>
      <c r="Q550" s="12" t="s">
        <v>8322</v>
      </c>
      <c r="R550" t="s">
        <v>8323</v>
      </c>
      <c r="S550" s="9">
        <f t="shared" si="26"/>
        <v>42276.903333333335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10000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136</v>
      </c>
      <c r="P551">
        <f t="shared" si="25"/>
        <v>1701.75</v>
      </c>
      <c r="Q551" s="12" t="s">
        <v>8322</v>
      </c>
      <c r="R551" t="s">
        <v>8323</v>
      </c>
      <c r="S551" s="9">
        <f t="shared" si="26"/>
        <v>42163.636828703704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1357</v>
      </c>
      <c r="P552">
        <f t="shared" si="25"/>
        <v>3391.5</v>
      </c>
      <c r="Q552" s="12" t="s">
        <v>8322</v>
      </c>
      <c r="R552" t="s">
        <v>8323</v>
      </c>
      <c r="S552" s="9">
        <f t="shared" si="26"/>
        <v>42753.678761574076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271</v>
      </c>
      <c r="P553">
        <f t="shared" si="25"/>
        <v>483.36</v>
      </c>
      <c r="Q553" s="12" t="s">
        <v>8322</v>
      </c>
      <c r="R553" t="s">
        <v>8323</v>
      </c>
      <c r="S553" s="9">
        <f t="shared" si="26"/>
        <v>42173.275740740741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10000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135</v>
      </c>
      <c r="P554">
        <f t="shared" si="25"/>
        <v>0</v>
      </c>
      <c r="Q554" s="12" t="s">
        <v>8322</v>
      </c>
      <c r="R554" t="s">
        <v>8323</v>
      </c>
      <c r="S554" s="9">
        <f t="shared" si="26"/>
        <v>42318.616851851853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8750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154</v>
      </c>
      <c r="P555">
        <f t="shared" si="25"/>
        <v>2246.69</v>
      </c>
      <c r="Q555" s="12" t="s">
        <v>8322</v>
      </c>
      <c r="R555" t="s">
        <v>8323</v>
      </c>
      <c r="S555" s="9">
        <f t="shared" si="26"/>
        <v>41927.71980324074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12800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105</v>
      </c>
      <c r="P556">
        <f t="shared" si="25"/>
        <v>611.41</v>
      </c>
      <c r="Q556" s="12" t="s">
        <v>8322</v>
      </c>
      <c r="R556" t="s">
        <v>8323</v>
      </c>
      <c r="S556" s="9">
        <f t="shared" si="26"/>
        <v>41901.684861111113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13000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103</v>
      </c>
      <c r="P557">
        <f t="shared" si="25"/>
        <v>0</v>
      </c>
      <c r="Q557" s="12" t="s">
        <v>8322</v>
      </c>
      <c r="R557" t="s">
        <v>8323</v>
      </c>
      <c r="S557" s="9">
        <f t="shared" si="26"/>
        <v>42503.353506944448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6700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199</v>
      </c>
      <c r="P558">
        <f t="shared" si="25"/>
        <v>13323</v>
      </c>
      <c r="Q558" s="12" t="s">
        <v>8322</v>
      </c>
      <c r="R558" t="s">
        <v>8323</v>
      </c>
      <c r="S558" s="9">
        <f t="shared" si="26"/>
        <v>42345.860150462962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30000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44</v>
      </c>
      <c r="P559">
        <f t="shared" si="25"/>
        <v>664.8</v>
      </c>
      <c r="Q559" s="12" t="s">
        <v>8322</v>
      </c>
      <c r="R559" t="s">
        <v>8323</v>
      </c>
      <c r="S559" s="9">
        <f t="shared" si="26"/>
        <v>42676.942164351851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13000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102</v>
      </c>
      <c r="P560">
        <f t="shared" si="25"/>
        <v>0</v>
      </c>
      <c r="Q560" s="12" t="s">
        <v>8322</v>
      </c>
      <c r="R560" t="s">
        <v>8323</v>
      </c>
      <c r="S560" s="9">
        <f t="shared" si="26"/>
        <v>42057.883159722223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12000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111</v>
      </c>
      <c r="P561">
        <f t="shared" si="25"/>
        <v>13279</v>
      </c>
      <c r="Q561" s="12" t="s">
        <v>8322</v>
      </c>
      <c r="R561" t="s">
        <v>8323</v>
      </c>
      <c r="S561" s="9">
        <f t="shared" si="26"/>
        <v>42321.283101851848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9000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147</v>
      </c>
      <c r="P562">
        <f t="shared" si="25"/>
        <v>4409.33</v>
      </c>
      <c r="Q562" s="12" t="s">
        <v>8322</v>
      </c>
      <c r="R562" t="s">
        <v>8323</v>
      </c>
      <c r="S562" s="9">
        <f t="shared" si="26"/>
        <v>41960.771354166667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12500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105</v>
      </c>
      <c r="P563">
        <f t="shared" si="25"/>
        <v>6590</v>
      </c>
      <c r="Q563" s="12" t="s">
        <v>8322</v>
      </c>
      <c r="R563" t="s">
        <v>8323</v>
      </c>
      <c r="S563" s="9">
        <f t="shared" si="26"/>
        <v>42268.658715277779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13000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101</v>
      </c>
      <c r="P564">
        <f t="shared" si="25"/>
        <v>0</v>
      </c>
      <c r="Q564" s="12" t="s">
        <v>8322</v>
      </c>
      <c r="R564" t="s">
        <v>8323</v>
      </c>
      <c r="S564" s="9">
        <f t="shared" si="26"/>
        <v>42692.389062500006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12000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109</v>
      </c>
      <c r="P565">
        <f t="shared" si="25"/>
        <v>6560.5</v>
      </c>
      <c r="Q565" s="12" t="s">
        <v>8322</v>
      </c>
      <c r="R565" t="s">
        <v>8323</v>
      </c>
      <c r="S565" s="9">
        <f t="shared" si="26"/>
        <v>42022.069988425923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262</v>
      </c>
      <c r="P566">
        <f t="shared" si="25"/>
        <v>13114</v>
      </c>
      <c r="Q566" s="12" t="s">
        <v>8322</v>
      </c>
      <c r="R566" t="s">
        <v>8323</v>
      </c>
      <c r="S566" s="9">
        <f t="shared" si="26"/>
        <v>42411.942997685182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13000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101</v>
      </c>
      <c r="P567">
        <f t="shared" si="25"/>
        <v>0</v>
      </c>
      <c r="Q567" s="12" t="s">
        <v>8322</v>
      </c>
      <c r="R567" t="s">
        <v>8323</v>
      </c>
      <c r="S567" s="9">
        <f t="shared" si="26"/>
        <v>42165.785289351858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12500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104</v>
      </c>
      <c r="P568">
        <f t="shared" si="25"/>
        <v>13014</v>
      </c>
      <c r="Q568" s="12" t="s">
        <v>8322</v>
      </c>
      <c r="R568" t="s">
        <v>8323</v>
      </c>
      <c r="S568" s="9">
        <f t="shared" si="26"/>
        <v>42535.68440972222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9850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132</v>
      </c>
      <c r="P569">
        <f t="shared" si="25"/>
        <v>0</v>
      </c>
      <c r="Q569" s="12" t="s">
        <v>8322</v>
      </c>
      <c r="R569" t="s">
        <v>8323</v>
      </c>
      <c r="S569" s="9">
        <f t="shared" si="26"/>
        <v>41975.842523148152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12444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104</v>
      </c>
      <c r="P570">
        <f t="shared" si="25"/>
        <v>2585.87</v>
      </c>
      <c r="Q570" s="12" t="s">
        <v>8322</v>
      </c>
      <c r="R570" t="s">
        <v>8323</v>
      </c>
      <c r="S570" s="9">
        <f t="shared" si="26"/>
        <v>42348.9215625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11500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112</v>
      </c>
      <c r="P571">
        <f t="shared" si="25"/>
        <v>12879</v>
      </c>
      <c r="Q571" s="12" t="s">
        <v>8322</v>
      </c>
      <c r="R571" t="s">
        <v>8323</v>
      </c>
      <c r="S571" s="9">
        <f t="shared" si="26"/>
        <v>42340.847361111111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12000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107</v>
      </c>
      <c r="P572">
        <f t="shared" si="25"/>
        <v>12870</v>
      </c>
      <c r="Q572" s="12" t="s">
        <v>8322</v>
      </c>
      <c r="R572" t="s">
        <v>8323</v>
      </c>
      <c r="S572" s="9">
        <f t="shared" si="26"/>
        <v>42388.798252314817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60000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21</v>
      </c>
      <c r="P573">
        <f t="shared" si="25"/>
        <v>6409</v>
      </c>
      <c r="Q573" s="12" t="s">
        <v>8322</v>
      </c>
      <c r="R573" t="s">
        <v>8323</v>
      </c>
      <c r="S573" s="9">
        <f t="shared" si="26"/>
        <v>42192.816238425927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10000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128</v>
      </c>
      <c r="P574">
        <f t="shared" si="25"/>
        <v>0</v>
      </c>
      <c r="Q574" s="12" t="s">
        <v>8322</v>
      </c>
      <c r="R574" t="s">
        <v>8323</v>
      </c>
      <c r="S574" s="9">
        <f t="shared" si="26"/>
        <v>42282.71629629629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10000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128</v>
      </c>
      <c r="P575">
        <f t="shared" si="25"/>
        <v>1422.22</v>
      </c>
      <c r="Q575" s="12" t="s">
        <v>8322</v>
      </c>
      <c r="R575" t="s">
        <v>8323</v>
      </c>
      <c r="S575" s="9">
        <f t="shared" si="26"/>
        <v>41963.050127314811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10000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128</v>
      </c>
      <c r="P576">
        <f t="shared" si="25"/>
        <v>3198.75</v>
      </c>
      <c r="Q576" s="12" t="s">
        <v>8322</v>
      </c>
      <c r="R576" t="s">
        <v>8323</v>
      </c>
      <c r="S576" s="9">
        <f t="shared" si="26"/>
        <v>42632.443368055552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26</v>
      </c>
      <c r="P577">
        <f t="shared" si="25"/>
        <v>3198</v>
      </c>
      <c r="Q577" s="12" t="s">
        <v>8322</v>
      </c>
      <c r="R577" t="s">
        <v>8323</v>
      </c>
      <c r="S577" s="9">
        <f t="shared" si="26"/>
        <v>42138.692627314813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10600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120</v>
      </c>
      <c r="P578">
        <f t="shared" si="25"/>
        <v>12772.6</v>
      </c>
      <c r="Q578" s="12" t="s">
        <v>8322</v>
      </c>
      <c r="R578" t="s">
        <v>8323</v>
      </c>
      <c r="S578" s="9">
        <f t="shared" si="26"/>
        <v>42031.471666666665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10000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127</v>
      </c>
      <c r="P579">
        <f t="shared" ref="P579:P642" si="28">IFERROR(ROUND(E579/L579,2),0)</f>
        <v>12730.42</v>
      </c>
      <c r="Q579" s="12" t="s">
        <v>8322</v>
      </c>
      <c r="R579" t="s">
        <v>8323</v>
      </c>
      <c r="S579" s="9">
        <f t="shared" si="26"/>
        <v>42450.589143518519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106</v>
      </c>
      <c r="P580">
        <f t="shared" si="28"/>
        <v>1809.71</v>
      </c>
      <c r="Q580" s="12" t="s">
        <v>8322</v>
      </c>
      <c r="R580" t="s">
        <v>8323</v>
      </c>
      <c r="S580" s="9">
        <f t="shared" ref="S580:S643" si="29">(((J580/60)/60/24)+DATE(1970,1,1))</f>
        <v>42230.578622685185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5000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253</v>
      </c>
      <c r="P581">
        <f t="shared" si="28"/>
        <v>2525.4</v>
      </c>
      <c r="Q581" s="12" t="s">
        <v>8322</v>
      </c>
      <c r="R581" t="s">
        <v>8323</v>
      </c>
      <c r="S581" s="9">
        <f t="shared" si="29"/>
        <v>41968.852118055554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12200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103</v>
      </c>
      <c r="P582">
        <f t="shared" si="28"/>
        <v>12571</v>
      </c>
      <c r="Q582" s="12" t="s">
        <v>8322</v>
      </c>
      <c r="R582" t="s">
        <v>8323</v>
      </c>
      <c r="S582" s="9">
        <f t="shared" si="29"/>
        <v>42605.908182870371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12500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100</v>
      </c>
      <c r="P583">
        <f t="shared" si="28"/>
        <v>0</v>
      </c>
      <c r="Q583" s="12" t="s">
        <v>8322</v>
      </c>
      <c r="R583" t="s">
        <v>8323</v>
      </c>
      <c r="S583" s="9">
        <f t="shared" si="29"/>
        <v>42188.012777777782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70</v>
      </c>
      <c r="P584">
        <f t="shared" si="28"/>
        <v>0</v>
      </c>
      <c r="Q584" s="12" t="s">
        <v>8322</v>
      </c>
      <c r="R584" t="s">
        <v>8323</v>
      </c>
      <c r="S584" s="9">
        <f t="shared" si="29"/>
        <v>42055.739803240736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40000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31</v>
      </c>
      <c r="P585">
        <f t="shared" si="28"/>
        <v>12446</v>
      </c>
      <c r="Q585" s="12" t="s">
        <v>8322</v>
      </c>
      <c r="R585" t="s">
        <v>8323</v>
      </c>
      <c r="S585" s="9">
        <f t="shared" si="29"/>
        <v>42052.93850694444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2500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497</v>
      </c>
      <c r="P586">
        <f t="shared" si="28"/>
        <v>6206.5</v>
      </c>
      <c r="Q586" s="12" t="s">
        <v>8322</v>
      </c>
      <c r="R586" t="s">
        <v>8323</v>
      </c>
      <c r="S586" s="9">
        <f t="shared" si="29"/>
        <v>42049.716620370367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10050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123</v>
      </c>
      <c r="P587">
        <f t="shared" si="28"/>
        <v>0</v>
      </c>
      <c r="Q587" s="12" t="s">
        <v>8322</v>
      </c>
      <c r="R587" t="s">
        <v>8323</v>
      </c>
      <c r="S587" s="9">
        <f t="shared" si="29"/>
        <v>42283.3909375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124</v>
      </c>
      <c r="P588">
        <f t="shared" si="28"/>
        <v>3100.15</v>
      </c>
      <c r="Q588" s="12" t="s">
        <v>8322</v>
      </c>
      <c r="R588" t="s">
        <v>8323</v>
      </c>
      <c r="S588" s="9">
        <f t="shared" si="29"/>
        <v>42020.854247685187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10000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124</v>
      </c>
      <c r="P589">
        <f t="shared" si="28"/>
        <v>1764.71</v>
      </c>
      <c r="Q589" s="12" t="s">
        <v>8322</v>
      </c>
      <c r="R589" t="s">
        <v>8323</v>
      </c>
      <c r="S589" s="9">
        <f t="shared" si="29"/>
        <v>42080.757326388892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12000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103</v>
      </c>
      <c r="P590">
        <f t="shared" si="28"/>
        <v>6174.25</v>
      </c>
      <c r="Q590" s="12" t="s">
        <v>8322</v>
      </c>
      <c r="R590" t="s">
        <v>8323</v>
      </c>
      <c r="S590" s="9">
        <f t="shared" si="29"/>
        <v>42631.769513888896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10000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123</v>
      </c>
      <c r="P591">
        <f t="shared" si="28"/>
        <v>12325</v>
      </c>
      <c r="Q591" s="12" t="s">
        <v>8322</v>
      </c>
      <c r="R591" t="s">
        <v>8323</v>
      </c>
      <c r="S591" s="9">
        <f t="shared" si="29"/>
        <v>42178.614571759259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246</v>
      </c>
      <c r="P592">
        <f t="shared" si="28"/>
        <v>1369</v>
      </c>
      <c r="Q592" s="12" t="s">
        <v>8322</v>
      </c>
      <c r="R592" t="s">
        <v>8323</v>
      </c>
      <c r="S592" s="9">
        <f t="shared" si="29"/>
        <v>42377.554756944446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12000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102</v>
      </c>
      <c r="P593">
        <f t="shared" si="28"/>
        <v>6128</v>
      </c>
      <c r="Q593" s="12" t="s">
        <v>8322</v>
      </c>
      <c r="R593" t="s">
        <v>8323</v>
      </c>
      <c r="S593" s="9">
        <f t="shared" si="29"/>
        <v>42177.543171296296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12000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102</v>
      </c>
      <c r="P594">
        <f t="shared" si="28"/>
        <v>12252</v>
      </c>
      <c r="Q594" s="12" t="s">
        <v>8322</v>
      </c>
      <c r="R594" t="s">
        <v>8323</v>
      </c>
      <c r="S594" s="9">
        <f t="shared" si="29"/>
        <v>41946.232175925928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12000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102</v>
      </c>
      <c r="P595">
        <f t="shared" si="28"/>
        <v>1747</v>
      </c>
      <c r="Q595" s="12" t="s">
        <v>8322</v>
      </c>
      <c r="R595" t="s">
        <v>8323</v>
      </c>
      <c r="S595" s="9">
        <f t="shared" si="29"/>
        <v>42070.677604166667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10000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122</v>
      </c>
      <c r="P596">
        <f t="shared" si="28"/>
        <v>6089</v>
      </c>
      <c r="Q596" s="12" t="s">
        <v>8322</v>
      </c>
      <c r="R596" t="s">
        <v>8323</v>
      </c>
      <c r="S596" s="9">
        <f t="shared" si="29"/>
        <v>42446.780162037037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12000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101</v>
      </c>
      <c r="P597">
        <f t="shared" si="28"/>
        <v>1520.63</v>
      </c>
      <c r="Q597" s="12" t="s">
        <v>8322</v>
      </c>
      <c r="R597" t="s">
        <v>8323</v>
      </c>
      <c r="S597" s="9">
        <f t="shared" si="29"/>
        <v>42083.069884259254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10000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122</v>
      </c>
      <c r="P598">
        <f t="shared" si="28"/>
        <v>6082.5</v>
      </c>
      <c r="Q598" s="12" t="s">
        <v>8322</v>
      </c>
      <c r="R598" t="s">
        <v>8323</v>
      </c>
      <c r="S598" s="9">
        <f t="shared" si="29"/>
        <v>42646.896898148145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10000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121</v>
      </c>
      <c r="P599">
        <f t="shared" si="28"/>
        <v>6055</v>
      </c>
      <c r="Q599" s="12" t="s">
        <v>8322</v>
      </c>
      <c r="R599" t="s">
        <v>8323</v>
      </c>
      <c r="S599" s="9">
        <f t="shared" si="29"/>
        <v>42545.705266203702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11000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110</v>
      </c>
      <c r="P600">
        <f t="shared" si="28"/>
        <v>1729.43</v>
      </c>
      <c r="Q600" s="12" t="s">
        <v>8322</v>
      </c>
      <c r="R600" t="s">
        <v>8323</v>
      </c>
      <c r="S600" s="9">
        <f t="shared" si="29"/>
        <v>41948.00209490741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12000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101</v>
      </c>
      <c r="P601">
        <f t="shared" si="28"/>
        <v>6047.5</v>
      </c>
      <c r="Q601" s="12" t="s">
        <v>8322</v>
      </c>
      <c r="R601" t="s">
        <v>8323</v>
      </c>
      <c r="S601" s="9">
        <f t="shared" si="29"/>
        <v>42047.812523148154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12000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100</v>
      </c>
      <c r="P602">
        <f t="shared" si="28"/>
        <v>12042</v>
      </c>
      <c r="Q602" s="12" t="s">
        <v>8322</v>
      </c>
      <c r="R602" t="s">
        <v>8323</v>
      </c>
      <c r="S602" s="9">
        <f t="shared" si="29"/>
        <v>42073.798171296294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120</v>
      </c>
      <c r="P603">
        <f t="shared" si="28"/>
        <v>2006.94</v>
      </c>
      <c r="Q603" s="12" t="s">
        <v>8322</v>
      </c>
      <c r="R603" t="s">
        <v>8323</v>
      </c>
      <c r="S603" s="9">
        <f t="shared" si="29"/>
        <v>41969.858090277776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12000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100</v>
      </c>
      <c r="P604">
        <f t="shared" si="28"/>
        <v>0</v>
      </c>
      <c r="Q604" s="12" t="s">
        <v>8322</v>
      </c>
      <c r="R604" t="s">
        <v>8323</v>
      </c>
      <c r="S604" s="9">
        <f t="shared" si="29"/>
        <v>42143.79415509259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11260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107</v>
      </c>
      <c r="P605">
        <f t="shared" si="28"/>
        <v>923.63</v>
      </c>
      <c r="Q605" s="12" t="s">
        <v>8322</v>
      </c>
      <c r="R605" t="s">
        <v>8323</v>
      </c>
      <c r="S605" s="9">
        <f t="shared" si="29"/>
        <v>41835.639155092591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8000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150</v>
      </c>
      <c r="P606">
        <f t="shared" si="28"/>
        <v>0</v>
      </c>
      <c r="Q606" s="12" t="s">
        <v>8322</v>
      </c>
      <c r="R606" t="s">
        <v>8323</v>
      </c>
      <c r="S606" s="9">
        <f t="shared" si="29"/>
        <v>41849.035370370373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12000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100</v>
      </c>
      <c r="P607">
        <f t="shared" si="28"/>
        <v>1500</v>
      </c>
      <c r="Q607" s="12" t="s">
        <v>8322</v>
      </c>
      <c r="R607" t="s">
        <v>8323</v>
      </c>
      <c r="S607" s="9">
        <f t="shared" si="29"/>
        <v>42194.357731481476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9665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124</v>
      </c>
      <c r="P608">
        <f t="shared" si="28"/>
        <v>12000</v>
      </c>
      <c r="Q608" s="12" t="s">
        <v>8322</v>
      </c>
      <c r="R608" t="s">
        <v>8323</v>
      </c>
      <c r="S608" s="9">
        <f t="shared" si="29"/>
        <v>42102.650567129633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12000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100</v>
      </c>
      <c r="P609">
        <f t="shared" si="28"/>
        <v>0</v>
      </c>
      <c r="Q609" s="12" t="s">
        <v>8322</v>
      </c>
      <c r="R609" t="s">
        <v>8323</v>
      </c>
      <c r="S609" s="9">
        <f t="shared" si="29"/>
        <v>42300.825648148151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120</v>
      </c>
      <c r="P610">
        <f t="shared" si="28"/>
        <v>2399.6</v>
      </c>
      <c r="Q610" s="12" t="s">
        <v>8322</v>
      </c>
      <c r="R610" t="s">
        <v>8323</v>
      </c>
      <c r="S610" s="9">
        <f t="shared" si="29"/>
        <v>42140.921064814815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141</v>
      </c>
      <c r="P611">
        <f t="shared" si="28"/>
        <v>11992</v>
      </c>
      <c r="Q611" s="12" t="s">
        <v>8322</v>
      </c>
      <c r="R611" t="s">
        <v>8323</v>
      </c>
      <c r="S611" s="9">
        <f t="shared" si="29"/>
        <v>42307.034074074079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100000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12</v>
      </c>
      <c r="P612">
        <f t="shared" si="28"/>
        <v>0</v>
      </c>
      <c r="Q612" s="12" t="s">
        <v>8322</v>
      </c>
      <c r="R612" t="s">
        <v>8323</v>
      </c>
      <c r="S612" s="9">
        <f t="shared" si="29"/>
        <v>42086.83085648148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40</v>
      </c>
      <c r="P613">
        <f t="shared" si="28"/>
        <v>0</v>
      </c>
      <c r="Q613" s="12" t="s">
        <v>8322</v>
      </c>
      <c r="R613" t="s">
        <v>8323</v>
      </c>
      <c r="S613" s="9">
        <f t="shared" si="29"/>
        <v>42328.560613425929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119</v>
      </c>
      <c r="P614">
        <f t="shared" si="28"/>
        <v>0</v>
      </c>
      <c r="Q614" s="12" t="s">
        <v>8322</v>
      </c>
      <c r="R614" t="s">
        <v>8323</v>
      </c>
      <c r="S614" s="9">
        <f t="shared" si="29"/>
        <v>42585.031782407401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39</v>
      </c>
      <c r="P615">
        <f t="shared" si="28"/>
        <v>97.75</v>
      </c>
      <c r="Q615" s="12" t="s">
        <v>8322</v>
      </c>
      <c r="R615" t="s">
        <v>8323</v>
      </c>
      <c r="S615" s="9">
        <f t="shared" si="29"/>
        <v>42247.496759259258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118</v>
      </c>
      <c r="P616">
        <f t="shared" si="28"/>
        <v>0</v>
      </c>
      <c r="Q616" s="12" t="s">
        <v>8322</v>
      </c>
      <c r="R616" t="s">
        <v>8323</v>
      </c>
      <c r="S616" s="9">
        <f t="shared" si="29"/>
        <v>42515.061805555553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8000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147</v>
      </c>
      <c r="P617">
        <f t="shared" si="28"/>
        <v>0</v>
      </c>
      <c r="Q617" s="12" t="s">
        <v>8322</v>
      </c>
      <c r="R617" t="s">
        <v>8323</v>
      </c>
      <c r="S617" s="9">
        <f t="shared" si="29"/>
        <v>42242.122210648144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11737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100</v>
      </c>
      <c r="P618">
        <f t="shared" si="28"/>
        <v>0</v>
      </c>
      <c r="Q618" s="12" t="s">
        <v>8322</v>
      </c>
      <c r="R618" t="s">
        <v>8323</v>
      </c>
      <c r="S618" s="9">
        <f t="shared" si="29"/>
        <v>42761.376238425932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235</v>
      </c>
      <c r="P619">
        <f t="shared" si="28"/>
        <v>3915</v>
      </c>
      <c r="Q619" s="12" t="s">
        <v>8322</v>
      </c>
      <c r="R619" t="s">
        <v>8323</v>
      </c>
      <c r="S619" s="9">
        <f t="shared" si="29"/>
        <v>42087.343090277776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1174</v>
      </c>
      <c r="P620">
        <f t="shared" si="28"/>
        <v>0</v>
      </c>
      <c r="Q620" s="12" t="s">
        <v>8322</v>
      </c>
      <c r="R620" t="s">
        <v>8323</v>
      </c>
      <c r="S620" s="9">
        <f t="shared" si="29"/>
        <v>42317.810219907406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10000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117</v>
      </c>
      <c r="P621">
        <f t="shared" si="28"/>
        <v>11727</v>
      </c>
      <c r="Q621" s="12" t="s">
        <v>8322</v>
      </c>
      <c r="R621" t="s">
        <v>8323</v>
      </c>
      <c r="S621" s="9">
        <f t="shared" si="29"/>
        <v>41908.650347222225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150000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8</v>
      </c>
      <c r="P622">
        <f t="shared" si="28"/>
        <v>11683</v>
      </c>
      <c r="Q622" s="12" t="s">
        <v>8322</v>
      </c>
      <c r="R622" t="s">
        <v>8323</v>
      </c>
      <c r="S622" s="9">
        <f t="shared" si="29"/>
        <v>41831.716874999998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10000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117</v>
      </c>
      <c r="P623">
        <f t="shared" si="28"/>
        <v>3885.33</v>
      </c>
      <c r="Q623" s="12" t="s">
        <v>8322</v>
      </c>
      <c r="R623" t="s">
        <v>8323</v>
      </c>
      <c r="S623" s="9">
        <f t="shared" si="29"/>
        <v>42528.987696759257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7500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155</v>
      </c>
      <c r="P624">
        <f t="shared" si="28"/>
        <v>1294.44</v>
      </c>
      <c r="Q624" s="12" t="s">
        <v>8322</v>
      </c>
      <c r="R624" t="s">
        <v>8323</v>
      </c>
      <c r="S624" s="9">
        <f t="shared" si="29"/>
        <v>42532.774745370371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8500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137</v>
      </c>
      <c r="P625">
        <f t="shared" si="28"/>
        <v>0</v>
      </c>
      <c r="Q625" s="12" t="s">
        <v>8322</v>
      </c>
      <c r="R625" t="s">
        <v>8323</v>
      </c>
      <c r="S625" s="9">
        <f t="shared" si="29"/>
        <v>42122.009224537032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10000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116</v>
      </c>
      <c r="P626">
        <f t="shared" si="28"/>
        <v>0</v>
      </c>
      <c r="Q626" s="12" t="s">
        <v>8322</v>
      </c>
      <c r="R626" t="s">
        <v>8323</v>
      </c>
      <c r="S626" s="9">
        <f t="shared" si="29"/>
        <v>42108.988900462966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28000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41</v>
      </c>
      <c r="P627">
        <f t="shared" si="28"/>
        <v>0</v>
      </c>
      <c r="Q627" s="12" t="s">
        <v>8322</v>
      </c>
      <c r="R627" t="s">
        <v>8323</v>
      </c>
      <c r="S627" s="9">
        <f t="shared" si="29"/>
        <v>42790.895567129628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10000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116</v>
      </c>
      <c r="P628">
        <f t="shared" si="28"/>
        <v>296.69</v>
      </c>
      <c r="Q628" s="12" t="s">
        <v>8322</v>
      </c>
      <c r="R628" t="s">
        <v>8323</v>
      </c>
      <c r="S628" s="9">
        <f t="shared" si="29"/>
        <v>42198.559479166666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8000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144</v>
      </c>
      <c r="P629">
        <f t="shared" si="28"/>
        <v>11545.1</v>
      </c>
      <c r="Q629" s="12" t="s">
        <v>8322</v>
      </c>
      <c r="R629" t="s">
        <v>8323</v>
      </c>
      <c r="S629" s="9">
        <f t="shared" si="29"/>
        <v>42384.306840277779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10000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115</v>
      </c>
      <c r="P630">
        <f t="shared" si="28"/>
        <v>0</v>
      </c>
      <c r="Q630" s="12" t="s">
        <v>8322</v>
      </c>
      <c r="R630" t="s">
        <v>8323</v>
      </c>
      <c r="S630" s="9">
        <f t="shared" si="29"/>
        <v>41803.692789351851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7500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154</v>
      </c>
      <c r="P631">
        <f t="shared" si="28"/>
        <v>3843.33</v>
      </c>
      <c r="Q631" s="12" t="s">
        <v>8322</v>
      </c>
      <c r="R631" t="s">
        <v>8323</v>
      </c>
      <c r="S631" s="9">
        <f t="shared" si="29"/>
        <v>42474.637824074074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11500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100</v>
      </c>
      <c r="P632">
        <f t="shared" si="28"/>
        <v>11500</v>
      </c>
      <c r="Q632" s="12" t="s">
        <v>8322</v>
      </c>
      <c r="R632" t="s">
        <v>8323</v>
      </c>
      <c r="S632" s="9">
        <f t="shared" si="29"/>
        <v>42223.619456018518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10000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115</v>
      </c>
      <c r="P633">
        <f t="shared" si="28"/>
        <v>1274.67</v>
      </c>
      <c r="Q633" s="12" t="s">
        <v>8322</v>
      </c>
      <c r="R633" t="s">
        <v>8323</v>
      </c>
      <c r="S633" s="9">
        <f t="shared" si="29"/>
        <v>42489.772326388891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6</v>
      </c>
      <c r="P634">
        <f t="shared" si="28"/>
        <v>0</v>
      </c>
      <c r="Q634" s="12" t="s">
        <v>8322</v>
      </c>
      <c r="R634" t="s">
        <v>8323</v>
      </c>
      <c r="S634" s="9">
        <f t="shared" si="29"/>
        <v>42303.659317129626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115</v>
      </c>
      <c r="P635">
        <f t="shared" si="28"/>
        <v>458</v>
      </c>
      <c r="Q635" s="12" t="s">
        <v>8322</v>
      </c>
      <c r="R635" t="s">
        <v>8323</v>
      </c>
      <c r="S635" s="9">
        <f t="shared" si="29"/>
        <v>42507.29932870371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225000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5</v>
      </c>
      <c r="P636">
        <f t="shared" si="28"/>
        <v>11432</v>
      </c>
      <c r="Q636" s="12" t="s">
        <v>8322</v>
      </c>
      <c r="R636" t="s">
        <v>8323</v>
      </c>
      <c r="S636" s="9">
        <f t="shared" si="29"/>
        <v>42031.928576388891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8500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134</v>
      </c>
      <c r="P637">
        <f t="shared" si="28"/>
        <v>11428.19</v>
      </c>
      <c r="Q637" s="12" t="s">
        <v>8322</v>
      </c>
      <c r="R637" t="s">
        <v>8323</v>
      </c>
      <c r="S637" s="9">
        <f t="shared" si="29"/>
        <v>42076.092152777783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114</v>
      </c>
      <c r="P638">
        <f t="shared" si="28"/>
        <v>11385</v>
      </c>
      <c r="Q638" s="12" t="s">
        <v>8322</v>
      </c>
      <c r="R638" t="s">
        <v>8323</v>
      </c>
      <c r="S638" s="9">
        <f t="shared" si="29"/>
        <v>42131.455439814818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146</v>
      </c>
      <c r="P639">
        <f t="shared" si="28"/>
        <v>0</v>
      </c>
      <c r="Q639" s="12" t="s">
        <v>8322</v>
      </c>
      <c r="R639" t="s">
        <v>8323</v>
      </c>
      <c r="S639" s="9">
        <f t="shared" si="29"/>
        <v>42762.962013888886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10000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114</v>
      </c>
      <c r="P640">
        <f t="shared" si="28"/>
        <v>1893.83</v>
      </c>
      <c r="Q640" s="12" t="s">
        <v>8322</v>
      </c>
      <c r="R640" t="s">
        <v>8323</v>
      </c>
      <c r="S640" s="9">
        <f t="shared" si="29"/>
        <v>42759.593310185184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9000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126</v>
      </c>
      <c r="P641">
        <f t="shared" si="28"/>
        <v>11353</v>
      </c>
      <c r="Q641" s="12" t="s">
        <v>8322</v>
      </c>
      <c r="R641" t="s">
        <v>8323</v>
      </c>
      <c r="S641" s="9">
        <f t="shared" si="29"/>
        <v>41865.583275462966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3600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315</v>
      </c>
      <c r="P642">
        <f t="shared" si="28"/>
        <v>5672.5</v>
      </c>
      <c r="Q642" s="12" t="s">
        <v>8322</v>
      </c>
      <c r="R642" t="s">
        <v>8324</v>
      </c>
      <c r="S642" s="9">
        <f t="shared" si="29"/>
        <v>42683.420312500006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35.99</v>
      </c>
      <c r="Q643" s="12" t="s">
        <v>8322</v>
      </c>
      <c r="R643" t="s">
        <v>8324</v>
      </c>
      <c r="S643" s="9">
        <f t="shared" si="29"/>
        <v>42199.57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3950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287</v>
      </c>
      <c r="P644">
        <f t="shared" si="31"/>
        <v>5.21</v>
      </c>
      <c r="Q644" s="12" t="s">
        <v>8322</v>
      </c>
      <c r="R644" t="s">
        <v>8324</v>
      </c>
      <c r="S644" s="9">
        <f t="shared" ref="S644:S707" si="32">(((J644/60)/60/24)+DATE(1970,1,1))</f>
        <v>42199.651319444441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113</v>
      </c>
      <c r="P645">
        <f t="shared" si="31"/>
        <v>74.290000000000006</v>
      </c>
      <c r="Q645" s="12" t="s">
        <v>8322</v>
      </c>
      <c r="R645" t="s">
        <v>8324</v>
      </c>
      <c r="S645" s="9">
        <f t="shared" si="32"/>
        <v>42100.642071759255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150</v>
      </c>
      <c r="P646">
        <f t="shared" si="31"/>
        <v>11</v>
      </c>
      <c r="Q646" s="12" t="s">
        <v>8322</v>
      </c>
      <c r="R646" t="s">
        <v>8324</v>
      </c>
      <c r="S646" s="9">
        <f t="shared" si="32"/>
        <v>41898.665960648148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112</v>
      </c>
      <c r="P647">
        <f t="shared" si="31"/>
        <v>47.39</v>
      </c>
      <c r="Q647" s="12" t="s">
        <v>8322</v>
      </c>
      <c r="R647" t="s">
        <v>8324</v>
      </c>
      <c r="S647" s="9">
        <f t="shared" si="32"/>
        <v>42564.026319444441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1333666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</v>
      </c>
      <c r="P648">
        <f t="shared" si="31"/>
        <v>415.78</v>
      </c>
      <c r="Q648" s="12" t="s">
        <v>8322</v>
      </c>
      <c r="R648" t="s">
        <v>8324</v>
      </c>
      <c r="S648" s="9">
        <f t="shared" si="32"/>
        <v>41832.852627314816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280</v>
      </c>
      <c r="P649">
        <f t="shared" si="31"/>
        <v>659.71</v>
      </c>
      <c r="Q649" s="12" t="s">
        <v>8322</v>
      </c>
      <c r="R649" t="s">
        <v>8324</v>
      </c>
      <c r="S649" s="9">
        <f t="shared" si="32"/>
        <v>42416.767928240741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10000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112</v>
      </c>
      <c r="P650">
        <f t="shared" si="31"/>
        <v>413.93</v>
      </c>
      <c r="Q650" s="12" t="s">
        <v>8322</v>
      </c>
      <c r="R650" t="s">
        <v>8324</v>
      </c>
      <c r="S650" s="9">
        <f t="shared" si="32"/>
        <v>41891.693379629629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112</v>
      </c>
      <c r="P651">
        <f t="shared" si="31"/>
        <v>136.1</v>
      </c>
      <c r="Q651" s="12" t="s">
        <v>8322</v>
      </c>
      <c r="R651" t="s">
        <v>8324</v>
      </c>
      <c r="S651" s="9">
        <f t="shared" si="32"/>
        <v>41877.912187499998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111</v>
      </c>
      <c r="P652">
        <f t="shared" si="31"/>
        <v>231.71</v>
      </c>
      <c r="Q652" s="12" t="s">
        <v>8322</v>
      </c>
      <c r="R652" t="s">
        <v>8324</v>
      </c>
      <c r="S652" s="9">
        <f t="shared" si="32"/>
        <v>41932.036851851852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111</v>
      </c>
      <c r="P653">
        <f t="shared" si="31"/>
        <v>105.66</v>
      </c>
      <c r="Q653" s="12" t="s">
        <v>8322</v>
      </c>
      <c r="R653" t="s">
        <v>8324</v>
      </c>
      <c r="S653" s="9">
        <f t="shared" si="32"/>
        <v>41956.017488425925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129</v>
      </c>
      <c r="P654">
        <f t="shared" si="31"/>
        <v>396.07</v>
      </c>
      <c r="Q654" s="12" t="s">
        <v>8322</v>
      </c>
      <c r="R654" t="s">
        <v>8324</v>
      </c>
      <c r="S654" s="9">
        <f t="shared" si="32"/>
        <v>42675.690393518518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111</v>
      </c>
      <c r="P655">
        <f t="shared" si="31"/>
        <v>10</v>
      </c>
      <c r="Q655" s="12" t="s">
        <v>8322</v>
      </c>
      <c r="R655" t="s">
        <v>8324</v>
      </c>
      <c r="S655" s="9">
        <f t="shared" si="32"/>
        <v>42199.618518518517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10000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111</v>
      </c>
      <c r="P656">
        <f t="shared" si="31"/>
        <v>10.91</v>
      </c>
      <c r="Q656" s="12" t="s">
        <v>8322</v>
      </c>
      <c r="R656" t="s">
        <v>8324</v>
      </c>
      <c r="S656" s="9">
        <f t="shared" si="32"/>
        <v>42163.957326388889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105</v>
      </c>
      <c r="P657">
        <f t="shared" si="31"/>
        <v>40.31</v>
      </c>
      <c r="Q657" s="12" t="s">
        <v>8322</v>
      </c>
      <c r="R657" t="s">
        <v>8324</v>
      </c>
      <c r="S657" s="9">
        <f t="shared" si="32"/>
        <v>42045.957314814819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40000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28</v>
      </c>
      <c r="P658">
        <f t="shared" si="31"/>
        <v>126.8</v>
      </c>
      <c r="Q658" s="12" t="s">
        <v>8322</v>
      </c>
      <c r="R658" t="s">
        <v>8324</v>
      </c>
      <c r="S658" s="9">
        <f t="shared" si="32"/>
        <v>42417.804618055554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1462</v>
      </c>
      <c r="P659">
        <f t="shared" si="31"/>
        <v>110.76</v>
      </c>
      <c r="Q659" s="12" t="s">
        <v>8322</v>
      </c>
      <c r="R659" t="s">
        <v>8324</v>
      </c>
      <c r="S659" s="9">
        <f t="shared" si="32"/>
        <v>42331.84574074074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110</v>
      </c>
      <c r="P660">
        <f t="shared" si="31"/>
        <v>39.67</v>
      </c>
      <c r="Q660" s="12" t="s">
        <v>8322</v>
      </c>
      <c r="R660" t="s">
        <v>8324</v>
      </c>
      <c r="S660" s="9">
        <f t="shared" si="32"/>
        <v>42179.160752314812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39</v>
      </c>
      <c r="P661">
        <f t="shared" si="31"/>
        <v>516.48</v>
      </c>
      <c r="Q661" s="12" t="s">
        <v>8322</v>
      </c>
      <c r="R661" t="s">
        <v>8324</v>
      </c>
      <c r="S661" s="9">
        <f t="shared" si="32"/>
        <v>42209.593692129631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2000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542</v>
      </c>
      <c r="P662">
        <f t="shared" si="31"/>
        <v>602.39</v>
      </c>
      <c r="Q662" s="12" t="s">
        <v>8322</v>
      </c>
      <c r="R662" t="s">
        <v>8324</v>
      </c>
      <c r="S662" s="9">
        <f t="shared" si="32"/>
        <v>41922.741655092592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22</v>
      </c>
      <c r="P663">
        <f t="shared" si="31"/>
        <v>1201.56</v>
      </c>
      <c r="Q663" s="12" t="s">
        <v>8322</v>
      </c>
      <c r="R663" t="s">
        <v>8324</v>
      </c>
      <c r="S663" s="9">
        <f t="shared" si="32"/>
        <v>42636.645358796297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10000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108</v>
      </c>
      <c r="P664">
        <f t="shared" si="31"/>
        <v>2701.11</v>
      </c>
      <c r="Q664" s="12" t="s">
        <v>8322</v>
      </c>
      <c r="R664" t="s">
        <v>8324</v>
      </c>
      <c r="S664" s="9">
        <f t="shared" si="32"/>
        <v>41990.438043981485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6000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180</v>
      </c>
      <c r="P665">
        <f t="shared" si="31"/>
        <v>1543.14</v>
      </c>
      <c r="Q665" s="12" t="s">
        <v>8322</v>
      </c>
      <c r="R665" t="s">
        <v>8324</v>
      </c>
      <c r="S665" s="9">
        <f t="shared" si="32"/>
        <v>42173.843240740738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10000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108</v>
      </c>
      <c r="P666">
        <f t="shared" si="31"/>
        <v>372.41</v>
      </c>
      <c r="Q666" s="12" t="s">
        <v>8322</v>
      </c>
      <c r="R666" t="s">
        <v>8324</v>
      </c>
      <c r="S666" s="9">
        <f t="shared" si="32"/>
        <v>42077.666377314818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22</v>
      </c>
      <c r="P667">
        <f t="shared" si="31"/>
        <v>897.92</v>
      </c>
      <c r="Q667" s="12" t="s">
        <v>8322</v>
      </c>
      <c r="R667" t="s">
        <v>8324</v>
      </c>
      <c r="S667" s="9">
        <f t="shared" si="32"/>
        <v>42688.711354166662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10000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107</v>
      </c>
      <c r="P668">
        <f t="shared" si="31"/>
        <v>2685</v>
      </c>
      <c r="Q668" s="12" t="s">
        <v>8322</v>
      </c>
      <c r="R668" t="s">
        <v>8324</v>
      </c>
      <c r="S668" s="9">
        <f t="shared" si="32"/>
        <v>41838.832152777781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10500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102</v>
      </c>
      <c r="P669">
        <f t="shared" si="31"/>
        <v>382.5</v>
      </c>
      <c r="Q669" s="12" t="s">
        <v>8322</v>
      </c>
      <c r="R669" t="s">
        <v>8324</v>
      </c>
      <c r="S669" s="9">
        <f t="shared" si="32"/>
        <v>42632.373414351852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8500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126</v>
      </c>
      <c r="P670">
        <f t="shared" si="31"/>
        <v>428.24</v>
      </c>
      <c r="Q670" s="12" t="s">
        <v>8322</v>
      </c>
      <c r="R670" t="s">
        <v>8324</v>
      </c>
      <c r="S670" s="9">
        <f t="shared" si="32"/>
        <v>42090.831273148149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10000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107</v>
      </c>
      <c r="P671">
        <f t="shared" si="31"/>
        <v>381.61</v>
      </c>
      <c r="Q671" s="12" t="s">
        <v>8322</v>
      </c>
      <c r="R671" t="s">
        <v>8324</v>
      </c>
      <c r="S671" s="9">
        <f t="shared" si="32"/>
        <v>42527.625671296293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2500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427</v>
      </c>
      <c r="P672">
        <f t="shared" si="31"/>
        <v>34.450000000000003</v>
      </c>
      <c r="Q672" s="12" t="s">
        <v>8322</v>
      </c>
      <c r="R672" t="s">
        <v>8324</v>
      </c>
      <c r="S672" s="9">
        <f t="shared" si="32"/>
        <v>42506.709722222222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5000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214</v>
      </c>
      <c r="P673">
        <f t="shared" si="31"/>
        <v>711.87</v>
      </c>
      <c r="Q673" s="12" t="s">
        <v>8322</v>
      </c>
      <c r="R673" t="s">
        <v>8324</v>
      </c>
      <c r="S673" s="9">
        <f t="shared" si="32"/>
        <v>41984.692731481482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8500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126</v>
      </c>
      <c r="P674">
        <f t="shared" si="31"/>
        <v>49.63</v>
      </c>
      <c r="Q674" s="12" t="s">
        <v>8322</v>
      </c>
      <c r="R674" t="s">
        <v>8324</v>
      </c>
      <c r="S674" s="9">
        <f t="shared" si="32"/>
        <v>41974.219490740739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106</v>
      </c>
      <c r="P675">
        <f t="shared" si="31"/>
        <v>3546.67</v>
      </c>
      <c r="Q675" s="12" t="s">
        <v>8322</v>
      </c>
      <c r="R675" t="s">
        <v>8324</v>
      </c>
      <c r="S675" s="9">
        <f t="shared" si="32"/>
        <v>41838.840474537035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4000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265</v>
      </c>
      <c r="P676">
        <f t="shared" si="31"/>
        <v>5305</v>
      </c>
      <c r="Q676" s="12" t="s">
        <v>8322</v>
      </c>
      <c r="R676" t="s">
        <v>8324</v>
      </c>
      <c r="S676" s="9">
        <f t="shared" si="32"/>
        <v>41803.116053240738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10000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106</v>
      </c>
      <c r="P677">
        <f t="shared" si="31"/>
        <v>407.81</v>
      </c>
      <c r="Q677" s="12" t="s">
        <v>8322</v>
      </c>
      <c r="R677" t="s">
        <v>8324</v>
      </c>
      <c r="S677" s="9">
        <f t="shared" si="32"/>
        <v>41975.930601851855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106</v>
      </c>
      <c r="P678">
        <f t="shared" si="31"/>
        <v>439.83</v>
      </c>
      <c r="Q678" s="12" t="s">
        <v>8322</v>
      </c>
      <c r="R678" t="s">
        <v>8324</v>
      </c>
      <c r="S678" s="9">
        <f t="shared" si="32"/>
        <v>42012.768298611118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10000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106</v>
      </c>
      <c r="P679">
        <f t="shared" si="31"/>
        <v>109.95</v>
      </c>
      <c r="Q679" s="12" t="s">
        <v>8322</v>
      </c>
      <c r="R679" t="s">
        <v>8324</v>
      </c>
      <c r="S679" s="9">
        <f t="shared" si="32"/>
        <v>42504.403877314813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10000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106</v>
      </c>
      <c r="P680">
        <f t="shared" si="31"/>
        <v>620.88</v>
      </c>
      <c r="Q680" s="12" t="s">
        <v>8322</v>
      </c>
      <c r="R680" t="s">
        <v>8324</v>
      </c>
      <c r="S680" s="9">
        <f t="shared" si="32"/>
        <v>42481.376597222217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3000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352</v>
      </c>
      <c r="P681">
        <f t="shared" si="31"/>
        <v>112.28</v>
      </c>
      <c r="Q681" s="12" t="s">
        <v>8322</v>
      </c>
      <c r="R681" t="s">
        <v>8324</v>
      </c>
      <c r="S681" s="9">
        <f t="shared" si="32"/>
        <v>42556.695706018523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10000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106</v>
      </c>
      <c r="P682">
        <f t="shared" si="31"/>
        <v>81.78</v>
      </c>
      <c r="Q682" s="12" t="s">
        <v>8322</v>
      </c>
      <c r="R682" t="s">
        <v>8324</v>
      </c>
      <c r="S682" s="9">
        <f t="shared" si="32"/>
        <v>41864.501516203702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10500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100</v>
      </c>
      <c r="P683">
        <f t="shared" si="31"/>
        <v>10526</v>
      </c>
      <c r="Q683" s="12" t="s">
        <v>8322</v>
      </c>
      <c r="R683" t="s">
        <v>8324</v>
      </c>
      <c r="S683" s="9">
        <f t="shared" si="32"/>
        <v>42639.805601851855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10000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105</v>
      </c>
      <c r="P684">
        <f t="shared" si="31"/>
        <v>2625.25</v>
      </c>
      <c r="Q684" s="12" t="s">
        <v>8322</v>
      </c>
      <c r="R684" t="s">
        <v>8324</v>
      </c>
      <c r="S684" s="9">
        <f t="shared" si="32"/>
        <v>42778.765300925923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10000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104</v>
      </c>
      <c r="P685">
        <f t="shared" si="31"/>
        <v>3480</v>
      </c>
      <c r="Q685" s="12" t="s">
        <v>8322</v>
      </c>
      <c r="R685" t="s">
        <v>8324</v>
      </c>
      <c r="S685" s="9">
        <f t="shared" si="32"/>
        <v>42634.900046296301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7000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149</v>
      </c>
      <c r="P686">
        <f t="shared" si="31"/>
        <v>77.3</v>
      </c>
      <c r="Q686" s="12" t="s">
        <v>8322</v>
      </c>
      <c r="R686" t="s">
        <v>8324</v>
      </c>
      <c r="S686" s="9">
        <f t="shared" si="32"/>
        <v>41809.473275462966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8000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130</v>
      </c>
      <c r="P687">
        <f t="shared" si="31"/>
        <v>1042.9000000000001</v>
      </c>
      <c r="Q687" s="12" t="s">
        <v>8322</v>
      </c>
      <c r="R687" t="s">
        <v>8324</v>
      </c>
      <c r="S687" s="9">
        <f t="shared" si="32"/>
        <v>41971.866574074069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10000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104</v>
      </c>
      <c r="P688">
        <f t="shared" si="31"/>
        <v>0</v>
      </c>
      <c r="Q688" s="12" t="s">
        <v>8322</v>
      </c>
      <c r="R688" t="s">
        <v>8324</v>
      </c>
      <c r="S688" s="9">
        <f t="shared" si="32"/>
        <v>42189.673263888893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104</v>
      </c>
      <c r="P689">
        <f t="shared" si="31"/>
        <v>1731.67</v>
      </c>
      <c r="Q689" s="12" t="s">
        <v>8322</v>
      </c>
      <c r="R689" t="s">
        <v>8324</v>
      </c>
      <c r="S689" s="9">
        <f t="shared" si="32"/>
        <v>42711.750613425931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10000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104</v>
      </c>
      <c r="P690">
        <f t="shared" si="31"/>
        <v>288.14</v>
      </c>
      <c r="Q690" s="12" t="s">
        <v>8322</v>
      </c>
      <c r="R690" t="s">
        <v>8324</v>
      </c>
      <c r="S690" s="9">
        <f t="shared" si="32"/>
        <v>42262.104780092588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6000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172</v>
      </c>
      <c r="P691">
        <f t="shared" si="31"/>
        <v>30.79</v>
      </c>
      <c r="Q691" s="12" t="s">
        <v>8322</v>
      </c>
      <c r="R691" t="s">
        <v>8324</v>
      </c>
      <c r="S691" s="9">
        <f t="shared" si="32"/>
        <v>42675.66778935185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10000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103</v>
      </c>
      <c r="P692">
        <f t="shared" si="31"/>
        <v>304.06</v>
      </c>
      <c r="Q692" s="12" t="s">
        <v>8322</v>
      </c>
      <c r="R692" t="s">
        <v>8324</v>
      </c>
      <c r="S692" s="9">
        <f t="shared" si="32"/>
        <v>42579.634733796294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10000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103</v>
      </c>
      <c r="P693">
        <f t="shared" si="31"/>
        <v>1033.5</v>
      </c>
      <c r="Q693" s="12" t="s">
        <v>8322</v>
      </c>
      <c r="R693" t="s">
        <v>8324</v>
      </c>
      <c r="S693" s="9">
        <f t="shared" si="32"/>
        <v>42158.028310185182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10000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103</v>
      </c>
      <c r="P694">
        <f t="shared" si="31"/>
        <v>51.24</v>
      </c>
      <c r="Q694" s="12" t="s">
        <v>8322</v>
      </c>
      <c r="R694" t="s">
        <v>8324</v>
      </c>
      <c r="S694" s="9">
        <f t="shared" si="32"/>
        <v>42696.37572916667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103</v>
      </c>
      <c r="P695">
        <f t="shared" si="31"/>
        <v>34.799999999999997</v>
      </c>
      <c r="Q695" s="12" t="s">
        <v>8322</v>
      </c>
      <c r="R695" t="s">
        <v>8324</v>
      </c>
      <c r="S695" s="9">
        <f t="shared" si="32"/>
        <v>42094.808182870373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103</v>
      </c>
      <c r="P696">
        <f t="shared" si="31"/>
        <v>1471.29</v>
      </c>
      <c r="Q696" s="12" t="s">
        <v>8322</v>
      </c>
      <c r="R696" t="s">
        <v>8324</v>
      </c>
      <c r="S696" s="9">
        <f t="shared" si="32"/>
        <v>42737.663877314815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10000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103</v>
      </c>
      <c r="P697">
        <f t="shared" si="31"/>
        <v>1470.14</v>
      </c>
      <c r="Q697" s="12" t="s">
        <v>8322</v>
      </c>
      <c r="R697" t="s">
        <v>8324</v>
      </c>
      <c r="S697" s="9">
        <f t="shared" si="32"/>
        <v>41913.521064814813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10000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103</v>
      </c>
      <c r="P698">
        <f t="shared" si="31"/>
        <v>10290</v>
      </c>
      <c r="Q698" s="12" t="s">
        <v>8322</v>
      </c>
      <c r="R698" t="s">
        <v>8324</v>
      </c>
      <c r="S698" s="9">
        <f t="shared" si="32"/>
        <v>41815.927106481482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10000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103</v>
      </c>
      <c r="P699">
        <f t="shared" si="31"/>
        <v>90.04</v>
      </c>
      <c r="Q699" s="12" t="s">
        <v>8322</v>
      </c>
      <c r="R699" t="s">
        <v>8324</v>
      </c>
      <c r="S699" s="9">
        <f t="shared" si="32"/>
        <v>42388.523020833338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102</v>
      </c>
      <c r="P700">
        <f t="shared" si="31"/>
        <v>352.93</v>
      </c>
      <c r="Q700" s="12" t="s">
        <v>8322</v>
      </c>
      <c r="R700" t="s">
        <v>8324</v>
      </c>
      <c r="S700" s="9">
        <f t="shared" si="32"/>
        <v>41866.931076388886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102</v>
      </c>
      <c r="P701">
        <f t="shared" si="31"/>
        <v>11.5</v>
      </c>
      <c r="Q701" s="12" t="s">
        <v>8322</v>
      </c>
      <c r="R701" t="s">
        <v>8324</v>
      </c>
      <c r="S701" s="9">
        <f t="shared" si="32"/>
        <v>41563.485509259262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204</v>
      </c>
      <c r="P702">
        <f t="shared" si="31"/>
        <v>329.35</v>
      </c>
      <c r="Q702" s="12" t="s">
        <v>8322</v>
      </c>
      <c r="R702" t="s">
        <v>8324</v>
      </c>
      <c r="S702" s="9">
        <f t="shared" si="32"/>
        <v>42715.688437500001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7000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146</v>
      </c>
      <c r="P703">
        <f t="shared" si="31"/>
        <v>486.19</v>
      </c>
      <c r="Q703" s="12" t="s">
        <v>8322</v>
      </c>
      <c r="R703" t="s">
        <v>8324</v>
      </c>
      <c r="S703" s="9">
        <f t="shared" si="32"/>
        <v>41813.662962962961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8000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128</v>
      </c>
      <c r="P704">
        <f t="shared" si="31"/>
        <v>275.68</v>
      </c>
      <c r="Q704" s="12" t="s">
        <v>8322</v>
      </c>
      <c r="R704" t="s">
        <v>8324</v>
      </c>
      <c r="S704" s="9">
        <f t="shared" si="32"/>
        <v>42668.726701388892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7500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136</v>
      </c>
      <c r="P705">
        <f t="shared" si="31"/>
        <v>1454.57</v>
      </c>
      <c r="Q705" s="12" t="s">
        <v>8322</v>
      </c>
      <c r="R705" t="s">
        <v>8324</v>
      </c>
      <c r="S705" s="9">
        <f t="shared" si="32"/>
        <v>42711.950798611113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10000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102</v>
      </c>
      <c r="P706">
        <f t="shared" si="31"/>
        <v>2543.25</v>
      </c>
      <c r="Q706" s="12" t="s">
        <v>8322</v>
      </c>
      <c r="R706" t="s">
        <v>8324</v>
      </c>
      <c r="S706" s="9">
        <f t="shared" si="32"/>
        <v>42726.192916666667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102</v>
      </c>
      <c r="P707">
        <f t="shared" ref="P707:P770" si="34">IFERROR(ROUND(E707/L707,2),0)</f>
        <v>2031.2</v>
      </c>
      <c r="Q707" s="12" t="s">
        <v>8322</v>
      </c>
      <c r="R707" t="s">
        <v>8324</v>
      </c>
      <c r="S707" s="9">
        <f t="shared" si="32"/>
        <v>42726.491643518515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101</v>
      </c>
      <c r="P708">
        <f t="shared" si="34"/>
        <v>0</v>
      </c>
      <c r="Q708" s="12" t="s">
        <v>8322</v>
      </c>
      <c r="R708" t="s">
        <v>8324</v>
      </c>
      <c r="S708" s="9">
        <f t="shared" ref="S708:S771" si="35">(((J708/60)/60/24)+DATE(1970,1,1))</f>
        <v>42676.995173611111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10000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101</v>
      </c>
      <c r="P709">
        <f t="shared" si="34"/>
        <v>22.22</v>
      </c>
      <c r="Q709" s="12" t="s">
        <v>8322</v>
      </c>
      <c r="R709" t="s">
        <v>8324</v>
      </c>
      <c r="S709" s="9">
        <f t="shared" si="35"/>
        <v>42696.663506944446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10000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101</v>
      </c>
      <c r="P710">
        <f t="shared" si="34"/>
        <v>27.42</v>
      </c>
      <c r="Q710" s="12" t="s">
        <v>8322</v>
      </c>
      <c r="R710" t="s">
        <v>8324</v>
      </c>
      <c r="S710" s="9">
        <f t="shared" si="35"/>
        <v>41835.581018518518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10000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101</v>
      </c>
      <c r="P711">
        <f t="shared" si="34"/>
        <v>5057.5</v>
      </c>
      <c r="Q711" s="12" t="s">
        <v>8322</v>
      </c>
      <c r="R711" t="s">
        <v>8324</v>
      </c>
      <c r="S711" s="9">
        <f t="shared" si="35"/>
        <v>41948.041192129633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10000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101</v>
      </c>
      <c r="P712">
        <f t="shared" si="34"/>
        <v>0</v>
      </c>
      <c r="Q712" s="12" t="s">
        <v>8322</v>
      </c>
      <c r="R712" t="s">
        <v>8324</v>
      </c>
      <c r="S712" s="9">
        <f t="shared" si="35"/>
        <v>41837.984976851854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101</v>
      </c>
      <c r="P713">
        <f t="shared" si="34"/>
        <v>29.86</v>
      </c>
      <c r="Q713" s="12" t="s">
        <v>8322</v>
      </c>
      <c r="R713" t="s">
        <v>8324</v>
      </c>
      <c r="S713" s="9">
        <f t="shared" si="35"/>
        <v>42678.459120370375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10000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101</v>
      </c>
      <c r="P714">
        <f t="shared" si="34"/>
        <v>2522</v>
      </c>
      <c r="Q714" s="12" t="s">
        <v>8322</v>
      </c>
      <c r="R714" t="s">
        <v>8324</v>
      </c>
      <c r="S714" s="9">
        <f t="shared" si="35"/>
        <v>42384.680925925932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10000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101</v>
      </c>
      <c r="P715">
        <f t="shared" si="34"/>
        <v>10085</v>
      </c>
      <c r="Q715" s="12" t="s">
        <v>8322</v>
      </c>
      <c r="R715" t="s">
        <v>8324</v>
      </c>
      <c r="S715" s="9">
        <f t="shared" si="35"/>
        <v>42496.529305555552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202</v>
      </c>
      <c r="P716">
        <f t="shared" si="34"/>
        <v>360.18</v>
      </c>
      <c r="Q716" s="12" t="s">
        <v>8322</v>
      </c>
      <c r="R716" t="s">
        <v>8324</v>
      </c>
      <c r="S716" s="9">
        <f t="shared" si="35"/>
        <v>42734.787986111114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202</v>
      </c>
      <c r="P717">
        <f t="shared" si="34"/>
        <v>840.08</v>
      </c>
      <c r="Q717" s="12" t="s">
        <v>8322</v>
      </c>
      <c r="R717" t="s">
        <v>8324</v>
      </c>
      <c r="S717" s="9">
        <f t="shared" si="35"/>
        <v>42273.090740740736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6500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155</v>
      </c>
      <c r="P718">
        <f t="shared" si="34"/>
        <v>629.44000000000005</v>
      </c>
      <c r="Q718" s="12" t="s">
        <v>8322</v>
      </c>
      <c r="R718" t="s">
        <v>8324</v>
      </c>
      <c r="S718" s="9">
        <f t="shared" si="35"/>
        <v>41940.658645833333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3000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336</v>
      </c>
      <c r="P719">
        <f t="shared" si="34"/>
        <v>2516.88</v>
      </c>
      <c r="Q719" s="12" t="s">
        <v>8322</v>
      </c>
      <c r="R719" t="s">
        <v>8324</v>
      </c>
      <c r="S719" s="9">
        <f t="shared" si="35"/>
        <v>41857.854189814818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10000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101</v>
      </c>
      <c r="P720">
        <f t="shared" si="34"/>
        <v>2516.25</v>
      </c>
      <c r="Q720" s="12" t="s">
        <v>8322</v>
      </c>
      <c r="R720" t="s">
        <v>8324</v>
      </c>
      <c r="S720" s="9">
        <f t="shared" si="35"/>
        <v>42752.845451388886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10000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100</v>
      </c>
      <c r="P721">
        <f t="shared" si="34"/>
        <v>1004.6</v>
      </c>
      <c r="Q721" s="12" t="s">
        <v>8322</v>
      </c>
      <c r="R721" t="s">
        <v>8324</v>
      </c>
      <c r="S721" s="9">
        <f t="shared" si="35"/>
        <v>42409.040231481486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167</v>
      </c>
      <c r="P722">
        <f t="shared" si="34"/>
        <v>245</v>
      </c>
      <c r="Q722" s="12" t="s">
        <v>8325</v>
      </c>
      <c r="R722" t="s">
        <v>8326</v>
      </c>
      <c r="S722" s="9">
        <f t="shared" si="35"/>
        <v>40909.649201388893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30000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33</v>
      </c>
      <c r="P723">
        <f t="shared" si="34"/>
        <v>84.39</v>
      </c>
      <c r="Q723" s="12" t="s">
        <v>8325</v>
      </c>
      <c r="R723" t="s">
        <v>8326</v>
      </c>
      <c r="S723" s="9">
        <f t="shared" si="35"/>
        <v>41807.571840277778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100</v>
      </c>
      <c r="P724">
        <f t="shared" si="34"/>
        <v>65.63</v>
      </c>
      <c r="Q724" s="12" t="s">
        <v>8325</v>
      </c>
      <c r="R724" t="s">
        <v>8326</v>
      </c>
      <c r="S724" s="9">
        <f t="shared" si="35"/>
        <v>40977.805300925924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100</v>
      </c>
      <c r="P725">
        <f t="shared" si="34"/>
        <v>100.31</v>
      </c>
      <c r="Q725" s="12" t="s">
        <v>8325</v>
      </c>
      <c r="R725" t="s">
        <v>8326</v>
      </c>
      <c r="S725" s="9">
        <f t="shared" si="35"/>
        <v>42184.816539351858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100</v>
      </c>
      <c r="P726">
        <f t="shared" si="34"/>
        <v>70.12</v>
      </c>
      <c r="Q726" s="12" t="s">
        <v>8325</v>
      </c>
      <c r="R726" t="s">
        <v>8326</v>
      </c>
      <c r="S726" s="9">
        <f t="shared" si="35"/>
        <v>40694.638460648144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71.62</v>
      </c>
      <c r="Q727" s="12" t="s">
        <v>8325</v>
      </c>
      <c r="R727" t="s">
        <v>8326</v>
      </c>
      <c r="S727" s="9">
        <f t="shared" si="35"/>
        <v>42321.626296296294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100</v>
      </c>
      <c r="P728">
        <f t="shared" si="34"/>
        <v>286.43</v>
      </c>
      <c r="Q728" s="12" t="s">
        <v>8325</v>
      </c>
      <c r="R728" t="s">
        <v>8326</v>
      </c>
      <c r="S728" s="9">
        <f t="shared" si="35"/>
        <v>41346.042673611111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200</v>
      </c>
      <c r="P729">
        <f t="shared" si="34"/>
        <v>67.23</v>
      </c>
      <c r="Q729" s="12" t="s">
        <v>8325</v>
      </c>
      <c r="R729" t="s">
        <v>8326</v>
      </c>
      <c r="S729" s="9">
        <f t="shared" si="35"/>
        <v>41247.020243055551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122</v>
      </c>
      <c r="P730">
        <f t="shared" si="34"/>
        <v>77.02</v>
      </c>
      <c r="Q730" s="12" t="s">
        <v>8325</v>
      </c>
      <c r="R730" t="s">
        <v>8326</v>
      </c>
      <c r="S730" s="9">
        <f t="shared" si="35"/>
        <v>40731.837465277778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100</v>
      </c>
      <c r="P731">
        <f t="shared" si="34"/>
        <v>83.33</v>
      </c>
      <c r="Q731" s="12" t="s">
        <v>8325</v>
      </c>
      <c r="R731" t="s">
        <v>8326</v>
      </c>
      <c r="S731" s="9">
        <f t="shared" si="35"/>
        <v>41111.185891203706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100</v>
      </c>
      <c r="P732">
        <f t="shared" si="34"/>
        <v>37.74</v>
      </c>
      <c r="Q732" s="12" t="s">
        <v>8325</v>
      </c>
      <c r="R732" t="s">
        <v>8326</v>
      </c>
      <c r="S732" s="9">
        <f t="shared" si="35"/>
        <v>40854.745266203703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40</v>
      </c>
      <c r="P733">
        <f t="shared" si="34"/>
        <v>139.08000000000001</v>
      </c>
      <c r="Q733" s="12" t="s">
        <v>8325</v>
      </c>
      <c r="R733" t="s">
        <v>8326</v>
      </c>
      <c r="S733" s="9">
        <f t="shared" si="35"/>
        <v>40879.795682870368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8000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123</v>
      </c>
      <c r="P734">
        <f t="shared" si="34"/>
        <v>756.31</v>
      </c>
      <c r="Q734" s="12" t="s">
        <v>8325</v>
      </c>
      <c r="R734" t="s">
        <v>8326</v>
      </c>
      <c r="S734" s="9">
        <f t="shared" si="35"/>
        <v>41486.424317129626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8500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115</v>
      </c>
      <c r="P735">
        <f t="shared" si="34"/>
        <v>57.99</v>
      </c>
      <c r="Q735" s="12" t="s">
        <v>8325</v>
      </c>
      <c r="R735" t="s">
        <v>8326</v>
      </c>
      <c r="S735" s="9">
        <f t="shared" si="35"/>
        <v>41598.420046296298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7500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130</v>
      </c>
      <c r="P736">
        <f t="shared" si="34"/>
        <v>171.49</v>
      </c>
      <c r="Q736" s="12" t="s">
        <v>8325</v>
      </c>
      <c r="R736" t="s">
        <v>8326</v>
      </c>
      <c r="S736" s="9">
        <f t="shared" si="35"/>
        <v>42102.164583333331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102</v>
      </c>
      <c r="P737">
        <f t="shared" si="34"/>
        <v>42.47</v>
      </c>
      <c r="Q737" s="12" t="s">
        <v>8325</v>
      </c>
      <c r="R737" t="s">
        <v>8326</v>
      </c>
      <c r="S737" s="9">
        <f t="shared" si="35"/>
        <v>41946.029467592591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108</v>
      </c>
      <c r="P738">
        <f t="shared" si="34"/>
        <v>89.81</v>
      </c>
      <c r="Q738" s="12" t="s">
        <v>8325</v>
      </c>
      <c r="R738" t="s">
        <v>8326</v>
      </c>
      <c r="S738" s="9">
        <f t="shared" si="35"/>
        <v>41579.734259259261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100</v>
      </c>
      <c r="P739">
        <f t="shared" si="34"/>
        <v>88.38</v>
      </c>
      <c r="Q739" s="12" t="s">
        <v>8325</v>
      </c>
      <c r="R739" t="s">
        <v>8326</v>
      </c>
      <c r="S739" s="9">
        <f t="shared" si="35"/>
        <v>41667.275312500002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100</v>
      </c>
      <c r="P740">
        <f t="shared" si="34"/>
        <v>232.59</v>
      </c>
      <c r="Q740" s="12" t="s">
        <v>8325</v>
      </c>
      <c r="R740" t="s">
        <v>8326</v>
      </c>
      <c r="S740" s="9">
        <f t="shared" si="35"/>
        <v>41943.604097222218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100</v>
      </c>
      <c r="P741">
        <f t="shared" si="34"/>
        <v>68.53</v>
      </c>
      <c r="Q741" s="12" t="s">
        <v>8325</v>
      </c>
      <c r="R741" t="s">
        <v>8326</v>
      </c>
      <c r="S741" s="9">
        <f t="shared" si="35"/>
        <v>41829.502650462964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158</v>
      </c>
      <c r="P742">
        <f t="shared" si="34"/>
        <v>500</v>
      </c>
      <c r="Q742" s="12" t="s">
        <v>8325</v>
      </c>
      <c r="R742" t="s">
        <v>8326</v>
      </c>
      <c r="S742" s="9">
        <f t="shared" si="35"/>
        <v>42162.146782407406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126</v>
      </c>
      <c r="P743">
        <f t="shared" si="34"/>
        <v>100.92</v>
      </c>
      <c r="Q743" s="12" t="s">
        <v>8325</v>
      </c>
      <c r="R743" t="s">
        <v>8326</v>
      </c>
      <c r="S743" s="9">
        <f t="shared" si="35"/>
        <v>41401.648217592592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40000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24</v>
      </c>
      <c r="P744">
        <f t="shared" si="34"/>
        <v>412.04</v>
      </c>
      <c r="Q744" s="12" t="s">
        <v>8325</v>
      </c>
      <c r="R744" t="s">
        <v>8326</v>
      </c>
      <c r="S744" s="9">
        <f t="shared" si="35"/>
        <v>41689.917962962965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46260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20</v>
      </c>
      <c r="P745">
        <f t="shared" si="34"/>
        <v>630.66999999999996</v>
      </c>
      <c r="Q745" s="12" t="s">
        <v>8325</v>
      </c>
      <c r="R745" t="s">
        <v>8326</v>
      </c>
      <c r="S745" s="9">
        <f t="shared" si="35"/>
        <v>40990.709317129629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105</v>
      </c>
      <c r="P746">
        <f t="shared" si="34"/>
        <v>152.35</v>
      </c>
      <c r="Q746" s="12" t="s">
        <v>8325</v>
      </c>
      <c r="R746" t="s">
        <v>8326</v>
      </c>
      <c r="S746" s="9">
        <f t="shared" si="35"/>
        <v>41226.95721064815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189</v>
      </c>
      <c r="P747">
        <f t="shared" si="34"/>
        <v>127.37</v>
      </c>
      <c r="Q747" s="12" t="s">
        <v>8325</v>
      </c>
      <c r="R747" t="s">
        <v>8326</v>
      </c>
      <c r="S747" s="9">
        <f t="shared" si="35"/>
        <v>41367.572280092594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18000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52</v>
      </c>
      <c r="P748">
        <f t="shared" si="34"/>
        <v>97.1</v>
      </c>
      <c r="Q748" s="12" t="s">
        <v>8325</v>
      </c>
      <c r="R748" t="s">
        <v>8326</v>
      </c>
      <c r="S748" s="9">
        <f t="shared" si="35"/>
        <v>41157.042928240742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8500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111</v>
      </c>
      <c r="P749">
        <f t="shared" si="34"/>
        <v>170.82</v>
      </c>
      <c r="Q749" s="12" t="s">
        <v>8325</v>
      </c>
      <c r="R749" t="s">
        <v>8326</v>
      </c>
      <c r="S749" s="9">
        <f t="shared" si="35"/>
        <v>41988.548831018517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125</v>
      </c>
      <c r="P750">
        <f t="shared" si="34"/>
        <v>213.34</v>
      </c>
      <c r="Q750" s="12" t="s">
        <v>8325</v>
      </c>
      <c r="R750" t="s">
        <v>8326</v>
      </c>
      <c r="S750" s="9">
        <f t="shared" si="35"/>
        <v>41831.846828703703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104</v>
      </c>
      <c r="P751">
        <f t="shared" si="34"/>
        <v>85.18</v>
      </c>
      <c r="Q751" s="12" t="s">
        <v>8325</v>
      </c>
      <c r="R751" t="s">
        <v>8326</v>
      </c>
      <c r="S751" s="9">
        <f t="shared" si="35"/>
        <v>42733.94131944445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252</v>
      </c>
      <c r="P752">
        <f t="shared" si="34"/>
        <v>158.34</v>
      </c>
      <c r="Q752" s="12" t="s">
        <v>8325</v>
      </c>
      <c r="R752" t="s">
        <v>8326</v>
      </c>
      <c r="S752" s="9">
        <f t="shared" si="35"/>
        <v>41299.878148148149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103</v>
      </c>
      <c r="P753">
        <f t="shared" si="34"/>
        <v>150.04</v>
      </c>
      <c r="Q753" s="12" t="s">
        <v>8325</v>
      </c>
      <c r="R753" t="s">
        <v>8326</v>
      </c>
      <c r="S753" s="9">
        <f t="shared" si="35"/>
        <v>40713.630497685182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1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930250</v>
      </c>
      <c r="P754">
        <f t="shared" si="34"/>
        <v>88.6</v>
      </c>
      <c r="Q754" s="12" t="s">
        <v>8325</v>
      </c>
      <c r="R754" t="s">
        <v>8326</v>
      </c>
      <c r="S754" s="9">
        <f t="shared" si="35"/>
        <v>42639.421493055561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185</v>
      </c>
      <c r="P755">
        <f t="shared" si="34"/>
        <v>354.92</v>
      </c>
      <c r="Q755" s="12" t="s">
        <v>8325</v>
      </c>
      <c r="R755" t="s">
        <v>8326</v>
      </c>
      <c r="S755" s="9">
        <f t="shared" si="35"/>
        <v>42019.590173611112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102</v>
      </c>
      <c r="P756">
        <f t="shared" si="34"/>
        <v>188.33</v>
      </c>
      <c r="Q756" s="12" t="s">
        <v>8325</v>
      </c>
      <c r="R756" t="s">
        <v>8326</v>
      </c>
      <c r="S756" s="9">
        <f t="shared" si="35"/>
        <v>41249.749085648145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115</v>
      </c>
      <c r="P757">
        <f t="shared" si="34"/>
        <v>135.34</v>
      </c>
      <c r="Q757" s="12" t="s">
        <v>8325</v>
      </c>
      <c r="R757" t="s">
        <v>8326</v>
      </c>
      <c r="S757" s="9">
        <f t="shared" si="35"/>
        <v>41383.605057870373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110</v>
      </c>
      <c r="P758">
        <f t="shared" si="34"/>
        <v>416.82</v>
      </c>
      <c r="Q758" s="12" t="s">
        <v>8325</v>
      </c>
      <c r="R758" t="s">
        <v>8326</v>
      </c>
      <c r="S758" s="9">
        <f t="shared" si="35"/>
        <v>40590.766886574071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102</v>
      </c>
      <c r="P759">
        <f t="shared" si="34"/>
        <v>507.61</v>
      </c>
      <c r="Q759" s="12" t="s">
        <v>8325</v>
      </c>
      <c r="R759" t="s">
        <v>8326</v>
      </c>
      <c r="S759" s="9">
        <f t="shared" si="35"/>
        <v>41235.054560185185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114</v>
      </c>
      <c r="P760">
        <f t="shared" si="34"/>
        <v>480.53</v>
      </c>
      <c r="Q760" s="12" t="s">
        <v>8325</v>
      </c>
      <c r="R760" t="s">
        <v>8326</v>
      </c>
      <c r="S760" s="9">
        <f t="shared" si="35"/>
        <v>40429.836435185185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9000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101</v>
      </c>
      <c r="P761">
        <f t="shared" si="34"/>
        <v>92.16</v>
      </c>
      <c r="Q761" s="12" t="s">
        <v>8325</v>
      </c>
      <c r="R761" t="s">
        <v>8326</v>
      </c>
      <c r="S761" s="9">
        <f t="shared" si="35"/>
        <v>41789.330312500002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3500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261</v>
      </c>
      <c r="P762">
        <f t="shared" si="34"/>
        <v>0</v>
      </c>
      <c r="Q762" s="12" t="s">
        <v>8325</v>
      </c>
      <c r="R762" t="s">
        <v>8327</v>
      </c>
      <c r="S762" s="9">
        <f t="shared" si="35"/>
        <v>42670.764039351852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8750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104</v>
      </c>
      <c r="P763">
        <f t="shared" si="34"/>
        <v>1518.5</v>
      </c>
      <c r="Q763" s="12" t="s">
        <v>8325</v>
      </c>
      <c r="R763" t="s">
        <v>8327</v>
      </c>
      <c r="S763" s="9">
        <f t="shared" si="35"/>
        <v>41642.751458333332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9000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101</v>
      </c>
      <c r="P764">
        <f t="shared" si="34"/>
        <v>0</v>
      </c>
      <c r="Q764" s="12" t="s">
        <v>8325</v>
      </c>
      <c r="R764" t="s">
        <v>8327</v>
      </c>
      <c r="S764" s="9">
        <f t="shared" si="35"/>
        <v>42690.858449074076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8925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101</v>
      </c>
      <c r="P765">
        <f t="shared" si="34"/>
        <v>9044</v>
      </c>
      <c r="Q765" s="12" t="s">
        <v>8325</v>
      </c>
      <c r="R765" t="s">
        <v>8327</v>
      </c>
      <c r="S765" s="9">
        <f t="shared" si="35"/>
        <v>41471.446851851848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2500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361</v>
      </c>
      <c r="P766">
        <f t="shared" si="34"/>
        <v>0</v>
      </c>
      <c r="Q766" s="12" t="s">
        <v>8325</v>
      </c>
      <c r="R766" t="s">
        <v>8327</v>
      </c>
      <c r="S766" s="9">
        <f t="shared" si="35"/>
        <v>42227.173159722224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8000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113</v>
      </c>
      <c r="P767">
        <f t="shared" si="34"/>
        <v>204.89</v>
      </c>
      <c r="Q767" s="12" t="s">
        <v>8325</v>
      </c>
      <c r="R767" t="s">
        <v>8327</v>
      </c>
      <c r="S767" s="9">
        <f t="shared" si="35"/>
        <v>41901.542638888888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8000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112</v>
      </c>
      <c r="P768">
        <f t="shared" si="34"/>
        <v>0</v>
      </c>
      <c r="Q768" s="12" t="s">
        <v>8325</v>
      </c>
      <c r="R768" t="s">
        <v>8327</v>
      </c>
      <c r="S768" s="9">
        <f t="shared" si="35"/>
        <v>42021.783368055556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22</v>
      </c>
      <c r="P769">
        <f t="shared" si="34"/>
        <v>2945.67</v>
      </c>
      <c r="Q769" s="12" t="s">
        <v>8325</v>
      </c>
      <c r="R769" t="s">
        <v>8327</v>
      </c>
      <c r="S769" s="9">
        <f t="shared" si="35"/>
        <v>42115.143634259264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8000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110</v>
      </c>
      <c r="P770">
        <f t="shared" si="34"/>
        <v>0</v>
      </c>
      <c r="Q770" s="12" t="s">
        <v>8325</v>
      </c>
      <c r="R770" t="s">
        <v>8327</v>
      </c>
      <c r="S770" s="9">
        <f t="shared" si="35"/>
        <v>41594.207060185188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15</v>
      </c>
      <c r="P771">
        <f t="shared" ref="P771:P834" si="37">IFERROR(ROUND(E771/L771,2),0)</f>
        <v>169.75</v>
      </c>
      <c r="Q771" s="12" t="s">
        <v>8325</v>
      </c>
      <c r="R771" t="s">
        <v>8327</v>
      </c>
      <c r="S771" s="9">
        <f t="shared" si="35"/>
        <v>41604.996458333335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18</v>
      </c>
      <c r="P772">
        <f t="shared" si="37"/>
        <v>0</v>
      </c>
      <c r="Q772" s="12" t="s">
        <v>8325</v>
      </c>
      <c r="R772" t="s">
        <v>8327</v>
      </c>
      <c r="S772" s="9">
        <f t="shared" ref="S772:S835" si="38">(((J772/60)/60/24)+DATE(1970,1,1))</f>
        <v>41289.999641203707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1800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489</v>
      </c>
      <c r="P773">
        <f t="shared" si="37"/>
        <v>8807</v>
      </c>
      <c r="Q773" s="12" t="s">
        <v>8325</v>
      </c>
      <c r="R773" t="s">
        <v>8327</v>
      </c>
      <c r="S773" s="9">
        <f t="shared" si="38"/>
        <v>42349.824097222227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176</v>
      </c>
      <c r="P774">
        <f t="shared" si="37"/>
        <v>8792.02</v>
      </c>
      <c r="Q774" s="12" t="s">
        <v>8325</v>
      </c>
      <c r="R774" t="s">
        <v>8327</v>
      </c>
      <c r="S774" s="9">
        <f t="shared" si="38"/>
        <v>40068.056932870371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8500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103</v>
      </c>
      <c r="P775">
        <f t="shared" si="37"/>
        <v>4390</v>
      </c>
      <c r="Q775" s="12" t="s">
        <v>8325</v>
      </c>
      <c r="R775" t="s">
        <v>8327</v>
      </c>
      <c r="S775" s="9">
        <f t="shared" si="38"/>
        <v>42100.735937499994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8400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104</v>
      </c>
      <c r="P776">
        <f t="shared" si="37"/>
        <v>972.22</v>
      </c>
      <c r="Q776" s="12" t="s">
        <v>8325</v>
      </c>
      <c r="R776" t="s">
        <v>8327</v>
      </c>
      <c r="S776" s="9">
        <f t="shared" si="38"/>
        <v>41663.780300925922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175</v>
      </c>
      <c r="P777">
        <f t="shared" si="37"/>
        <v>1748</v>
      </c>
      <c r="Q777" s="12" t="s">
        <v>8325</v>
      </c>
      <c r="R777" t="s">
        <v>8327</v>
      </c>
      <c r="S777" s="9">
        <f t="shared" si="38"/>
        <v>40863.060127314813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7500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117</v>
      </c>
      <c r="P778">
        <f t="shared" si="37"/>
        <v>153.32</v>
      </c>
      <c r="Q778" s="12" t="s">
        <v>8325</v>
      </c>
      <c r="R778" t="s">
        <v>8327</v>
      </c>
      <c r="S778" s="9">
        <f t="shared" si="38"/>
        <v>42250.685706018514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8500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103</v>
      </c>
      <c r="P779">
        <f t="shared" si="37"/>
        <v>2911.67</v>
      </c>
      <c r="Q779" s="12" t="s">
        <v>8325</v>
      </c>
      <c r="R779" t="s">
        <v>8327</v>
      </c>
      <c r="S779" s="9">
        <f t="shared" si="38"/>
        <v>41456.981215277774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8000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109</v>
      </c>
      <c r="P780">
        <f t="shared" si="37"/>
        <v>8730</v>
      </c>
      <c r="Q780" s="12" t="s">
        <v>8325</v>
      </c>
      <c r="R780" t="s">
        <v>8327</v>
      </c>
      <c r="S780" s="9">
        <f t="shared" si="38"/>
        <v>41729.702314814815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51</v>
      </c>
      <c r="P781">
        <f t="shared" si="37"/>
        <v>1454.17</v>
      </c>
      <c r="Q781" s="12" t="s">
        <v>8325</v>
      </c>
      <c r="R781" t="s">
        <v>8327</v>
      </c>
      <c r="S781" s="9">
        <f t="shared" si="38"/>
        <v>40436.68408564815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103</v>
      </c>
      <c r="P782">
        <f t="shared" si="37"/>
        <v>323.04000000000002</v>
      </c>
      <c r="Q782" s="12" t="s">
        <v>8328</v>
      </c>
      <c r="R782" t="s">
        <v>8329</v>
      </c>
      <c r="S782" s="9">
        <f t="shared" si="38"/>
        <v>40636.673900462964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174</v>
      </c>
      <c r="P783">
        <f t="shared" si="37"/>
        <v>348.46</v>
      </c>
      <c r="Q783" s="12" t="s">
        <v>8328</v>
      </c>
      <c r="R783" t="s">
        <v>8329</v>
      </c>
      <c r="S783" s="9">
        <f t="shared" si="38"/>
        <v>41403.000856481485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8400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103</v>
      </c>
      <c r="P784">
        <f t="shared" si="37"/>
        <v>620.36</v>
      </c>
      <c r="Q784" s="12" t="s">
        <v>8328</v>
      </c>
      <c r="R784" t="s">
        <v>8329</v>
      </c>
      <c r="S784" s="9">
        <f t="shared" si="38"/>
        <v>41116.758125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7500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116</v>
      </c>
      <c r="P785">
        <f t="shared" si="37"/>
        <v>247.6</v>
      </c>
      <c r="Q785" s="12" t="s">
        <v>8328</v>
      </c>
      <c r="R785" t="s">
        <v>8329</v>
      </c>
      <c r="S785" s="9">
        <f t="shared" si="38"/>
        <v>40987.773715277777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173</v>
      </c>
      <c r="P786">
        <f t="shared" si="37"/>
        <v>864</v>
      </c>
      <c r="Q786" s="12" t="s">
        <v>8328</v>
      </c>
      <c r="R786" t="s">
        <v>8329</v>
      </c>
      <c r="S786" s="9">
        <f t="shared" si="38"/>
        <v>41675.149525462963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102</v>
      </c>
      <c r="P787">
        <f t="shared" si="37"/>
        <v>297.79000000000002</v>
      </c>
      <c r="Q787" s="12" t="s">
        <v>8328</v>
      </c>
      <c r="R787" t="s">
        <v>8329</v>
      </c>
      <c r="S787" s="9">
        <f t="shared" si="38"/>
        <v>41303.593923611108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35</v>
      </c>
      <c r="P788">
        <f t="shared" si="37"/>
        <v>196.18</v>
      </c>
      <c r="Q788" s="12" t="s">
        <v>8328</v>
      </c>
      <c r="R788" t="s">
        <v>8329</v>
      </c>
      <c r="S788" s="9">
        <f t="shared" si="38"/>
        <v>40983.055949074071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8000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108</v>
      </c>
      <c r="P789">
        <f t="shared" si="37"/>
        <v>507.06</v>
      </c>
      <c r="Q789" s="12" t="s">
        <v>8328</v>
      </c>
      <c r="R789" t="s">
        <v>8329</v>
      </c>
      <c r="S789" s="9">
        <f t="shared" si="38"/>
        <v>41549.627615740741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80000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11</v>
      </c>
      <c r="P790">
        <f t="shared" si="37"/>
        <v>252.53</v>
      </c>
      <c r="Q790" s="12" t="s">
        <v>8328</v>
      </c>
      <c r="R790" t="s">
        <v>8329</v>
      </c>
      <c r="S790" s="9">
        <f t="shared" si="38"/>
        <v>41059.006805555553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107</v>
      </c>
      <c r="P791">
        <f t="shared" si="37"/>
        <v>612.92999999999995</v>
      </c>
      <c r="Q791" s="12" t="s">
        <v>8328</v>
      </c>
      <c r="R791" t="s">
        <v>8329</v>
      </c>
      <c r="S791" s="9">
        <f t="shared" si="38"/>
        <v>41277.186111111114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101</v>
      </c>
      <c r="P792">
        <f t="shared" si="37"/>
        <v>54.92</v>
      </c>
      <c r="Q792" s="12" t="s">
        <v>8328</v>
      </c>
      <c r="R792" t="s">
        <v>8329</v>
      </c>
      <c r="S792" s="9">
        <f t="shared" si="38"/>
        <v>41276.047905092593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107</v>
      </c>
      <c r="P793">
        <f t="shared" si="37"/>
        <v>66.709999999999994</v>
      </c>
      <c r="Q793" s="12" t="s">
        <v>8328</v>
      </c>
      <c r="R793" t="s">
        <v>8329</v>
      </c>
      <c r="S793" s="9">
        <f t="shared" si="38"/>
        <v>41557.780624999999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100000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9</v>
      </c>
      <c r="P794">
        <f t="shared" si="37"/>
        <v>142.28</v>
      </c>
      <c r="Q794" s="12" t="s">
        <v>8328</v>
      </c>
      <c r="R794" t="s">
        <v>8329</v>
      </c>
      <c r="S794" s="9">
        <f t="shared" si="38"/>
        <v>41555.873645833337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107</v>
      </c>
      <c r="P795">
        <f t="shared" si="37"/>
        <v>266.77999999999997</v>
      </c>
      <c r="Q795" s="12" t="s">
        <v>8328</v>
      </c>
      <c r="R795" t="s">
        <v>8329</v>
      </c>
      <c r="S795" s="9">
        <f t="shared" si="38"/>
        <v>41442.741249999999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142</v>
      </c>
      <c r="P796">
        <f t="shared" si="37"/>
        <v>160.91999999999999</v>
      </c>
      <c r="Q796" s="12" t="s">
        <v>8328</v>
      </c>
      <c r="R796" t="s">
        <v>8329</v>
      </c>
      <c r="S796" s="9">
        <f t="shared" si="38"/>
        <v>40736.115011574075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106</v>
      </c>
      <c r="P797">
        <f t="shared" si="37"/>
        <v>46.3</v>
      </c>
      <c r="Q797" s="12" t="s">
        <v>8328</v>
      </c>
      <c r="R797" t="s">
        <v>8329</v>
      </c>
      <c r="S797" s="9">
        <f t="shared" si="38"/>
        <v>40963.613032407404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75000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11</v>
      </c>
      <c r="P798">
        <f t="shared" si="37"/>
        <v>94.12</v>
      </c>
      <c r="Q798" s="12" t="s">
        <v>8328</v>
      </c>
      <c r="R798" t="s">
        <v>8329</v>
      </c>
      <c r="S798" s="9">
        <f t="shared" si="38"/>
        <v>41502.882928240739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282</v>
      </c>
      <c r="P799">
        <f t="shared" si="37"/>
        <v>118.97</v>
      </c>
      <c r="Q799" s="12" t="s">
        <v>8328</v>
      </c>
      <c r="R799" t="s">
        <v>8329</v>
      </c>
      <c r="S799" s="9">
        <f t="shared" si="38"/>
        <v>40996.994074074071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105</v>
      </c>
      <c r="P800">
        <f t="shared" si="37"/>
        <v>96.84</v>
      </c>
      <c r="Q800" s="12" t="s">
        <v>8328</v>
      </c>
      <c r="R800" t="s">
        <v>8329</v>
      </c>
      <c r="S800" s="9">
        <f t="shared" si="38"/>
        <v>41882.590127314819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168</v>
      </c>
      <c r="P801">
        <f t="shared" si="37"/>
        <v>300.04000000000002</v>
      </c>
      <c r="Q801" s="12" t="s">
        <v>8328</v>
      </c>
      <c r="R801" t="s">
        <v>8329</v>
      </c>
      <c r="S801" s="9">
        <f t="shared" si="38"/>
        <v>40996.667199074072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5000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168</v>
      </c>
      <c r="P802">
        <f t="shared" si="37"/>
        <v>149.97999999999999</v>
      </c>
      <c r="Q802" s="12" t="s">
        <v>8328</v>
      </c>
      <c r="R802" t="s">
        <v>8329</v>
      </c>
      <c r="S802" s="9">
        <f t="shared" si="38"/>
        <v>41863.433495370373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104</v>
      </c>
      <c r="P803">
        <f t="shared" si="37"/>
        <v>163.82</v>
      </c>
      <c r="Q803" s="12" t="s">
        <v>8328</v>
      </c>
      <c r="R803" t="s">
        <v>8329</v>
      </c>
      <c r="S803" s="9">
        <f t="shared" si="38"/>
        <v>40695.795370370368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104</v>
      </c>
      <c r="P804">
        <f t="shared" si="37"/>
        <v>111.32</v>
      </c>
      <c r="Q804" s="12" t="s">
        <v>8328</v>
      </c>
      <c r="R804" t="s">
        <v>8329</v>
      </c>
      <c r="S804" s="9">
        <f t="shared" si="38"/>
        <v>41123.022268518522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104</v>
      </c>
      <c r="P805">
        <f t="shared" si="37"/>
        <v>219.68</v>
      </c>
      <c r="Q805" s="12" t="s">
        <v>8328</v>
      </c>
      <c r="R805" t="s">
        <v>8329</v>
      </c>
      <c r="S805" s="9">
        <f t="shared" si="38"/>
        <v>40665.949976851851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166</v>
      </c>
      <c r="P806">
        <f t="shared" si="37"/>
        <v>462.22</v>
      </c>
      <c r="Q806" s="12" t="s">
        <v>8328</v>
      </c>
      <c r="R806" t="s">
        <v>8329</v>
      </c>
      <c r="S806" s="9">
        <f t="shared" si="38"/>
        <v>40730.105625000004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37956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22</v>
      </c>
      <c r="P807">
        <f t="shared" si="37"/>
        <v>153.97999999999999</v>
      </c>
      <c r="Q807" s="12" t="s">
        <v>8328</v>
      </c>
      <c r="R807" t="s">
        <v>8329</v>
      </c>
      <c r="S807" s="9">
        <f t="shared" si="38"/>
        <v>40690.823055555556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138</v>
      </c>
      <c r="P808">
        <f t="shared" si="37"/>
        <v>116.99</v>
      </c>
      <c r="Q808" s="12" t="s">
        <v>8328</v>
      </c>
      <c r="R808" t="s">
        <v>8329</v>
      </c>
      <c r="S808" s="9">
        <f t="shared" si="38"/>
        <v>40763.691423611112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332</v>
      </c>
      <c r="P809">
        <f t="shared" si="37"/>
        <v>145.63</v>
      </c>
      <c r="Q809" s="12" t="s">
        <v>8328</v>
      </c>
      <c r="R809" t="s">
        <v>8329</v>
      </c>
      <c r="S809" s="9">
        <f t="shared" si="38"/>
        <v>42759.628599537042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7500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111</v>
      </c>
      <c r="P810">
        <f t="shared" si="37"/>
        <v>193.02</v>
      </c>
      <c r="Q810" s="12" t="s">
        <v>8328</v>
      </c>
      <c r="R810" t="s">
        <v>8329</v>
      </c>
      <c r="S810" s="9">
        <f t="shared" si="38"/>
        <v>41962.100532407407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165</v>
      </c>
      <c r="P811">
        <f t="shared" si="37"/>
        <v>159.08000000000001</v>
      </c>
      <c r="Q811" s="12" t="s">
        <v>8328</v>
      </c>
      <c r="R811" t="s">
        <v>8329</v>
      </c>
      <c r="S811" s="9">
        <f t="shared" si="38"/>
        <v>41628.833680555559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35000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24</v>
      </c>
      <c r="P812">
        <f t="shared" si="37"/>
        <v>305.77999999999997</v>
      </c>
      <c r="Q812" s="12" t="s">
        <v>8328</v>
      </c>
      <c r="R812" t="s">
        <v>8329</v>
      </c>
      <c r="S812" s="9">
        <f t="shared" si="38"/>
        <v>41123.056273148148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103</v>
      </c>
      <c r="P813">
        <f t="shared" si="37"/>
        <v>686.75</v>
      </c>
      <c r="Q813" s="12" t="s">
        <v>8328</v>
      </c>
      <c r="R813" t="s">
        <v>8329</v>
      </c>
      <c r="S813" s="9">
        <f t="shared" si="38"/>
        <v>41443.643541666665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103</v>
      </c>
      <c r="P814">
        <f t="shared" si="37"/>
        <v>249.39</v>
      </c>
      <c r="Q814" s="12" t="s">
        <v>8328</v>
      </c>
      <c r="R814" t="s">
        <v>8329</v>
      </c>
      <c r="S814" s="9">
        <f t="shared" si="38"/>
        <v>41282.017962962964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103</v>
      </c>
      <c r="P815">
        <f t="shared" si="37"/>
        <v>85.7</v>
      </c>
      <c r="Q815" s="12" t="s">
        <v>8328</v>
      </c>
      <c r="R815" t="s">
        <v>8329</v>
      </c>
      <c r="S815" s="9">
        <f t="shared" si="38"/>
        <v>41080.960243055553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103</v>
      </c>
      <c r="P816">
        <f t="shared" si="37"/>
        <v>293.27</v>
      </c>
      <c r="Q816" s="12" t="s">
        <v>8328</v>
      </c>
      <c r="R816" t="s">
        <v>8329</v>
      </c>
      <c r="S816" s="9">
        <f t="shared" si="38"/>
        <v>40679.743067129632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103</v>
      </c>
      <c r="P817">
        <f t="shared" si="37"/>
        <v>190.95</v>
      </c>
      <c r="Q817" s="12" t="s">
        <v>8328</v>
      </c>
      <c r="R817" t="s">
        <v>8329</v>
      </c>
      <c r="S817" s="9">
        <f t="shared" si="38"/>
        <v>41914.917858796296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103</v>
      </c>
      <c r="P818">
        <f t="shared" si="37"/>
        <v>40.049999999999997</v>
      </c>
      <c r="Q818" s="12" t="s">
        <v>8328</v>
      </c>
      <c r="R818" t="s">
        <v>8329</v>
      </c>
      <c r="S818" s="9">
        <f t="shared" si="38"/>
        <v>41341.870868055557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109</v>
      </c>
      <c r="P819">
        <f t="shared" si="37"/>
        <v>356.83</v>
      </c>
      <c r="Q819" s="12" t="s">
        <v>8328</v>
      </c>
      <c r="R819" t="s">
        <v>8329</v>
      </c>
      <c r="S819" s="9">
        <f t="shared" si="38"/>
        <v>40925.599664351852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22500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36</v>
      </c>
      <c r="P820">
        <f t="shared" si="37"/>
        <v>431.11</v>
      </c>
      <c r="Q820" s="12" t="s">
        <v>8328</v>
      </c>
      <c r="R820" t="s">
        <v>8329</v>
      </c>
      <c r="S820" s="9">
        <f t="shared" si="38"/>
        <v>41120.882881944446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82000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</v>
      </c>
      <c r="P821">
        <f t="shared" si="37"/>
        <v>585</v>
      </c>
      <c r="Q821" s="12" t="s">
        <v>8328</v>
      </c>
      <c r="R821" t="s">
        <v>8329</v>
      </c>
      <c r="S821" s="9">
        <f t="shared" si="38"/>
        <v>41619.998310185183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327</v>
      </c>
      <c r="P822">
        <f t="shared" si="37"/>
        <v>215.08</v>
      </c>
      <c r="Q822" s="12" t="s">
        <v>8328</v>
      </c>
      <c r="R822" t="s">
        <v>8329</v>
      </c>
      <c r="S822" s="9">
        <f t="shared" si="38"/>
        <v>41768.841921296298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102</v>
      </c>
      <c r="P823">
        <f t="shared" si="37"/>
        <v>104.69</v>
      </c>
      <c r="Q823" s="12" t="s">
        <v>8328</v>
      </c>
      <c r="R823" t="s">
        <v>8329</v>
      </c>
      <c r="S823" s="9">
        <f t="shared" si="38"/>
        <v>42093.922048611115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163</v>
      </c>
      <c r="P824">
        <f t="shared" si="37"/>
        <v>118.26</v>
      </c>
      <c r="Q824" s="12" t="s">
        <v>8328</v>
      </c>
      <c r="R824" t="s">
        <v>8329</v>
      </c>
      <c r="S824" s="9">
        <f t="shared" si="38"/>
        <v>41157.947337962964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6500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125</v>
      </c>
      <c r="P825">
        <f t="shared" si="37"/>
        <v>247.03</v>
      </c>
      <c r="Q825" s="12" t="s">
        <v>8328</v>
      </c>
      <c r="R825" t="s">
        <v>8329</v>
      </c>
      <c r="S825" s="9">
        <f t="shared" si="38"/>
        <v>42055.972824074073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113</v>
      </c>
      <c r="P826">
        <f t="shared" si="37"/>
        <v>150.66999999999999</v>
      </c>
      <c r="Q826" s="12" t="s">
        <v>8328</v>
      </c>
      <c r="R826" t="s">
        <v>8329</v>
      </c>
      <c r="S826" s="9">
        <f t="shared" si="38"/>
        <v>40250.242106481484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102</v>
      </c>
      <c r="P827">
        <f t="shared" si="37"/>
        <v>82.02</v>
      </c>
      <c r="Q827" s="12" t="s">
        <v>8328</v>
      </c>
      <c r="R827" t="s">
        <v>8329</v>
      </c>
      <c r="S827" s="9">
        <f t="shared" si="38"/>
        <v>41186.306527777779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8000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165.59</v>
      </c>
      <c r="Q828" s="12" t="s">
        <v>8328</v>
      </c>
      <c r="R828" t="s">
        <v>8329</v>
      </c>
      <c r="S828" s="9">
        <f t="shared" si="38"/>
        <v>40973.038541666669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101</v>
      </c>
      <c r="P829">
        <f t="shared" si="37"/>
        <v>737.27</v>
      </c>
      <c r="Q829" s="12" t="s">
        <v>8328</v>
      </c>
      <c r="R829" t="s">
        <v>8329</v>
      </c>
      <c r="S829" s="9">
        <f t="shared" si="38"/>
        <v>40927.473460648151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108</v>
      </c>
      <c r="P830">
        <f t="shared" si="37"/>
        <v>213.39</v>
      </c>
      <c r="Q830" s="12" t="s">
        <v>8328</v>
      </c>
      <c r="R830" t="s">
        <v>8329</v>
      </c>
      <c r="S830" s="9">
        <f t="shared" si="38"/>
        <v>41073.050717592596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4000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203</v>
      </c>
      <c r="P831">
        <f t="shared" si="37"/>
        <v>506.56</v>
      </c>
      <c r="Q831" s="12" t="s">
        <v>8328</v>
      </c>
      <c r="R831" t="s">
        <v>8329</v>
      </c>
      <c r="S831" s="9">
        <f t="shared" si="38"/>
        <v>42504.801388888889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7900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103</v>
      </c>
      <c r="P832">
        <f t="shared" si="37"/>
        <v>253.06</v>
      </c>
      <c r="Q832" s="12" t="s">
        <v>8328</v>
      </c>
      <c r="R832" t="s">
        <v>8329</v>
      </c>
      <c r="S832" s="9">
        <f t="shared" si="38"/>
        <v>41325.525752314818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101</v>
      </c>
      <c r="P833">
        <f t="shared" si="37"/>
        <v>404.75</v>
      </c>
      <c r="Q833" s="12" t="s">
        <v>8328</v>
      </c>
      <c r="R833" t="s">
        <v>8329</v>
      </c>
      <c r="S833" s="9">
        <f t="shared" si="38"/>
        <v>40996.646921296298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108</v>
      </c>
      <c r="P834">
        <f t="shared" si="37"/>
        <v>52.54</v>
      </c>
      <c r="Q834" s="12" t="s">
        <v>8328</v>
      </c>
      <c r="R834" t="s">
        <v>8329</v>
      </c>
      <c r="S834" s="9">
        <f t="shared" si="38"/>
        <v>40869.675173611111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101</v>
      </c>
      <c r="P835">
        <f t="shared" ref="P835:P898" si="40">IFERROR(ROUND(E835/L835,2),0)</f>
        <v>197.17</v>
      </c>
      <c r="Q835" s="12" t="s">
        <v>8328</v>
      </c>
      <c r="R835" t="s">
        <v>8329</v>
      </c>
      <c r="S835" s="9">
        <f t="shared" si="38"/>
        <v>41718.878182870372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101</v>
      </c>
      <c r="P836">
        <f t="shared" si="40"/>
        <v>107.74</v>
      </c>
      <c r="Q836" s="12" t="s">
        <v>8328</v>
      </c>
      <c r="R836" t="s">
        <v>8329</v>
      </c>
      <c r="S836" s="9">
        <f t="shared" ref="S836:S899" si="41">(((J836/60)/60/24)+DATE(1970,1,1))</f>
        <v>41422.822824074072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90000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9</v>
      </c>
      <c r="P837">
        <f t="shared" si="40"/>
        <v>201.93</v>
      </c>
      <c r="Q837" s="12" t="s">
        <v>8328</v>
      </c>
      <c r="R837" t="s">
        <v>8329</v>
      </c>
      <c r="S837" s="9">
        <f t="shared" si="41"/>
        <v>41005.45784722222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28000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29</v>
      </c>
      <c r="P838">
        <f t="shared" si="40"/>
        <v>175.57</v>
      </c>
      <c r="Q838" s="12" t="s">
        <v>8328</v>
      </c>
      <c r="R838" t="s">
        <v>8329</v>
      </c>
      <c r="S838" s="9">
        <f t="shared" si="41"/>
        <v>41524.056921296295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101</v>
      </c>
      <c r="P839">
        <f t="shared" si="40"/>
        <v>130.16999999999999</v>
      </c>
      <c r="Q839" s="12" t="s">
        <v>8328</v>
      </c>
      <c r="R839" t="s">
        <v>8329</v>
      </c>
      <c r="S839" s="9">
        <f t="shared" si="41"/>
        <v>41730.998402777775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806</v>
      </c>
      <c r="P840">
        <f t="shared" si="40"/>
        <v>132.19999999999999</v>
      </c>
      <c r="Q840" s="12" t="s">
        <v>8328</v>
      </c>
      <c r="R840" t="s">
        <v>8329</v>
      </c>
      <c r="S840" s="9">
        <f t="shared" si="41"/>
        <v>40895.897974537038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115</v>
      </c>
      <c r="P841">
        <f t="shared" si="40"/>
        <v>83.94</v>
      </c>
      <c r="Q841" s="12" t="s">
        <v>8328</v>
      </c>
      <c r="R841" t="s">
        <v>8329</v>
      </c>
      <c r="S841" s="9">
        <f t="shared" si="41"/>
        <v>41144.763379629629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101</v>
      </c>
      <c r="P842">
        <f t="shared" si="40"/>
        <v>42.38</v>
      </c>
      <c r="Q842" s="12" t="s">
        <v>8328</v>
      </c>
      <c r="R842" t="s">
        <v>8330</v>
      </c>
      <c r="S842" s="9">
        <f t="shared" si="41"/>
        <v>42607.226701388892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100</v>
      </c>
      <c r="P843">
        <f t="shared" si="40"/>
        <v>85.48</v>
      </c>
      <c r="Q843" s="12" t="s">
        <v>8328</v>
      </c>
      <c r="R843" t="s">
        <v>8330</v>
      </c>
      <c r="S843" s="9">
        <f t="shared" si="41"/>
        <v>41923.838692129626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8000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100</v>
      </c>
      <c r="P844">
        <f t="shared" si="40"/>
        <v>205.79</v>
      </c>
      <c r="Q844" s="12" t="s">
        <v>8328</v>
      </c>
      <c r="R844" t="s">
        <v>8330</v>
      </c>
      <c r="S844" s="9">
        <f t="shared" si="41"/>
        <v>41526.592395833337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2" t="s">
        <v>8328</v>
      </c>
      <c r="R845" t="s">
        <v>8330</v>
      </c>
      <c r="S845" s="9">
        <f t="shared" si="41"/>
        <v>42695.257870370369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100</v>
      </c>
      <c r="P846">
        <f t="shared" si="40"/>
        <v>50.38</v>
      </c>
      <c r="Q846" s="12" t="s">
        <v>8328</v>
      </c>
      <c r="R846" t="s">
        <v>8330</v>
      </c>
      <c r="S846" s="9">
        <f t="shared" si="41"/>
        <v>41905.684629629628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107</v>
      </c>
      <c r="P847">
        <f t="shared" si="40"/>
        <v>45.23</v>
      </c>
      <c r="Q847" s="12" t="s">
        <v>8328</v>
      </c>
      <c r="R847" t="s">
        <v>8330</v>
      </c>
      <c r="S847" s="9">
        <f t="shared" si="41"/>
        <v>42578.205972222218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8000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100</v>
      </c>
      <c r="P848">
        <f t="shared" si="40"/>
        <v>170.23</v>
      </c>
      <c r="Q848" s="12" t="s">
        <v>8328</v>
      </c>
      <c r="R848" t="s">
        <v>8330</v>
      </c>
      <c r="S848" s="9">
        <f t="shared" si="41"/>
        <v>41694.391840277778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107</v>
      </c>
      <c r="P849">
        <f t="shared" si="40"/>
        <v>8000</v>
      </c>
      <c r="Q849" s="12" t="s">
        <v>8328</v>
      </c>
      <c r="R849" t="s">
        <v>8330</v>
      </c>
      <c r="S849" s="9">
        <f t="shared" si="41"/>
        <v>42165.79833333334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114</v>
      </c>
      <c r="P850">
        <f t="shared" si="40"/>
        <v>498.81</v>
      </c>
      <c r="Q850" s="12" t="s">
        <v>8328</v>
      </c>
      <c r="R850" t="s">
        <v>8330</v>
      </c>
      <c r="S850" s="9">
        <f t="shared" si="41"/>
        <v>42078.792048611111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113</v>
      </c>
      <c r="P851">
        <f t="shared" si="40"/>
        <v>69.06</v>
      </c>
      <c r="Q851" s="12" t="s">
        <v>8328</v>
      </c>
      <c r="R851" t="s">
        <v>8330</v>
      </c>
      <c r="S851" s="9">
        <f t="shared" si="41"/>
        <v>42051.148888888885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132</v>
      </c>
      <c r="P852">
        <f t="shared" si="40"/>
        <v>59.65</v>
      </c>
      <c r="Q852" s="12" t="s">
        <v>8328</v>
      </c>
      <c r="R852" t="s">
        <v>8330</v>
      </c>
      <c r="S852" s="9">
        <f t="shared" si="41"/>
        <v>42452.827743055561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7500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106</v>
      </c>
      <c r="P853">
        <f t="shared" si="40"/>
        <v>113.11</v>
      </c>
      <c r="Q853" s="12" t="s">
        <v>8328</v>
      </c>
      <c r="R853" t="s">
        <v>8330</v>
      </c>
      <c r="S853" s="9">
        <f t="shared" si="41"/>
        <v>42522.880243055552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40000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20</v>
      </c>
      <c r="P854">
        <f t="shared" si="40"/>
        <v>127.5</v>
      </c>
      <c r="Q854" s="12" t="s">
        <v>8328</v>
      </c>
      <c r="R854" t="s">
        <v>8330</v>
      </c>
      <c r="S854" s="9">
        <f t="shared" si="41"/>
        <v>42656.805497685185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113</v>
      </c>
      <c r="P855">
        <f t="shared" si="40"/>
        <v>790.5</v>
      </c>
      <c r="Q855" s="12" t="s">
        <v>8328</v>
      </c>
      <c r="R855" t="s">
        <v>8330</v>
      </c>
      <c r="S855" s="9">
        <f t="shared" si="41"/>
        <v>42021.832280092596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131</v>
      </c>
      <c r="P856">
        <f t="shared" si="40"/>
        <v>15.79</v>
      </c>
      <c r="Q856" s="12" t="s">
        <v>8328</v>
      </c>
      <c r="R856" t="s">
        <v>8330</v>
      </c>
      <c r="S856" s="9">
        <f t="shared" si="41"/>
        <v>42702.212337962963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232</v>
      </c>
      <c r="P857">
        <f t="shared" si="40"/>
        <v>167.57</v>
      </c>
      <c r="Q857" s="12" t="s">
        <v>8328</v>
      </c>
      <c r="R857" t="s">
        <v>8330</v>
      </c>
      <c r="S857" s="9">
        <f t="shared" si="41"/>
        <v>42545.125196759262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35000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22</v>
      </c>
      <c r="P858">
        <f t="shared" si="40"/>
        <v>281.18</v>
      </c>
      <c r="Q858" s="12" t="s">
        <v>8328</v>
      </c>
      <c r="R858" t="s">
        <v>8330</v>
      </c>
      <c r="S858" s="9">
        <f t="shared" si="41"/>
        <v>42609.311990740738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7750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101</v>
      </c>
      <c r="P859">
        <f t="shared" si="40"/>
        <v>327.5</v>
      </c>
      <c r="Q859" s="12" t="s">
        <v>8328</v>
      </c>
      <c r="R859" t="s">
        <v>8330</v>
      </c>
      <c r="S859" s="9">
        <f t="shared" si="41"/>
        <v>42291.581377314811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6000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131</v>
      </c>
      <c r="P860">
        <f t="shared" si="40"/>
        <v>103.14</v>
      </c>
      <c r="Q860" s="12" t="s">
        <v>8328</v>
      </c>
      <c r="R860" t="s">
        <v>8330</v>
      </c>
      <c r="S860" s="9">
        <f t="shared" si="41"/>
        <v>42079.745578703703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39</v>
      </c>
      <c r="P861">
        <f t="shared" si="40"/>
        <v>79.94</v>
      </c>
      <c r="Q861" s="12" t="s">
        <v>8328</v>
      </c>
      <c r="R861" t="s">
        <v>8330</v>
      </c>
      <c r="S861" s="9">
        <f t="shared" si="41"/>
        <v>42128.820231481484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7500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104</v>
      </c>
      <c r="P862">
        <f t="shared" si="40"/>
        <v>163.19</v>
      </c>
      <c r="Q862" s="12" t="s">
        <v>8328</v>
      </c>
      <c r="R862" t="s">
        <v>8331</v>
      </c>
      <c r="S862" s="9">
        <f t="shared" si="41"/>
        <v>41570.482789351852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5000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156</v>
      </c>
      <c r="P863">
        <f t="shared" si="40"/>
        <v>3905</v>
      </c>
      <c r="Q863" s="12" t="s">
        <v>8328</v>
      </c>
      <c r="R863" t="s">
        <v>8331</v>
      </c>
      <c r="S863" s="9">
        <f t="shared" si="41"/>
        <v>42599.965324074074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1000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780</v>
      </c>
      <c r="P864">
        <f t="shared" si="40"/>
        <v>1948.75</v>
      </c>
      <c r="Q864" s="12" t="s">
        <v>8328</v>
      </c>
      <c r="R864" t="s">
        <v>8331</v>
      </c>
      <c r="S864" s="9">
        <f t="shared" si="41"/>
        <v>41559.5549537037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30000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26</v>
      </c>
      <c r="P865">
        <f t="shared" si="40"/>
        <v>1558.6</v>
      </c>
      <c r="Q865" s="12" t="s">
        <v>8328</v>
      </c>
      <c r="R865" t="s">
        <v>8331</v>
      </c>
      <c r="S865" s="9">
        <f t="shared" si="41"/>
        <v>40921.117662037039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7500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104</v>
      </c>
      <c r="P866">
        <f t="shared" si="40"/>
        <v>98.61</v>
      </c>
      <c r="Q866" s="12" t="s">
        <v>8328</v>
      </c>
      <c r="R866" t="s">
        <v>8331</v>
      </c>
      <c r="S866" s="9">
        <f t="shared" si="41"/>
        <v>41541.106921296298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7500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104</v>
      </c>
      <c r="P867">
        <f t="shared" si="40"/>
        <v>3892.5</v>
      </c>
      <c r="Q867" s="12" t="s">
        <v>8328</v>
      </c>
      <c r="R867" t="s">
        <v>8331</v>
      </c>
      <c r="S867" s="9">
        <f t="shared" si="41"/>
        <v>41230.77311342593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19</v>
      </c>
      <c r="P868">
        <f t="shared" si="40"/>
        <v>705.82</v>
      </c>
      <c r="Q868" s="12" t="s">
        <v>8328</v>
      </c>
      <c r="R868" t="s">
        <v>8331</v>
      </c>
      <c r="S868" s="9">
        <f t="shared" si="41"/>
        <v>42025.637939814813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7000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111</v>
      </c>
      <c r="P869">
        <f t="shared" si="40"/>
        <v>704.55</v>
      </c>
      <c r="Q869" s="12" t="s">
        <v>8328</v>
      </c>
      <c r="R869" t="s">
        <v>8331</v>
      </c>
      <c r="S869" s="9">
        <f t="shared" si="41"/>
        <v>40088.105393518519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7501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103</v>
      </c>
      <c r="P870">
        <f t="shared" si="40"/>
        <v>7733</v>
      </c>
      <c r="Q870" s="12" t="s">
        <v>8328</v>
      </c>
      <c r="R870" t="s">
        <v>8331</v>
      </c>
      <c r="S870" s="9">
        <f t="shared" si="41"/>
        <v>41616.027754629627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7000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110</v>
      </c>
      <c r="P871">
        <f t="shared" si="40"/>
        <v>2570.4299999999998</v>
      </c>
      <c r="Q871" s="12" t="s">
        <v>8328</v>
      </c>
      <c r="R871" t="s">
        <v>8331</v>
      </c>
      <c r="S871" s="9">
        <f t="shared" si="41"/>
        <v>41342.845567129632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7500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103</v>
      </c>
      <c r="P872">
        <f t="shared" si="40"/>
        <v>1540.39</v>
      </c>
      <c r="Q872" s="12" t="s">
        <v>8328</v>
      </c>
      <c r="R872" t="s">
        <v>8331</v>
      </c>
      <c r="S872" s="9">
        <f t="shared" si="41"/>
        <v>41488.022256944445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7500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102</v>
      </c>
      <c r="P873">
        <f t="shared" si="40"/>
        <v>640.41999999999996</v>
      </c>
      <c r="Q873" s="12" t="s">
        <v>8328</v>
      </c>
      <c r="R873" t="s">
        <v>8331</v>
      </c>
      <c r="S873" s="9">
        <f t="shared" si="41"/>
        <v>41577.561284722222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4500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170</v>
      </c>
      <c r="P874">
        <f t="shared" si="40"/>
        <v>3835</v>
      </c>
      <c r="Q874" s="12" t="s">
        <v>8328</v>
      </c>
      <c r="R874" t="s">
        <v>8331</v>
      </c>
      <c r="S874" s="9">
        <f t="shared" si="41"/>
        <v>40567.825543981482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6000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128</v>
      </c>
      <c r="P875">
        <f t="shared" si="40"/>
        <v>1533</v>
      </c>
      <c r="Q875" s="12" t="s">
        <v>8328</v>
      </c>
      <c r="R875" t="s">
        <v>8331</v>
      </c>
      <c r="S875" s="9">
        <f t="shared" si="41"/>
        <v>41184.167129629634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80000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10</v>
      </c>
      <c r="P876">
        <f t="shared" si="40"/>
        <v>364.52</v>
      </c>
      <c r="Q876" s="12" t="s">
        <v>8328</v>
      </c>
      <c r="R876" t="s">
        <v>8331</v>
      </c>
      <c r="S876" s="9">
        <f t="shared" si="41"/>
        <v>41368.583726851852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7500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102</v>
      </c>
      <c r="P877">
        <f t="shared" si="40"/>
        <v>0</v>
      </c>
      <c r="Q877" s="12" t="s">
        <v>8328</v>
      </c>
      <c r="R877" t="s">
        <v>8331</v>
      </c>
      <c r="S877" s="9">
        <f t="shared" si="41"/>
        <v>42248.723738425921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7500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102</v>
      </c>
      <c r="P878">
        <f t="shared" si="40"/>
        <v>169.33</v>
      </c>
      <c r="Q878" s="12" t="s">
        <v>8328</v>
      </c>
      <c r="R878" t="s">
        <v>8331</v>
      </c>
      <c r="S878" s="9">
        <f t="shared" si="41"/>
        <v>41276.496840277774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7000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109</v>
      </c>
      <c r="P879">
        <f t="shared" si="40"/>
        <v>262.66000000000003</v>
      </c>
      <c r="Q879" s="12" t="s">
        <v>8328</v>
      </c>
      <c r="R879" t="s">
        <v>8331</v>
      </c>
      <c r="S879" s="9">
        <f t="shared" si="41"/>
        <v>41597.788888888892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7000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109</v>
      </c>
      <c r="P880">
        <f t="shared" si="40"/>
        <v>3797.72</v>
      </c>
      <c r="Q880" s="12" t="s">
        <v>8328</v>
      </c>
      <c r="R880" t="s">
        <v>8331</v>
      </c>
      <c r="S880" s="9">
        <f t="shared" si="41"/>
        <v>40505.232916666668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7500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101</v>
      </c>
      <c r="P881">
        <f t="shared" si="40"/>
        <v>252.53</v>
      </c>
      <c r="Q881" s="12" t="s">
        <v>8328</v>
      </c>
      <c r="R881" t="s">
        <v>8331</v>
      </c>
      <c r="S881" s="9">
        <f t="shared" si="41"/>
        <v>41037.829918981479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6000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126</v>
      </c>
      <c r="P882">
        <f t="shared" si="40"/>
        <v>944.88</v>
      </c>
      <c r="Q882" s="12" t="s">
        <v>8328</v>
      </c>
      <c r="R882" t="s">
        <v>8332</v>
      </c>
      <c r="S882" s="9">
        <f t="shared" si="41"/>
        <v>41179.32104166667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2500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302</v>
      </c>
      <c r="P883">
        <f t="shared" si="40"/>
        <v>7555</v>
      </c>
      <c r="Q883" s="12" t="s">
        <v>8328</v>
      </c>
      <c r="R883" t="s">
        <v>8332</v>
      </c>
      <c r="S883" s="9">
        <f t="shared" si="41"/>
        <v>40877.25099537037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75</v>
      </c>
      <c r="P884">
        <f t="shared" si="40"/>
        <v>538.57000000000005</v>
      </c>
      <c r="Q884" s="12" t="s">
        <v>8328</v>
      </c>
      <c r="R884" t="s">
        <v>8332</v>
      </c>
      <c r="S884" s="9">
        <f t="shared" si="41"/>
        <v>40759.860532407409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50</v>
      </c>
      <c r="P885">
        <f t="shared" si="40"/>
        <v>313.75</v>
      </c>
      <c r="Q885" s="12" t="s">
        <v>8328</v>
      </c>
      <c r="R885" t="s">
        <v>8332</v>
      </c>
      <c r="S885" s="9">
        <f t="shared" si="41"/>
        <v>42371.935590277775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7000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108</v>
      </c>
      <c r="P886">
        <f t="shared" si="40"/>
        <v>3763.5</v>
      </c>
      <c r="Q886" s="12" t="s">
        <v>8328</v>
      </c>
      <c r="R886" t="s">
        <v>8332</v>
      </c>
      <c r="S886" s="9">
        <f t="shared" si="41"/>
        <v>40981.802615740737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7500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100</v>
      </c>
      <c r="P887">
        <f t="shared" si="40"/>
        <v>358.34</v>
      </c>
      <c r="Q887" s="12" t="s">
        <v>8328</v>
      </c>
      <c r="R887" t="s">
        <v>8332</v>
      </c>
      <c r="S887" s="9">
        <f t="shared" si="41"/>
        <v>42713.941099537042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7500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100</v>
      </c>
      <c r="P888">
        <f t="shared" si="40"/>
        <v>1074.29</v>
      </c>
      <c r="Q888" s="12" t="s">
        <v>8328</v>
      </c>
      <c r="R888" t="s">
        <v>8332</v>
      </c>
      <c r="S888" s="9">
        <f t="shared" si="41"/>
        <v>42603.870520833334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7000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107</v>
      </c>
      <c r="P889">
        <f t="shared" si="40"/>
        <v>0</v>
      </c>
      <c r="Q889" s="12" t="s">
        <v>8328</v>
      </c>
      <c r="R889" t="s">
        <v>8332</v>
      </c>
      <c r="S889" s="9">
        <f t="shared" si="41"/>
        <v>41026.958969907406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38000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20</v>
      </c>
      <c r="P890">
        <f t="shared" si="40"/>
        <v>1875</v>
      </c>
      <c r="Q890" s="12" t="s">
        <v>8328</v>
      </c>
      <c r="R890" t="s">
        <v>8332</v>
      </c>
      <c r="S890" s="9">
        <f t="shared" si="41"/>
        <v>40751.753298611111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6999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107</v>
      </c>
      <c r="P891">
        <f t="shared" si="40"/>
        <v>234.22</v>
      </c>
      <c r="Q891" s="12" t="s">
        <v>8328</v>
      </c>
      <c r="R891" t="s">
        <v>8332</v>
      </c>
      <c r="S891" s="9">
        <f t="shared" si="41"/>
        <v>41887.784062500003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248</v>
      </c>
      <c r="P892">
        <f t="shared" si="40"/>
        <v>1861.29</v>
      </c>
      <c r="Q892" s="12" t="s">
        <v>8328</v>
      </c>
      <c r="R892" t="s">
        <v>8332</v>
      </c>
      <c r="S892" s="9">
        <f t="shared" si="41"/>
        <v>41569.698831018519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59</v>
      </c>
      <c r="P893">
        <f t="shared" si="40"/>
        <v>825.94</v>
      </c>
      <c r="Q893" s="12" t="s">
        <v>8328</v>
      </c>
      <c r="R893" t="s">
        <v>8332</v>
      </c>
      <c r="S893" s="9">
        <f t="shared" si="41"/>
        <v>41842.031597222223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5000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148</v>
      </c>
      <c r="P894">
        <f t="shared" si="40"/>
        <v>436.18</v>
      </c>
      <c r="Q894" s="12" t="s">
        <v>8328</v>
      </c>
      <c r="R894" t="s">
        <v>8332</v>
      </c>
      <c r="S894" s="9">
        <f t="shared" si="41"/>
        <v>40304.20003472222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6000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124</v>
      </c>
      <c r="P895">
        <f t="shared" si="40"/>
        <v>1482.4</v>
      </c>
      <c r="Q895" s="12" t="s">
        <v>8328</v>
      </c>
      <c r="R895" t="s">
        <v>8332</v>
      </c>
      <c r="S895" s="9">
        <f t="shared" si="41"/>
        <v>42065.897719907407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5000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148</v>
      </c>
      <c r="P896">
        <f t="shared" si="40"/>
        <v>139.57</v>
      </c>
      <c r="Q896" s="12" t="s">
        <v>8328</v>
      </c>
      <c r="R896" t="s">
        <v>8332</v>
      </c>
      <c r="S896" s="9">
        <f t="shared" si="41"/>
        <v>42496.981597222228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7000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105</v>
      </c>
      <c r="P897">
        <f t="shared" si="40"/>
        <v>1054.72</v>
      </c>
      <c r="Q897" s="12" t="s">
        <v>8328</v>
      </c>
      <c r="R897" t="s">
        <v>8332</v>
      </c>
      <c r="S897" s="9">
        <f t="shared" si="41"/>
        <v>40431.127650462964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7000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105</v>
      </c>
      <c r="P898">
        <f t="shared" si="40"/>
        <v>102.29</v>
      </c>
      <c r="Q898" s="12" t="s">
        <v>8328</v>
      </c>
      <c r="R898" t="s">
        <v>8332</v>
      </c>
      <c r="S898" s="9">
        <f t="shared" si="41"/>
        <v>42218.872986111113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29</v>
      </c>
      <c r="P899">
        <f t="shared" ref="P899:P962" si="43">IFERROR(ROUND(E899/L899,2),0)</f>
        <v>0</v>
      </c>
      <c r="Q899" s="12" t="s">
        <v>8328</v>
      </c>
      <c r="R899" t="s">
        <v>8332</v>
      </c>
      <c r="S899" s="9">
        <f t="shared" si="41"/>
        <v>41211.688750000001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7000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105</v>
      </c>
      <c r="P900">
        <f t="shared" si="43"/>
        <v>3670</v>
      </c>
      <c r="Q900" s="12" t="s">
        <v>8328</v>
      </c>
      <c r="R900" t="s">
        <v>8332</v>
      </c>
      <c r="S900" s="9">
        <f t="shared" ref="S900:S963" si="44">(((J900/60)/60/24)+DATE(1970,1,1))</f>
        <v>40878.758217592593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978</v>
      </c>
      <c r="P901">
        <f t="shared" si="43"/>
        <v>917</v>
      </c>
      <c r="Q901" s="12" t="s">
        <v>8328</v>
      </c>
      <c r="R901" t="s">
        <v>8332</v>
      </c>
      <c r="S901" s="9">
        <f t="shared" si="44"/>
        <v>40646.099097222221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2468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297</v>
      </c>
      <c r="P902">
        <f t="shared" si="43"/>
        <v>3663.44</v>
      </c>
      <c r="Q902" s="12" t="s">
        <v>8328</v>
      </c>
      <c r="R902" t="s">
        <v>8331</v>
      </c>
      <c r="S902" s="9">
        <f t="shared" si="44"/>
        <v>42429.84956018519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5000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146</v>
      </c>
      <c r="P903">
        <f t="shared" si="43"/>
        <v>0</v>
      </c>
      <c r="Q903" s="12" t="s">
        <v>8328</v>
      </c>
      <c r="R903" t="s">
        <v>8331</v>
      </c>
      <c r="S903" s="9">
        <f t="shared" si="44"/>
        <v>40291.81150462963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5500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131</v>
      </c>
      <c r="P904">
        <f t="shared" si="43"/>
        <v>2408.67</v>
      </c>
      <c r="Q904" s="12" t="s">
        <v>8328</v>
      </c>
      <c r="R904" t="s">
        <v>8331</v>
      </c>
      <c r="S904" s="9">
        <f t="shared" si="44"/>
        <v>41829.965532407405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144</v>
      </c>
      <c r="P905">
        <f t="shared" si="43"/>
        <v>1805</v>
      </c>
      <c r="Q905" s="12" t="s">
        <v>8328</v>
      </c>
      <c r="R905" t="s">
        <v>8331</v>
      </c>
      <c r="S905" s="9">
        <f t="shared" si="44"/>
        <v>41149.796064814815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4900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147</v>
      </c>
      <c r="P906">
        <f t="shared" si="43"/>
        <v>2406.33</v>
      </c>
      <c r="Q906" s="12" t="s">
        <v>8328</v>
      </c>
      <c r="R906" t="s">
        <v>8331</v>
      </c>
      <c r="S906" s="9">
        <f t="shared" si="44"/>
        <v>42342.080289351856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5500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131</v>
      </c>
      <c r="P907">
        <f t="shared" si="43"/>
        <v>1201</v>
      </c>
      <c r="Q907" s="12" t="s">
        <v>8328</v>
      </c>
      <c r="R907" t="s">
        <v>8331</v>
      </c>
      <c r="S907" s="9">
        <f t="shared" si="44"/>
        <v>40507.239884259259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7000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103</v>
      </c>
      <c r="P908">
        <f t="shared" si="43"/>
        <v>0</v>
      </c>
      <c r="Q908" s="12" t="s">
        <v>8328</v>
      </c>
      <c r="R908" t="s">
        <v>8331</v>
      </c>
      <c r="S908" s="9">
        <f t="shared" si="44"/>
        <v>41681.189699074072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60</v>
      </c>
      <c r="P909">
        <f t="shared" si="43"/>
        <v>0</v>
      </c>
      <c r="Q909" s="12" t="s">
        <v>8328</v>
      </c>
      <c r="R909" t="s">
        <v>8331</v>
      </c>
      <c r="S909" s="9">
        <f t="shared" si="44"/>
        <v>40767.192395833335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7000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102</v>
      </c>
      <c r="P910">
        <f t="shared" si="43"/>
        <v>0</v>
      </c>
      <c r="Q910" s="12" t="s">
        <v>8328</v>
      </c>
      <c r="R910" t="s">
        <v>8331</v>
      </c>
      <c r="S910" s="9">
        <f t="shared" si="44"/>
        <v>40340.801562499997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6500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110</v>
      </c>
      <c r="P911">
        <f t="shared" si="43"/>
        <v>895.02</v>
      </c>
      <c r="Q911" s="12" t="s">
        <v>8328</v>
      </c>
      <c r="R911" t="s">
        <v>8331</v>
      </c>
      <c r="S911" s="9">
        <f t="shared" si="44"/>
        <v>41081.69027777778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143</v>
      </c>
      <c r="P912">
        <f t="shared" si="43"/>
        <v>1428</v>
      </c>
      <c r="Q912" s="12" t="s">
        <v>8328</v>
      </c>
      <c r="R912" t="s">
        <v>8331</v>
      </c>
      <c r="S912" s="9">
        <f t="shared" si="44"/>
        <v>42737.545358796298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6000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119</v>
      </c>
      <c r="P913">
        <f t="shared" si="43"/>
        <v>0</v>
      </c>
      <c r="Q913" s="12" t="s">
        <v>8328</v>
      </c>
      <c r="R913" t="s">
        <v>8331</v>
      </c>
      <c r="S913" s="9">
        <f t="shared" si="44"/>
        <v>41642.005150462966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7000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101</v>
      </c>
      <c r="P914">
        <f t="shared" si="43"/>
        <v>3531</v>
      </c>
      <c r="Q914" s="12" t="s">
        <v>8328</v>
      </c>
      <c r="R914" t="s">
        <v>8331</v>
      </c>
      <c r="S914" s="9">
        <f t="shared" si="44"/>
        <v>41194.109340277777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6450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109</v>
      </c>
      <c r="P915">
        <f t="shared" si="43"/>
        <v>293.89999999999998</v>
      </c>
      <c r="Q915" s="12" t="s">
        <v>8328</v>
      </c>
      <c r="R915" t="s">
        <v>8331</v>
      </c>
      <c r="S915" s="9">
        <f t="shared" si="44"/>
        <v>41004.139108796298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5000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141</v>
      </c>
      <c r="P916">
        <f t="shared" si="43"/>
        <v>0</v>
      </c>
      <c r="Q916" s="12" t="s">
        <v>8328</v>
      </c>
      <c r="R916" t="s">
        <v>8331</v>
      </c>
      <c r="S916" s="9">
        <f t="shared" si="44"/>
        <v>41116.763275462967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7000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101</v>
      </c>
      <c r="P917">
        <f t="shared" si="43"/>
        <v>782.22</v>
      </c>
      <c r="Q917" s="12" t="s">
        <v>8328</v>
      </c>
      <c r="R917" t="s">
        <v>8331</v>
      </c>
      <c r="S917" s="9">
        <f t="shared" si="44"/>
        <v>40937.679560185185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6900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102</v>
      </c>
      <c r="P918">
        <f t="shared" si="43"/>
        <v>0</v>
      </c>
      <c r="Q918" s="12" t="s">
        <v>8328</v>
      </c>
      <c r="R918" t="s">
        <v>8331</v>
      </c>
      <c r="S918" s="9">
        <f t="shared" si="44"/>
        <v>40434.853402777779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6000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117</v>
      </c>
      <c r="P919">
        <f t="shared" si="43"/>
        <v>7015</v>
      </c>
      <c r="Q919" s="12" t="s">
        <v>8328</v>
      </c>
      <c r="R919" t="s">
        <v>8331</v>
      </c>
      <c r="S919" s="9">
        <f t="shared" si="44"/>
        <v>41802.94363425926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1385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506</v>
      </c>
      <c r="P920">
        <f t="shared" si="43"/>
        <v>701.1</v>
      </c>
      <c r="Q920" s="12" t="s">
        <v>8328</v>
      </c>
      <c r="R920" t="s">
        <v>8331</v>
      </c>
      <c r="S920" s="9">
        <f t="shared" si="44"/>
        <v>41944.916215277779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7000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100</v>
      </c>
      <c r="P921">
        <f t="shared" si="43"/>
        <v>7003</v>
      </c>
      <c r="Q921" s="12" t="s">
        <v>8328</v>
      </c>
      <c r="R921" t="s">
        <v>8331</v>
      </c>
      <c r="S921" s="9">
        <f t="shared" si="44"/>
        <v>41227.641724537039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7000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100</v>
      </c>
      <c r="P922">
        <f t="shared" si="43"/>
        <v>0</v>
      </c>
      <c r="Q922" s="12" t="s">
        <v>8328</v>
      </c>
      <c r="R922" t="s">
        <v>8331</v>
      </c>
      <c r="S922" s="9">
        <f t="shared" si="44"/>
        <v>41562.67155092593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14</v>
      </c>
      <c r="P923">
        <f t="shared" si="43"/>
        <v>348.1</v>
      </c>
      <c r="Q923" s="12" t="s">
        <v>8328</v>
      </c>
      <c r="R923" t="s">
        <v>8331</v>
      </c>
      <c r="S923" s="9">
        <f t="shared" si="44"/>
        <v>40847.171018518515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35</v>
      </c>
      <c r="P924">
        <f t="shared" si="43"/>
        <v>230.83</v>
      </c>
      <c r="Q924" s="12" t="s">
        <v>8328</v>
      </c>
      <c r="R924" t="s">
        <v>8331</v>
      </c>
      <c r="S924" s="9">
        <f t="shared" si="44"/>
        <v>41878.530011574076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6000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115</v>
      </c>
      <c r="P925">
        <f t="shared" si="43"/>
        <v>1150.67</v>
      </c>
      <c r="Q925" s="12" t="s">
        <v>8328</v>
      </c>
      <c r="R925" t="s">
        <v>8331</v>
      </c>
      <c r="S925" s="9">
        <f t="shared" si="44"/>
        <v>41934.959756944445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6000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114</v>
      </c>
      <c r="P926">
        <f t="shared" si="43"/>
        <v>457.53</v>
      </c>
      <c r="Q926" s="12" t="s">
        <v>8328</v>
      </c>
      <c r="R926" t="s">
        <v>8331</v>
      </c>
      <c r="S926" s="9">
        <f t="shared" si="44"/>
        <v>41288.942928240744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4000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171</v>
      </c>
      <c r="P927">
        <f t="shared" si="43"/>
        <v>1370.6</v>
      </c>
      <c r="Q927" s="12" t="s">
        <v>8328</v>
      </c>
      <c r="R927" t="s">
        <v>8331</v>
      </c>
      <c r="S927" s="9">
        <f t="shared" si="44"/>
        <v>41575.880914351852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2000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342</v>
      </c>
      <c r="P928">
        <f t="shared" si="43"/>
        <v>0</v>
      </c>
      <c r="Q928" s="12" t="s">
        <v>8328</v>
      </c>
      <c r="R928" t="s">
        <v>8331</v>
      </c>
      <c r="S928" s="9">
        <f t="shared" si="44"/>
        <v>40338.02002314815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55000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12</v>
      </c>
      <c r="P929">
        <f t="shared" si="43"/>
        <v>0</v>
      </c>
      <c r="Q929" s="12" t="s">
        <v>8328</v>
      </c>
      <c r="R929" t="s">
        <v>8331</v>
      </c>
      <c r="S929" s="9">
        <f t="shared" si="44"/>
        <v>41013.822858796295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68</v>
      </c>
      <c r="P930">
        <f t="shared" si="43"/>
        <v>241.25</v>
      </c>
      <c r="Q930" s="12" t="s">
        <v>8328</v>
      </c>
      <c r="R930" t="s">
        <v>8331</v>
      </c>
      <c r="S930" s="9">
        <f t="shared" si="44"/>
        <v>41180.86241898148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135</v>
      </c>
      <c r="P931">
        <f t="shared" si="43"/>
        <v>0</v>
      </c>
      <c r="Q931" s="12" t="s">
        <v>8328</v>
      </c>
      <c r="R931" t="s">
        <v>8331</v>
      </c>
      <c r="S931" s="9">
        <f t="shared" si="44"/>
        <v>40978.238067129627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5000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134</v>
      </c>
      <c r="P932">
        <f t="shared" si="43"/>
        <v>1341</v>
      </c>
      <c r="Q932" s="12" t="s">
        <v>8328</v>
      </c>
      <c r="R932" t="s">
        <v>8331</v>
      </c>
      <c r="S932" s="9">
        <f t="shared" si="44"/>
        <v>40312.915578703702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6000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112</v>
      </c>
      <c r="P933">
        <f t="shared" si="43"/>
        <v>957.14</v>
      </c>
      <c r="Q933" s="12" t="s">
        <v>8328</v>
      </c>
      <c r="R933" t="s">
        <v>8331</v>
      </c>
      <c r="S933" s="9">
        <f t="shared" si="44"/>
        <v>41680.359976851854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39</v>
      </c>
      <c r="P934">
        <f t="shared" si="43"/>
        <v>223.03</v>
      </c>
      <c r="Q934" s="12" t="s">
        <v>8328</v>
      </c>
      <c r="R934" t="s">
        <v>8331</v>
      </c>
      <c r="S934" s="9">
        <f t="shared" si="44"/>
        <v>41310.969270833331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67</v>
      </c>
      <c r="P935">
        <f t="shared" si="43"/>
        <v>3342</v>
      </c>
      <c r="Q935" s="12" t="s">
        <v>8328</v>
      </c>
      <c r="R935" t="s">
        <v>8331</v>
      </c>
      <c r="S935" s="9">
        <f t="shared" si="44"/>
        <v>41711.169085648151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134</v>
      </c>
      <c r="P936">
        <f t="shared" si="43"/>
        <v>222.67</v>
      </c>
      <c r="Q936" s="12" t="s">
        <v>8328</v>
      </c>
      <c r="R936" t="s">
        <v>8331</v>
      </c>
      <c r="S936" s="9">
        <f t="shared" si="44"/>
        <v>41733.737083333333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13</v>
      </c>
      <c r="P937">
        <f t="shared" si="43"/>
        <v>3331.5</v>
      </c>
      <c r="Q937" s="12" t="s">
        <v>8328</v>
      </c>
      <c r="R937" t="s">
        <v>8331</v>
      </c>
      <c r="S937" s="9">
        <f t="shared" si="44"/>
        <v>42368.333668981482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6000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111</v>
      </c>
      <c r="P938">
        <f t="shared" si="43"/>
        <v>0</v>
      </c>
      <c r="Q938" s="12" t="s">
        <v>8328</v>
      </c>
      <c r="R938" t="s">
        <v>8331</v>
      </c>
      <c r="S938" s="9">
        <f t="shared" si="44"/>
        <v>40883.024178240739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5400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123</v>
      </c>
      <c r="P939">
        <f t="shared" si="43"/>
        <v>3323</v>
      </c>
      <c r="Q939" s="12" t="s">
        <v>8328</v>
      </c>
      <c r="R939" t="s">
        <v>8331</v>
      </c>
      <c r="S939" s="9">
        <f t="shared" si="44"/>
        <v>41551.798113425924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6500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102</v>
      </c>
      <c r="P940">
        <f t="shared" si="43"/>
        <v>6645</v>
      </c>
      <c r="Q940" s="12" t="s">
        <v>8328</v>
      </c>
      <c r="R940" t="s">
        <v>8331</v>
      </c>
      <c r="S940" s="9">
        <f t="shared" si="44"/>
        <v>41124.479722222226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25</v>
      </c>
      <c r="P941">
        <f t="shared" si="43"/>
        <v>3316.5</v>
      </c>
      <c r="Q941" s="12" t="s">
        <v>8328</v>
      </c>
      <c r="R941" t="s">
        <v>8331</v>
      </c>
      <c r="S941" s="9">
        <f t="shared" si="44"/>
        <v>41416.763171296298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5500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121</v>
      </c>
      <c r="P942">
        <f t="shared" si="43"/>
        <v>473.74</v>
      </c>
      <c r="Q942" s="12" t="s">
        <v>8322</v>
      </c>
      <c r="R942" t="s">
        <v>8324</v>
      </c>
      <c r="S942" s="9">
        <f t="shared" si="44"/>
        <v>42182.008402777778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114</v>
      </c>
      <c r="P943">
        <f t="shared" si="43"/>
        <v>213.81</v>
      </c>
      <c r="Q943" s="12" t="s">
        <v>8322</v>
      </c>
      <c r="R943" t="s">
        <v>8324</v>
      </c>
      <c r="S943" s="9">
        <f t="shared" si="44"/>
        <v>42746.096585648149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50000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13</v>
      </c>
      <c r="P944">
        <f t="shared" si="43"/>
        <v>413.13</v>
      </c>
      <c r="Q944" s="12" t="s">
        <v>8322</v>
      </c>
      <c r="R944" t="s">
        <v>8324</v>
      </c>
      <c r="S944" s="9">
        <f t="shared" si="44"/>
        <v>42382.843287037031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5500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120</v>
      </c>
      <c r="P945">
        <f t="shared" si="43"/>
        <v>549.33000000000004</v>
      </c>
      <c r="Q945" s="12" t="s">
        <v>8322</v>
      </c>
      <c r="R945" t="s">
        <v>8324</v>
      </c>
      <c r="S945" s="9">
        <f t="shared" si="44"/>
        <v>42673.66788194445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68.39</v>
      </c>
      <c r="Q946" s="12" t="s">
        <v>8322</v>
      </c>
      <c r="R946" t="s">
        <v>8324</v>
      </c>
      <c r="S946" s="9">
        <f t="shared" si="44"/>
        <v>42444.583912037036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6500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101</v>
      </c>
      <c r="P947">
        <f t="shared" si="43"/>
        <v>409.69</v>
      </c>
      <c r="Q947" s="12" t="s">
        <v>8322</v>
      </c>
      <c r="R947" t="s">
        <v>8324</v>
      </c>
      <c r="S947" s="9">
        <f t="shared" si="44"/>
        <v>42732.872986111113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12</v>
      </c>
      <c r="P948">
        <f t="shared" si="43"/>
        <v>1308.2</v>
      </c>
      <c r="Q948" s="12" t="s">
        <v>8322</v>
      </c>
      <c r="R948" t="s">
        <v>8324</v>
      </c>
      <c r="S948" s="9">
        <f t="shared" si="44"/>
        <v>42592.750555555554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6000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109</v>
      </c>
      <c r="P949">
        <f t="shared" si="43"/>
        <v>0</v>
      </c>
      <c r="Q949" s="12" t="s">
        <v>8322</v>
      </c>
      <c r="R949" t="s">
        <v>8324</v>
      </c>
      <c r="S949" s="9">
        <f t="shared" si="44"/>
        <v>42491.781319444446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5500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118</v>
      </c>
      <c r="P950">
        <f t="shared" si="43"/>
        <v>814.38</v>
      </c>
      <c r="Q950" s="12" t="s">
        <v>8322</v>
      </c>
      <c r="R950" t="s">
        <v>8324</v>
      </c>
      <c r="S950" s="9">
        <f t="shared" si="44"/>
        <v>42411.828287037039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15000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43</v>
      </c>
      <c r="P951">
        <f t="shared" si="43"/>
        <v>930.14</v>
      </c>
      <c r="Q951" s="12" t="s">
        <v>8322</v>
      </c>
      <c r="R951" t="s">
        <v>8324</v>
      </c>
      <c r="S951" s="9">
        <f t="shared" si="44"/>
        <v>42361.043703703705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6350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102</v>
      </c>
      <c r="P952">
        <f t="shared" si="43"/>
        <v>271.08</v>
      </c>
      <c r="Q952" s="12" t="s">
        <v>8322</v>
      </c>
      <c r="R952" t="s">
        <v>8324</v>
      </c>
      <c r="S952" s="9">
        <f t="shared" si="44"/>
        <v>42356.750706018516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6500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100</v>
      </c>
      <c r="P953">
        <f t="shared" si="43"/>
        <v>53.76</v>
      </c>
      <c r="Q953" s="12" t="s">
        <v>8322</v>
      </c>
      <c r="R953" t="s">
        <v>8324</v>
      </c>
      <c r="S953" s="9">
        <f t="shared" si="44"/>
        <v>42480.653611111105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5000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130</v>
      </c>
      <c r="P954">
        <f t="shared" si="43"/>
        <v>33.159999999999997</v>
      </c>
      <c r="Q954" s="12" t="s">
        <v>8322</v>
      </c>
      <c r="R954" t="s">
        <v>8324</v>
      </c>
      <c r="S954" s="9">
        <f t="shared" si="44"/>
        <v>42662.613564814819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6500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100</v>
      </c>
      <c r="P955">
        <f t="shared" si="43"/>
        <v>1300</v>
      </c>
      <c r="Q955" s="12" t="s">
        <v>8322</v>
      </c>
      <c r="R955" t="s">
        <v>8324</v>
      </c>
      <c r="S955" s="9">
        <f t="shared" si="44"/>
        <v>41999.164340277777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6000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108</v>
      </c>
      <c r="P956">
        <f t="shared" si="43"/>
        <v>88.84</v>
      </c>
      <c r="Q956" s="12" t="s">
        <v>8322</v>
      </c>
      <c r="R956" t="s">
        <v>8324</v>
      </c>
      <c r="S956" s="9">
        <f t="shared" si="44"/>
        <v>42194.833784722221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6000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107</v>
      </c>
      <c r="P957">
        <f t="shared" si="43"/>
        <v>69.23</v>
      </c>
      <c r="Q957" s="12" t="s">
        <v>8322</v>
      </c>
      <c r="R957" t="s">
        <v>8324</v>
      </c>
      <c r="S957" s="9">
        <f t="shared" si="44"/>
        <v>42586.295138888891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6000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107</v>
      </c>
      <c r="P958">
        <f t="shared" si="43"/>
        <v>376.5</v>
      </c>
      <c r="Q958" s="12" t="s">
        <v>8322</v>
      </c>
      <c r="R958" t="s">
        <v>8324</v>
      </c>
      <c r="S958" s="9">
        <f t="shared" si="44"/>
        <v>42060.913877314815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6000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106</v>
      </c>
      <c r="P959">
        <f t="shared" si="43"/>
        <v>912.57</v>
      </c>
      <c r="Q959" s="12" t="s">
        <v>8322</v>
      </c>
      <c r="R959" t="s">
        <v>8324</v>
      </c>
      <c r="S959" s="9">
        <f t="shared" si="44"/>
        <v>42660.552465277782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5000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128</v>
      </c>
      <c r="P960">
        <f t="shared" si="43"/>
        <v>375.71</v>
      </c>
      <c r="Q960" s="12" t="s">
        <v>8322</v>
      </c>
      <c r="R960" t="s">
        <v>8324</v>
      </c>
      <c r="S960" s="9">
        <f t="shared" si="44"/>
        <v>42082.802812499998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14</v>
      </c>
      <c r="P961">
        <f t="shared" si="43"/>
        <v>37.32</v>
      </c>
      <c r="Q961" s="12" t="s">
        <v>8322</v>
      </c>
      <c r="R961" t="s">
        <v>8324</v>
      </c>
      <c r="S961" s="9">
        <f t="shared" si="44"/>
        <v>41993.174363425926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30000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21</v>
      </c>
      <c r="P962">
        <f t="shared" si="43"/>
        <v>33.909999999999997</v>
      </c>
      <c r="Q962" s="12" t="s">
        <v>8322</v>
      </c>
      <c r="R962" t="s">
        <v>8324</v>
      </c>
      <c r="S962" s="9">
        <f t="shared" si="44"/>
        <v>42766.626793981486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6000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106</v>
      </c>
      <c r="P963">
        <f t="shared" ref="P963:P1026" si="46">IFERROR(ROUND(E963/L963,2),0)</f>
        <v>57.94</v>
      </c>
      <c r="Q963" s="12" t="s">
        <v>8322</v>
      </c>
      <c r="R963" t="s">
        <v>8324</v>
      </c>
      <c r="S963" s="9">
        <f t="shared" si="44"/>
        <v>42740.693692129629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6000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106</v>
      </c>
      <c r="P964">
        <f t="shared" si="46"/>
        <v>171.89</v>
      </c>
      <c r="Q964" s="12" t="s">
        <v>8322</v>
      </c>
      <c r="R964" t="s">
        <v>8324</v>
      </c>
      <c r="S964" s="9">
        <f t="shared" ref="S964:S1027" si="47">(((J964/60)/60/24)+DATE(1970,1,1))</f>
        <v>42373.712418981479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6000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106</v>
      </c>
      <c r="P965">
        <f t="shared" si="46"/>
        <v>706.67</v>
      </c>
      <c r="Q965" s="12" t="s">
        <v>8322</v>
      </c>
      <c r="R965" t="s">
        <v>8324</v>
      </c>
      <c r="S965" s="9">
        <f t="shared" si="47"/>
        <v>42625.635636574079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5000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126</v>
      </c>
      <c r="P966">
        <f t="shared" si="46"/>
        <v>217.52</v>
      </c>
      <c r="Q966" s="12" t="s">
        <v>8322</v>
      </c>
      <c r="R966" t="s">
        <v>8324</v>
      </c>
      <c r="S966" s="9">
        <f t="shared" si="47"/>
        <v>42208.628692129627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42</v>
      </c>
      <c r="P967">
        <f t="shared" si="46"/>
        <v>1050.29</v>
      </c>
      <c r="Q967" s="12" t="s">
        <v>8322</v>
      </c>
      <c r="R967" t="s">
        <v>8324</v>
      </c>
      <c r="S967" s="9">
        <f t="shared" si="47"/>
        <v>42637.016736111109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5000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126</v>
      </c>
      <c r="P968">
        <f t="shared" si="46"/>
        <v>210.03</v>
      </c>
      <c r="Q968" s="12" t="s">
        <v>8322</v>
      </c>
      <c r="R968" t="s">
        <v>8324</v>
      </c>
      <c r="S968" s="9">
        <f t="shared" si="47"/>
        <v>42619.635787037041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5000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126</v>
      </c>
      <c r="P969">
        <f t="shared" si="46"/>
        <v>77.78</v>
      </c>
      <c r="Q969" s="12" t="s">
        <v>8322</v>
      </c>
      <c r="R969" t="s">
        <v>8324</v>
      </c>
      <c r="S969" s="9">
        <f t="shared" si="47"/>
        <v>42422.254328703704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126</v>
      </c>
      <c r="P970">
        <f t="shared" si="46"/>
        <v>1575</v>
      </c>
      <c r="Q970" s="12" t="s">
        <v>8322</v>
      </c>
      <c r="R970" t="s">
        <v>8324</v>
      </c>
      <c r="S970" s="9">
        <f t="shared" si="47"/>
        <v>41836.847615740742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16000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39</v>
      </c>
      <c r="P971">
        <f t="shared" si="46"/>
        <v>568.91</v>
      </c>
      <c r="Q971" s="12" t="s">
        <v>8322</v>
      </c>
      <c r="R971" t="s">
        <v>8324</v>
      </c>
      <c r="S971" s="9">
        <f t="shared" si="47"/>
        <v>42742.30332175926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6000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104</v>
      </c>
      <c r="P972">
        <f t="shared" si="46"/>
        <v>446.93</v>
      </c>
      <c r="Q972" s="12" t="s">
        <v>8322</v>
      </c>
      <c r="R972" t="s">
        <v>8324</v>
      </c>
      <c r="S972" s="9">
        <f t="shared" si="47"/>
        <v>42721.220520833333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4000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156</v>
      </c>
      <c r="P973">
        <f t="shared" si="46"/>
        <v>1248</v>
      </c>
      <c r="Q973" s="12" t="s">
        <v>8322</v>
      </c>
      <c r="R973" t="s">
        <v>8324</v>
      </c>
      <c r="S973" s="9">
        <f t="shared" si="47"/>
        <v>42111.709027777775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5000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125</v>
      </c>
      <c r="P974">
        <f t="shared" si="46"/>
        <v>138.56</v>
      </c>
      <c r="Q974" s="12" t="s">
        <v>8322</v>
      </c>
      <c r="R974" t="s">
        <v>8324</v>
      </c>
      <c r="S974" s="9">
        <f t="shared" si="47"/>
        <v>41856.865717592591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6000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104</v>
      </c>
      <c r="P975">
        <f t="shared" si="46"/>
        <v>777.5</v>
      </c>
      <c r="Q975" s="12" t="s">
        <v>8322</v>
      </c>
      <c r="R975" t="s">
        <v>8324</v>
      </c>
      <c r="S975" s="9">
        <f t="shared" si="47"/>
        <v>42257.014965277776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3400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183</v>
      </c>
      <c r="P976">
        <f t="shared" si="46"/>
        <v>2071.85</v>
      </c>
      <c r="Q976" s="12" t="s">
        <v>8322</v>
      </c>
      <c r="R976" t="s">
        <v>8324</v>
      </c>
      <c r="S976" s="9">
        <f t="shared" si="47"/>
        <v>42424.749490740738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6000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104</v>
      </c>
      <c r="P977">
        <f t="shared" si="46"/>
        <v>258.95999999999998</v>
      </c>
      <c r="Q977" s="12" t="s">
        <v>8322</v>
      </c>
      <c r="R977" t="s">
        <v>8324</v>
      </c>
      <c r="S977" s="9">
        <f t="shared" si="47"/>
        <v>42489.696585648147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3000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207</v>
      </c>
      <c r="P978">
        <f t="shared" si="46"/>
        <v>345</v>
      </c>
      <c r="Q978" s="12" t="s">
        <v>8322</v>
      </c>
      <c r="R978" t="s">
        <v>8324</v>
      </c>
      <c r="S978" s="9">
        <f t="shared" si="47"/>
        <v>42185.058993055558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5862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106</v>
      </c>
      <c r="P979">
        <f t="shared" si="46"/>
        <v>517.41999999999996</v>
      </c>
      <c r="Q979" s="12" t="s">
        <v>8322</v>
      </c>
      <c r="R979" t="s">
        <v>8324</v>
      </c>
      <c r="S979" s="9">
        <f t="shared" si="47"/>
        <v>42391.942094907412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4000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155</v>
      </c>
      <c r="P980">
        <f t="shared" si="46"/>
        <v>50.46</v>
      </c>
      <c r="Q980" s="12" t="s">
        <v>8322</v>
      </c>
      <c r="R980" t="s">
        <v>8324</v>
      </c>
      <c r="S980" s="9">
        <f t="shared" si="47"/>
        <v>42395.309039351851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124</v>
      </c>
      <c r="P981">
        <f t="shared" si="46"/>
        <v>64.39</v>
      </c>
      <c r="Q981" s="12" t="s">
        <v>8322</v>
      </c>
      <c r="R981" t="s">
        <v>8324</v>
      </c>
      <c r="S981" s="9">
        <f t="shared" si="47"/>
        <v>42506.416990740734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5800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106</v>
      </c>
      <c r="P982">
        <f t="shared" si="46"/>
        <v>198.55</v>
      </c>
      <c r="Q982" s="12" t="s">
        <v>8322</v>
      </c>
      <c r="R982" t="s">
        <v>8324</v>
      </c>
      <c r="S982" s="9">
        <f t="shared" si="47"/>
        <v>41928.904189814813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6000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102</v>
      </c>
      <c r="P983">
        <f t="shared" si="46"/>
        <v>1536.57</v>
      </c>
      <c r="Q983" s="12" t="s">
        <v>8322</v>
      </c>
      <c r="R983" t="s">
        <v>8324</v>
      </c>
      <c r="S983" s="9">
        <f t="shared" si="47"/>
        <v>41830.947013888886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26</v>
      </c>
      <c r="P984">
        <f t="shared" si="46"/>
        <v>2047.33</v>
      </c>
      <c r="Q984" s="12" t="s">
        <v>8322</v>
      </c>
      <c r="R984" t="s">
        <v>8324</v>
      </c>
      <c r="S984" s="9">
        <f t="shared" si="47"/>
        <v>42615.753310185188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40000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15</v>
      </c>
      <c r="P985">
        <f t="shared" si="46"/>
        <v>34.25</v>
      </c>
      <c r="Q985" s="12" t="s">
        <v>8322</v>
      </c>
      <c r="R985" t="s">
        <v>8324</v>
      </c>
      <c r="S985" s="9">
        <f t="shared" si="47"/>
        <v>42574.667650462965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5000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122</v>
      </c>
      <c r="P986">
        <f t="shared" si="46"/>
        <v>2040</v>
      </c>
      <c r="Q986" s="12" t="s">
        <v>8322</v>
      </c>
      <c r="R986" t="s">
        <v>8324</v>
      </c>
      <c r="S986" s="9">
        <f t="shared" si="47"/>
        <v>42061.11583333333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23000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27</v>
      </c>
      <c r="P987">
        <f t="shared" si="46"/>
        <v>266</v>
      </c>
      <c r="Q987" s="12" t="s">
        <v>8322</v>
      </c>
      <c r="R987" t="s">
        <v>8324</v>
      </c>
      <c r="S987" s="9">
        <f t="shared" si="47"/>
        <v>42339.967708333337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6000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102</v>
      </c>
      <c r="P988">
        <f t="shared" si="46"/>
        <v>265.7</v>
      </c>
      <c r="Q988" s="12" t="s">
        <v>8322</v>
      </c>
      <c r="R988" t="s">
        <v>8324</v>
      </c>
      <c r="S988" s="9">
        <f t="shared" si="47"/>
        <v>42324.767361111109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6000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102</v>
      </c>
      <c r="P989">
        <f t="shared" si="46"/>
        <v>148.97999999999999</v>
      </c>
      <c r="Q989" s="12" t="s">
        <v>8322</v>
      </c>
      <c r="R989" t="s">
        <v>8324</v>
      </c>
      <c r="S989" s="9">
        <f t="shared" si="47"/>
        <v>41773.294560185182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6000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102</v>
      </c>
      <c r="P990">
        <f t="shared" si="46"/>
        <v>0</v>
      </c>
      <c r="Q990" s="12" t="s">
        <v>8322</v>
      </c>
      <c r="R990" t="s">
        <v>8324</v>
      </c>
      <c r="S990" s="9">
        <f t="shared" si="47"/>
        <v>42614.356770833328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6000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102</v>
      </c>
      <c r="P991">
        <f t="shared" si="46"/>
        <v>190.63</v>
      </c>
      <c r="Q991" s="12" t="s">
        <v>8322</v>
      </c>
      <c r="R991" t="s">
        <v>8324</v>
      </c>
      <c r="S991" s="9">
        <f t="shared" si="47"/>
        <v>42611.933969907404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6000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101</v>
      </c>
      <c r="P992">
        <f t="shared" si="46"/>
        <v>3043.13</v>
      </c>
      <c r="Q992" s="12" t="s">
        <v>8322</v>
      </c>
      <c r="R992" t="s">
        <v>8324</v>
      </c>
      <c r="S992" s="9">
        <f t="shared" si="47"/>
        <v>41855.784305555557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6000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101</v>
      </c>
      <c r="P993">
        <f t="shared" si="46"/>
        <v>868.57</v>
      </c>
      <c r="Q993" s="12" t="s">
        <v>8322</v>
      </c>
      <c r="R993" t="s">
        <v>8324</v>
      </c>
      <c r="S993" s="9">
        <f t="shared" si="47"/>
        <v>42538.75680555556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5000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122</v>
      </c>
      <c r="P994">
        <f t="shared" si="46"/>
        <v>1520</v>
      </c>
      <c r="Q994" s="12" t="s">
        <v>8322</v>
      </c>
      <c r="R994" t="s">
        <v>8324</v>
      </c>
      <c r="S994" s="9">
        <f t="shared" si="47"/>
        <v>42437.924988425926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6000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101</v>
      </c>
      <c r="P995">
        <f t="shared" si="46"/>
        <v>31.01</v>
      </c>
      <c r="Q995" s="12" t="s">
        <v>8322</v>
      </c>
      <c r="R995" t="s">
        <v>8324</v>
      </c>
      <c r="S995" s="9">
        <f t="shared" si="47"/>
        <v>42652.964907407411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3000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202</v>
      </c>
      <c r="P996">
        <f t="shared" si="46"/>
        <v>551.91</v>
      </c>
      <c r="Q996" s="12" t="s">
        <v>8322</v>
      </c>
      <c r="R996" t="s">
        <v>8324</v>
      </c>
      <c r="S996" s="9">
        <f t="shared" si="47"/>
        <v>41921.263078703705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26</v>
      </c>
      <c r="P997">
        <f t="shared" si="46"/>
        <v>673.44</v>
      </c>
      <c r="Q997" s="12" t="s">
        <v>8322</v>
      </c>
      <c r="R997" t="s">
        <v>8324</v>
      </c>
      <c r="S997" s="9">
        <f t="shared" si="47"/>
        <v>41947.940740740742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5000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121</v>
      </c>
      <c r="P998">
        <f t="shared" si="46"/>
        <v>1212</v>
      </c>
      <c r="Q998" s="12" t="s">
        <v>8322</v>
      </c>
      <c r="R998" t="s">
        <v>8324</v>
      </c>
      <c r="S998" s="9">
        <f t="shared" si="47"/>
        <v>41817.866435185184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6000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101</v>
      </c>
      <c r="P999">
        <f t="shared" si="46"/>
        <v>757</v>
      </c>
      <c r="Q999" s="12" t="s">
        <v>8322</v>
      </c>
      <c r="R999" t="s">
        <v>8324</v>
      </c>
      <c r="S999" s="9">
        <f t="shared" si="47"/>
        <v>41941.10297453704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5000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121</v>
      </c>
      <c r="P1000">
        <f t="shared" si="46"/>
        <v>26.43</v>
      </c>
      <c r="Q1000" s="12" t="s">
        <v>8322</v>
      </c>
      <c r="R1000" t="s">
        <v>8324</v>
      </c>
      <c r="S1000" s="9">
        <f t="shared" si="47"/>
        <v>42282.168993055559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6000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101</v>
      </c>
      <c r="P1001">
        <f t="shared" si="46"/>
        <v>151.05000000000001</v>
      </c>
      <c r="Q1001" s="12" t="s">
        <v>8322</v>
      </c>
      <c r="R1001" t="s">
        <v>8324</v>
      </c>
      <c r="S1001" s="9">
        <f t="shared" si="47"/>
        <v>41926.29965277778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6000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101</v>
      </c>
      <c r="P1002">
        <f t="shared" si="46"/>
        <v>1006.93</v>
      </c>
      <c r="Q1002" s="12" t="s">
        <v>8322</v>
      </c>
      <c r="R1002" t="s">
        <v>8324</v>
      </c>
      <c r="S1002" s="9">
        <f t="shared" si="47"/>
        <v>42749.059722222228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109</v>
      </c>
      <c r="P1003">
        <f t="shared" si="46"/>
        <v>1510.39</v>
      </c>
      <c r="Q1003" s="12" t="s">
        <v>8322</v>
      </c>
      <c r="R1003" t="s">
        <v>8324</v>
      </c>
      <c r="S1003" s="9">
        <f t="shared" si="47"/>
        <v>42720.720057870371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1200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503</v>
      </c>
      <c r="P1004">
        <f t="shared" si="46"/>
        <v>274.5</v>
      </c>
      <c r="Q1004" s="12" t="s">
        <v>8322</v>
      </c>
      <c r="R1004" t="s">
        <v>8324</v>
      </c>
      <c r="S1004" s="9">
        <f t="shared" si="47"/>
        <v>42325.684189814812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5000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121</v>
      </c>
      <c r="P1005">
        <f t="shared" si="46"/>
        <v>402</v>
      </c>
      <c r="Q1005" s="12" t="s">
        <v>8322</v>
      </c>
      <c r="R1005" t="s">
        <v>8324</v>
      </c>
      <c r="S1005" s="9">
        <f t="shared" si="47"/>
        <v>42780.709039351852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4800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126</v>
      </c>
      <c r="P1006">
        <f t="shared" si="46"/>
        <v>63.46</v>
      </c>
      <c r="Q1006" s="12" t="s">
        <v>8322</v>
      </c>
      <c r="R1006" t="s">
        <v>8324</v>
      </c>
      <c r="S1006" s="9">
        <f t="shared" si="47"/>
        <v>42388.708645833336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100</v>
      </c>
      <c r="P1007">
        <f t="shared" si="46"/>
        <v>37.43</v>
      </c>
      <c r="Q1007" s="12" t="s">
        <v>8322</v>
      </c>
      <c r="R1007" t="s">
        <v>8324</v>
      </c>
      <c r="S1007" s="9">
        <f t="shared" si="47"/>
        <v>42276.624803240738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5000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121</v>
      </c>
      <c r="P1008">
        <f t="shared" si="46"/>
        <v>753.13</v>
      </c>
      <c r="Q1008" s="12" t="s">
        <v>8322</v>
      </c>
      <c r="R1008" t="s">
        <v>8324</v>
      </c>
      <c r="S1008" s="9">
        <f t="shared" si="47"/>
        <v>41977.040185185186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100</v>
      </c>
      <c r="P1009">
        <f t="shared" si="46"/>
        <v>79.28</v>
      </c>
      <c r="Q1009" s="12" t="s">
        <v>8322</v>
      </c>
      <c r="R1009" t="s">
        <v>8324</v>
      </c>
      <c r="S1009" s="9">
        <f t="shared" si="47"/>
        <v>42676.583599537036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100</v>
      </c>
      <c r="P1010">
        <f t="shared" si="46"/>
        <v>6020</v>
      </c>
      <c r="Q1010" s="12" t="s">
        <v>8322</v>
      </c>
      <c r="R1010" t="s">
        <v>8324</v>
      </c>
      <c r="S1010" s="9">
        <f t="shared" si="47"/>
        <v>42702.809201388889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120</v>
      </c>
      <c r="P1011">
        <f t="shared" si="46"/>
        <v>59.59</v>
      </c>
      <c r="Q1011" s="12" t="s">
        <v>8322</v>
      </c>
      <c r="R1011" t="s">
        <v>8324</v>
      </c>
      <c r="S1011" s="9">
        <f t="shared" si="47"/>
        <v>42510.604699074072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462000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1</v>
      </c>
      <c r="P1012">
        <f t="shared" si="46"/>
        <v>1504.75</v>
      </c>
      <c r="Q1012" s="12" t="s">
        <v>8322</v>
      </c>
      <c r="R1012" t="s">
        <v>8324</v>
      </c>
      <c r="S1012" s="9">
        <f t="shared" si="47"/>
        <v>42561.829421296294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100</v>
      </c>
      <c r="P1013">
        <f t="shared" si="46"/>
        <v>6007</v>
      </c>
      <c r="Q1013" s="12" t="s">
        <v>8322</v>
      </c>
      <c r="R1013" t="s">
        <v>8324</v>
      </c>
      <c r="S1013" s="9">
        <f t="shared" si="47"/>
        <v>41946.898090277777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120</v>
      </c>
      <c r="P1014">
        <f t="shared" si="46"/>
        <v>7.74</v>
      </c>
      <c r="Q1014" s="12" t="s">
        <v>8322</v>
      </c>
      <c r="R1014" t="s">
        <v>8324</v>
      </c>
      <c r="S1014" s="9">
        <f t="shared" si="47"/>
        <v>42714.440416666665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100</v>
      </c>
      <c r="P1015">
        <f t="shared" si="46"/>
        <v>66.67</v>
      </c>
      <c r="Q1015" s="12" t="s">
        <v>8322</v>
      </c>
      <c r="R1015" t="s">
        <v>8324</v>
      </c>
      <c r="S1015" s="9">
        <f t="shared" si="47"/>
        <v>42339.833981481483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5000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120</v>
      </c>
      <c r="P1016">
        <f t="shared" si="46"/>
        <v>375</v>
      </c>
      <c r="Q1016" s="12" t="s">
        <v>8322</v>
      </c>
      <c r="R1016" t="s">
        <v>8324</v>
      </c>
      <c r="S1016" s="9">
        <f t="shared" si="47"/>
        <v>41955.002488425926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2500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240</v>
      </c>
      <c r="P1017">
        <f t="shared" si="46"/>
        <v>1000</v>
      </c>
      <c r="Q1017" s="12" t="s">
        <v>8322</v>
      </c>
      <c r="R1017" t="s">
        <v>8324</v>
      </c>
      <c r="S1017" s="9">
        <f t="shared" si="47"/>
        <v>42303.878414351857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6000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100</v>
      </c>
      <c r="P1018">
        <f t="shared" si="46"/>
        <v>157.88999999999999</v>
      </c>
      <c r="Q1018" s="12" t="s">
        <v>8322</v>
      </c>
      <c r="R1018" t="s">
        <v>8324</v>
      </c>
      <c r="S1018" s="9">
        <f t="shared" si="47"/>
        <v>42422.107129629629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6000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100</v>
      </c>
      <c r="P1019">
        <f t="shared" si="46"/>
        <v>16.899999999999999</v>
      </c>
      <c r="Q1019" s="12" t="s">
        <v>8322</v>
      </c>
      <c r="R1019" t="s">
        <v>8324</v>
      </c>
      <c r="S1019" s="9">
        <f t="shared" si="47"/>
        <v>42289.675173611111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6000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100</v>
      </c>
      <c r="P1020">
        <f t="shared" si="46"/>
        <v>857.14</v>
      </c>
      <c r="Q1020" s="12" t="s">
        <v>8322</v>
      </c>
      <c r="R1020" t="s">
        <v>8324</v>
      </c>
      <c r="S1020" s="9">
        <f t="shared" si="47"/>
        <v>42535.492280092592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5875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102</v>
      </c>
      <c r="P1021">
        <f t="shared" si="46"/>
        <v>14.96</v>
      </c>
      <c r="Q1021" s="12" t="s">
        <v>8322</v>
      </c>
      <c r="R1021" t="s">
        <v>8324</v>
      </c>
      <c r="S1021" s="9">
        <f t="shared" si="47"/>
        <v>42009.973946759259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119</v>
      </c>
      <c r="P1022">
        <f t="shared" si="46"/>
        <v>198</v>
      </c>
      <c r="Q1022" s="12" t="s">
        <v>8328</v>
      </c>
      <c r="R1022" t="s">
        <v>8333</v>
      </c>
      <c r="S1022" s="9">
        <f t="shared" si="47"/>
        <v>42127.069548611107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4000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148</v>
      </c>
      <c r="P1023">
        <f t="shared" si="46"/>
        <v>12.39</v>
      </c>
      <c r="Q1023" s="12" t="s">
        <v>8328</v>
      </c>
      <c r="R1023" t="s">
        <v>8333</v>
      </c>
      <c r="S1023" s="9">
        <f t="shared" si="47"/>
        <v>42271.251979166671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118</v>
      </c>
      <c r="P1024">
        <f t="shared" si="46"/>
        <v>79.86</v>
      </c>
      <c r="Q1024" s="12" t="s">
        <v>8328</v>
      </c>
      <c r="R1024" t="s">
        <v>8333</v>
      </c>
      <c r="S1024" s="9">
        <f t="shared" si="47"/>
        <v>42111.646724537044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3500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169</v>
      </c>
      <c r="P1025">
        <f t="shared" si="46"/>
        <v>45.09</v>
      </c>
      <c r="Q1025" s="12" t="s">
        <v>8328</v>
      </c>
      <c r="R1025" t="s">
        <v>8333</v>
      </c>
      <c r="S1025" s="9">
        <f t="shared" si="47"/>
        <v>42145.919687500005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4000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148</v>
      </c>
      <c r="P1026">
        <f t="shared" si="46"/>
        <v>96.79</v>
      </c>
      <c r="Q1026" s="12" t="s">
        <v>8328</v>
      </c>
      <c r="R1026" t="s">
        <v>8333</v>
      </c>
      <c r="S1026" s="9">
        <f t="shared" si="47"/>
        <v>42370.580590277779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12000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49</v>
      </c>
      <c r="P1027">
        <f t="shared" ref="P1027:P1090" si="49">IFERROR(ROUND(E1027/L1027,2),0)</f>
        <v>5.51</v>
      </c>
      <c r="Q1027" s="12" t="s">
        <v>8328</v>
      </c>
      <c r="R1027" t="s">
        <v>8333</v>
      </c>
      <c r="S1027" s="9">
        <f t="shared" si="47"/>
        <v>42049.833761574075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51000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12</v>
      </c>
      <c r="P1028">
        <f t="shared" si="49"/>
        <v>48.16</v>
      </c>
      <c r="Q1028" s="12" t="s">
        <v>8328</v>
      </c>
      <c r="R1028" t="s">
        <v>8333</v>
      </c>
      <c r="S1028" s="9">
        <f t="shared" ref="S1028:S1091" si="50">(((J1028/60)/60/24)+DATE(1970,1,1))</f>
        <v>42426.407592592594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50000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12</v>
      </c>
      <c r="P1029">
        <f t="shared" si="49"/>
        <v>52.93</v>
      </c>
      <c r="Q1029" s="12" t="s">
        <v>8328</v>
      </c>
      <c r="R1029" t="s">
        <v>8333</v>
      </c>
      <c r="S1029" s="9">
        <f t="shared" si="50"/>
        <v>41905.034108796295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5400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108</v>
      </c>
      <c r="P1030">
        <f t="shared" si="49"/>
        <v>22.98</v>
      </c>
      <c r="Q1030" s="12" t="s">
        <v>8328</v>
      </c>
      <c r="R1030" t="s">
        <v>8333</v>
      </c>
      <c r="S1030" s="9">
        <f t="shared" si="50"/>
        <v>42755.627372685187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25000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23</v>
      </c>
      <c r="P1031">
        <f t="shared" si="49"/>
        <v>41.52</v>
      </c>
      <c r="Q1031" s="12" t="s">
        <v>8328</v>
      </c>
      <c r="R1031" t="s">
        <v>8333</v>
      </c>
      <c r="S1031" s="9">
        <f t="shared" si="50"/>
        <v>42044.711886574078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106</v>
      </c>
      <c r="P1032">
        <f t="shared" si="49"/>
        <v>36.76</v>
      </c>
      <c r="Q1032" s="12" t="s">
        <v>8328</v>
      </c>
      <c r="R1032" t="s">
        <v>8333</v>
      </c>
      <c r="S1032" s="9">
        <f t="shared" si="50"/>
        <v>42611.483206018514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117</v>
      </c>
      <c r="P1033">
        <f t="shared" si="49"/>
        <v>58.91</v>
      </c>
      <c r="Q1033" s="12" t="s">
        <v>8328</v>
      </c>
      <c r="R1033" t="s">
        <v>8333</v>
      </c>
      <c r="S1033" s="9">
        <f t="shared" si="50"/>
        <v>42324.764004629629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117</v>
      </c>
      <c r="P1034">
        <f t="shared" si="49"/>
        <v>60.74</v>
      </c>
      <c r="Q1034" s="12" t="s">
        <v>8328</v>
      </c>
      <c r="R1034" t="s">
        <v>8333</v>
      </c>
      <c r="S1034" s="9">
        <f t="shared" si="50"/>
        <v>42514.666956018518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3000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194</v>
      </c>
      <c r="P1035">
        <f t="shared" si="49"/>
        <v>215.7</v>
      </c>
      <c r="Q1035" s="12" t="s">
        <v>8328</v>
      </c>
      <c r="R1035" t="s">
        <v>8333</v>
      </c>
      <c r="S1035" s="9">
        <f t="shared" si="50"/>
        <v>42688.732407407413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116</v>
      </c>
      <c r="P1036">
        <f t="shared" si="49"/>
        <v>35.020000000000003</v>
      </c>
      <c r="Q1036" s="12" t="s">
        <v>8328</v>
      </c>
      <c r="R1036" t="s">
        <v>8333</v>
      </c>
      <c r="S1036" s="9">
        <f t="shared" si="50"/>
        <v>42555.166712962964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116</v>
      </c>
      <c r="P1037">
        <f t="shared" si="49"/>
        <v>76.319999999999993</v>
      </c>
      <c r="Q1037" s="12" t="s">
        <v>8328</v>
      </c>
      <c r="R1037" t="s">
        <v>8333</v>
      </c>
      <c r="S1037" s="9">
        <f t="shared" si="50"/>
        <v>42016.641435185185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105</v>
      </c>
      <c r="P1038">
        <f t="shared" si="49"/>
        <v>27.35</v>
      </c>
      <c r="Q1038" s="12" t="s">
        <v>8328</v>
      </c>
      <c r="R1038" t="s">
        <v>8333</v>
      </c>
      <c r="S1038" s="9">
        <f t="shared" si="50"/>
        <v>41249.448958333334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50000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12</v>
      </c>
      <c r="P1039">
        <f t="shared" si="49"/>
        <v>274.14</v>
      </c>
      <c r="Q1039" s="12" t="s">
        <v>8328</v>
      </c>
      <c r="R1039" t="s">
        <v>8333</v>
      </c>
      <c r="S1039" s="9">
        <f t="shared" si="50"/>
        <v>42119.822476851856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191</v>
      </c>
      <c r="P1040">
        <f t="shared" si="49"/>
        <v>94.08</v>
      </c>
      <c r="Q1040" s="12" t="s">
        <v>8328</v>
      </c>
      <c r="R1040" t="s">
        <v>8333</v>
      </c>
      <c r="S1040" s="9">
        <f t="shared" si="50"/>
        <v>42418.231747685189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114</v>
      </c>
      <c r="P1041">
        <f t="shared" si="49"/>
        <v>190.43</v>
      </c>
      <c r="Q1041" s="12" t="s">
        <v>8328</v>
      </c>
      <c r="R1041" t="s">
        <v>8333</v>
      </c>
      <c r="S1041" s="9">
        <f t="shared" si="50"/>
        <v>42692.109328703707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114</v>
      </c>
      <c r="P1042">
        <f t="shared" si="49"/>
        <v>5700</v>
      </c>
      <c r="Q1042" s="12" t="s">
        <v>8334</v>
      </c>
      <c r="R1042" t="s">
        <v>8335</v>
      </c>
      <c r="S1042" s="9">
        <f t="shared" si="50"/>
        <v>42579.708437499998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114</v>
      </c>
      <c r="P1043">
        <f t="shared" si="49"/>
        <v>0</v>
      </c>
      <c r="Q1043" s="12" t="s">
        <v>8334</v>
      </c>
      <c r="R1043" t="s">
        <v>8335</v>
      </c>
      <c r="S1043" s="9">
        <f t="shared" si="50"/>
        <v>41831.060092592597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27000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21</v>
      </c>
      <c r="P1044">
        <f t="shared" si="49"/>
        <v>5680</v>
      </c>
      <c r="Q1044" s="12" t="s">
        <v>8334</v>
      </c>
      <c r="R1044" t="s">
        <v>8335</v>
      </c>
      <c r="S1044" s="9">
        <f t="shared" si="50"/>
        <v>41851.696157407408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113</v>
      </c>
      <c r="P1045">
        <f t="shared" si="49"/>
        <v>19.43</v>
      </c>
      <c r="Q1045" s="12" t="s">
        <v>8334</v>
      </c>
      <c r="R1045" t="s">
        <v>8335</v>
      </c>
      <c r="S1045" s="9">
        <f t="shared" si="50"/>
        <v>42114.252951388888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113</v>
      </c>
      <c r="P1046">
        <f t="shared" si="49"/>
        <v>2835.56</v>
      </c>
      <c r="Q1046" s="12" t="s">
        <v>8334</v>
      </c>
      <c r="R1046" t="s">
        <v>8335</v>
      </c>
      <c r="S1046" s="9">
        <f t="shared" si="50"/>
        <v>42011.925937499997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1500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378</v>
      </c>
      <c r="P1047">
        <f t="shared" si="49"/>
        <v>708.25</v>
      </c>
      <c r="Q1047" s="12" t="s">
        <v>8334</v>
      </c>
      <c r="R1047" t="s">
        <v>8335</v>
      </c>
      <c r="S1047" s="9">
        <f t="shared" si="50"/>
        <v>41844.874421296299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113</v>
      </c>
      <c r="P1048">
        <f t="shared" si="49"/>
        <v>0</v>
      </c>
      <c r="Q1048" s="12" t="s">
        <v>8334</v>
      </c>
      <c r="R1048" t="s">
        <v>8335</v>
      </c>
      <c r="S1048" s="9">
        <f t="shared" si="50"/>
        <v>42319.851388888885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4000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142</v>
      </c>
      <c r="P1049">
        <f t="shared" si="49"/>
        <v>5660</v>
      </c>
      <c r="Q1049" s="12" t="s">
        <v>8334</v>
      </c>
      <c r="R1049" t="s">
        <v>8335</v>
      </c>
      <c r="S1049" s="9">
        <f t="shared" si="50"/>
        <v>41918.818460648145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5500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103</v>
      </c>
      <c r="P1050">
        <f t="shared" si="49"/>
        <v>1413.9</v>
      </c>
      <c r="Q1050" s="12" t="s">
        <v>8334</v>
      </c>
      <c r="R1050" t="s">
        <v>8335</v>
      </c>
      <c r="S1050" s="9">
        <f t="shared" si="50"/>
        <v>42598.053113425922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113</v>
      </c>
      <c r="P1051">
        <f t="shared" si="49"/>
        <v>0</v>
      </c>
      <c r="Q1051" s="12" t="s">
        <v>8334</v>
      </c>
      <c r="R1051" t="s">
        <v>8335</v>
      </c>
      <c r="S1051" s="9">
        <f t="shared" si="50"/>
        <v>42382.431076388893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5500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103</v>
      </c>
      <c r="P1052">
        <f t="shared" si="49"/>
        <v>0</v>
      </c>
      <c r="Q1052" s="12" t="s">
        <v>8334</v>
      </c>
      <c r="R1052" t="s">
        <v>8335</v>
      </c>
      <c r="S1052" s="9">
        <f t="shared" si="50"/>
        <v>42231.7971875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113</v>
      </c>
      <c r="P1053">
        <f t="shared" si="49"/>
        <v>0</v>
      </c>
      <c r="Q1053" s="12" t="s">
        <v>8334</v>
      </c>
      <c r="R1053" t="s">
        <v>8335</v>
      </c>
      <c r="S1053" s="9">
        <f t="shared" si="50"/>
        <v>41850.014178240745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113</v>
      </c>
      <c r="P1054">
        <f t="shared" si="49"/>
        <v>0</v>
      </c>
      <c r="Q1054" s="12" t="s">
        <v>8334</v>
      </c>
      <c r="R1054" t="s">
        <v>8335</v>
      </c>
      <c r="S1054" s="9">
        <f t="shared" si="50"/>
        <v>42483.797395833331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5500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102</v>
      </c>
      <c r="P1055">
        <f t="shared" si="49"/>
        <v>5623</v>
      </c>
      <c r="Q1055" s="12" t="s">
        <v>8334</v>
      </c>
      <c r="R1055" t="s">
        <v>8335</v>
      </c>
      <c r="S1055" s="9">
        <f t="shared" si="50"/>
        <v>42775.172824074078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19</v>
      </c>
      <c r="P1056">
        <f t="shared" si="49"/>
        <v>0</v>
      </c>
      <c r="Q1056" s="12" t="s">
        <v>8334</v>
      </c>
      <c r="R1056" t="s">
        <v>8335</v>
      </c>
      <c r="S1056" s="9">
        <f t="shared" si="50"/>
        <v>41831.851840277777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5250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107</v>
      </c>
      <c r="P1057">
        <f t="shared" si="49"/>
        <v>0</v>
      </c>
      <c r="Q1057" s="12" t="s">
        <v>8334</v>
      </c>
      <c r="R1057" t="s">
        <v>8335</v>
      </c>
      <c r="S1057" s="9">
        <f t="shared" si="50"/>
        <v>42406.992418981477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4999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112</v>
      </c>
      <c r="P1058">
        <f t="shared" si="49"/>
        <v>0</v>
      </c>
      <c r="Q1058" s="12" t="s">
        <v>8334</v>
      </c>
      <c r="R1058" t="s">
        <v>8335</v>
      </c>
      <c r="S1058" s="9">
        <f t="shared" si="50"/>
        <v>42058.719641203701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5500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102</v>
      </c>
      <c r="P1059">
        <f t="shared" si="49"/>
        <v>0</v>
      </c>
      <c r="Q1059" s="12" t="s">
        <v>8334</v>
      </c>
      <c r="R1059" t="s">
        <v>8335</v>
      </c>
      <c r="S1059" s="9">
        <f t="shared" si="50"/>
        <v>42678.871331018512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3500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160</v>
      </c>
      <c r="P1060">
        <f t="shared" si="49"/>
        <v>0</v>
      </c>
      <c r="Q1060" s="12" t="s">
        <v>8334</v>
      </c>
      <c r="R1060" t="s">
        <v>8335</v>
      </c>
      <c r="S1060" s="9">
        <f t="shared" si="50"/>
        <v>42047.900960648149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112</v>
      </c>
      <c r="P1061">
        <f t="shared" si="49"/>
        <v>0</v>
      </c>
      <c r="Q1061" s="12" t="s">
        <v>8334</v>
      </c>
      <c r="R1061" t="s">
        <v>8335</v>
      </c>
      <c r="S1061" s="9">
        <f t="shared" si="50"/>
        <v>42046.79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5500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101</v>
      </c>
      <c r="P1062">
        <f t="shared" si="49"/>
        <v>5580</v>
      </c>
      <c r="Q1062" s="12" t="s">
        <v>8334</v>
      </c>
      <c r="R1062" t="s">
        <v>8335</v>
      </c>
      <c r="S1062" s="9">
        <f t="shared" si="50"/>
        <v>42079.913113425922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279</v>
      </c>
      <c r="P1063">
        <f t="shared" si="49"/>
        <v>0</v>
      </c>
      <c r="Q1063" s="12" t="s">
        <v>8334</v>
      </c>
      <c r="R1063" t="s">
        <v>8335</v>
      </c>
      <c r="S1063" s="9">
        <f t="shared" si="50"/>
        <v>42432.276712962965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111</v>
      </c>
      <c r="P1064">
        <f t="shared" si="49"/>
        <v>1392.5</v>
      </c>
      <c r="Q1064" s="12" t="s">
        <v>8334</v>
      </c>
      <c r="R1064" t="s">
        <v>8335</v>
      </c>
      <c r="S1064" s="9">
        <f t="shared" si="50"/>
        <v>42556.807187500002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22000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25</v>
      </c>
      <c r="P1065">
        <f t="shared" si="49"/>
        <v>0</v>
      </c>
      <c r="Q1065" s="12" t="s">
        <v>8334</v>
      </c>
      <c r="R1065" t="s">
        <v>8335</v>
      </c>
      <c r="S1065" s="9">
        <f t="shared" si="50"/>
        <v>42583.030810185184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111</v>
      </c>
      <c r="P1066">
        <f t="shared" si="49"/>
        <v>45.16</v>
      </c>
      <c r="Q1066" s="12" t="s">
        <v>8336</v>
      </c>
      <c r="R1066" t="s">
        <v>8337</v>
      </c>
      <c r="S1066" s="9">
        <f t="shared" si="50"/>
        <v>41417.228043981479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111</v>
      </c>
      <c r="P1067">
        <f t="shared" si="49"/>
        <v>1108</v>
      </c>
      <c r="Q1067" s="12" t="s">
        <v>8336</v>
      </c>
      <c r="R1067" t="s">
        <v>8337</v>
      </c>
      <c r="S1067" s="9">
        <f t="shared" si="50"/>
        <v>41661.381041666667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111</v>
      </c>
      <c r="P1068">
        <f t="shared" si="49"/>
        <v>37.4</v>
      </c>
      <c r="Q1068" s="12" t="s">
        <v>8336</v>
      </c>
      <c r="R1068" t="s">
        <v>8337</v>
      </c>
      <c r="S1068" s="9">
        <f t="shared" si="50"/>
        <v>41445.962754629632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4600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120</v>
      </c>
      <c r="P1069">
        <f t="shared" si="49"/>
        <v>553.5</v>
      </c>
      <c r="Q1069" s="12" t="s">
        <v>8336</v>
      </c>
      <c r="R1069" t="s">
        <v>8337</v>
      </c>
      <c r="S1069" s="9">
        <f t="shared" si="50"/>
        <v>41599.855682870373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111</v>
      </c>
      <c r="P1070">
        <f t="shared" si="49"/>
        <v>1381.5</v>
      </c>
      <c r="Q1070" s="12" t="s">
        <v>8336</v>
      </c>
      <c r="R1070" t="s">
        <v>8337</v>
      </c>
      <c r="S1070" s="9">
        <f t="shared" si="50"/>
        <v>42440.371111111104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5500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100</v>
      </c>
      <c r="P1071">
        <f t="shared" si="49"/>
        <v>262.67</v>
      </c>
      <c r="Q1071" s="12" t="s">
        <v>8336</v>
      </c>
      <c r="R1071" t="s">
        <v>8337</v>
      </c>
      <c r="S1071" s="9">
        <f t="shared" si="50"/>
        <v>41572.229849537034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110</v>
      </c>
      <c r="P1072">
        <f t="shared" si="49"/>
        <v>2755</v>
      </c>
      <c r="Q1072" s="12" t="s">
        <v>8336</v>
      </c>
      <c r="R1072" t="s">
        <v>8337</v>
      </c>
      <c r="S1072" s="9">
        <f t="shared" si="50"/>
        <v>41163.011828703704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2500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220</v>
      </c>
      <c r="P1073">
        <f t="shared" si="49"/>
        <v>0</v>
      </c>
      <c r="Q1073" s="12" t="s">
        <v>8336</v>
      </c>
      <c r="R1073" t="s">
        <v>8337</v>
      </c>
      <c r="S1073" s="9">
        <f t="shared" si="50"/>
        <v>42295.753391203703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110</v>
      </c>
      <c r="P1074">
        <f t="shared" si="49"/>
        <v>1377.25</v>
      </c>
      <c r="Q1074" s="12" t="s">
        <v>8336</v>
      </c>
      <c r="R1074" t="s">
        <v>8337</v>
      </c>
      <c r="S1074" s="9">
        <f t="shared" si="50"/>
        <v>41645.832141203704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5500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100</v>
      </c>
      <c r="P1075">
        <f t="shared" si="49"/>
        <v>5504</v>
      </c>
      <c r="Q1075" s="12" t="s">
        <v>8336</v>
      </c>
      <c r="R1075" t="s">
        <v>8337</v>
      </c>
      <c r="S1075" s="9">
        <f t="shared" si="50"/>
        <v>40802.964594907404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110</v>
      </c>
      <c r="P1076">
        <f t="shared" si="49"/>
        <v>183.37</v>
      </c>
      <c r="Q1076" s="12" t="s">
        <v>8336</v>
      </c>
      <c r="R1076" t="s">
        <v>8337</v>
      </c>
      <c r="S1076" s="9">
        <f t="shared" si="50"/>
        <v>41613.172974537039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5500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100</v>
      </c>
      <c r="P1077">
        <f t="shared" si="49"/>
        <v>1833.33</v>
      </c>
      <c r="Q1077" s="12" t="s">
        <v>8336</v>
      </c>
      <c r="R1077" t="s">
        <v>8337</v>
      </c>
      <c r="S1077" s="9">
        <f t="shared" si="50"/>
        <v>41005.904120370367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4000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137</v>
      </c>
      <c r="P1078">
        <f t="shared" si="49"/>
        <v>5.64</v>
      </c>
      <c r="Q1078" s="12" t="s">
        <v>8336</v>
      </c>
      <c r="R1078" t="s">
        <v>8337</v>
      </c>
      <c r="S1078" s="9">
        <f t="shared" si="50"/>
        <v>41838.377893518518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110</v>
      </c>
      <c r="P1079">
        <f t="shared" si="49"/>
        <v>32.82</v>
      </c>
      <c r="Q1079" s="12" t="s">
        <v>8336</v>
      </c>
      <c r="R1079" t="s">
        <v>8337</v>
      </c>
      <c r="S1079" s="9">
        <f t="shared" si="50"/>
        <v>42353.16679398148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110</v>
      </c>
      <c r="P1080">
        <f t="shared" si="49"/>
        <v>1095.5999999999999</v>
      </c>
      <c r="Q1080" s="12" t="s">
        <v>8336</v>
      </c>
      <c r="R1080" t="s">
        <v>8337</v>
      </c>
      <c r="S1080" s="9">
        <f t="shared" si="50"/>
        <v>40701.195844907408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109</v>
      </c>
      <c r="P1081">
        <f t="shared" si="49"/>
        <v>303.83</v>
      </c>
      <c r="Q1081" s="12" t="s">
        <v>8336</v>
      </c>
      <c r="R1081" t="s">
        <v>8337</v>
      </c>
      <c r="S1081" s="9">
        <f t="shared" si="50"/>
        <v>42479.566388888896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4000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137</v>
      </c>
      <c r="P1082">
        <f t="shared" si="49"/>
        <v>55.77</v>
      </c>
      <c r="Q1082" s="12" t="s">
        <v>8336</v>
      </c>
      <c r="R1082" t="s">
        <v>8337</v>
      </c>
      <c r="S1082" s="9">
        <f t="shared" si="50"/>
        <v>41740.138113425928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109</v>
      </c>
      <c r="P1083">
        <f t="shared" si="49"/>
        <v>1365.5</v>
      </c>
      <c r="Q1083" s="12" t="s">
        <v>8336</v>
      </c>
      <c r="R1083" t="s">
        <v>8337</v>
      </c>
      <c r="S1083" s="9">
        <f t="shared" si="50"/>
        <v>42002.926990740743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4000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136</v>
      </c>
      <c r="P1084">
        <f t="shared" si="49"/>
        <v>1818.67</v>
      </c>
      <c r="Q1084" s="12" t="s">
        <v>8336</v>
      </c>
      <c r="R1084" t="s">
        <v>8337</v>
      </c>
      <c r="S1084" s="9">
        <f t="shared" si="50"/>
        <v>41101.906111111115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15500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35</v>
      </c>
      <c r="P1085">
        <f t="shared" si="49"/>
        <v>5452</v>
      </c>
      <c r="Q1085" s="12" t="s">
        <v>8336</v>
      </c>
      <c r="R1085" t="s">
        <v>8337</v>
      </c>
      <c r="S1085" s="9">
        <f t="shared" si="50"/>
        <v>41793.659525462965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3500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156</v>
      </c>
      <c r="P1086">
        <f t="shared" si="49"/>
        <v>0</v>
      </c>
      <c r="Q1086" s="12" t="s">
        <v>8336</v>
      </c>
      <c r="R1086" t="s">
        <v>8337</v>
      </c>
      <c r="S1086" s="9">
        <f t="shared" si="50"/>
        <v>41829.912083333329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272</v>
      </c>
      <c r="P1087">
        <f t="shared" si="49"/>
        <v>604.11</v>
      </c>
      <c r="Q1087" s="12" t="s">
        <v>8336</v>
      </c>
      <c r="R1087" t="s">
        <v>8337</v>
      </c>
      <c r="S1087" s="9">
        <f t="shared" si="50"/>
        <v>42413.671006944445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109</v>
      </c>
      <c r="P1088">
        <f t="shared" si="49"/>
        <v>2716.5</v>
      </c>
      <c r="Q1088" s="12" t="s">
        <v>8336</v>
      </c>
      <c r="R1088" t="s">
        <v>8337</v>
      </c>
      <c r="S1088" s="9">
        <f t="shared" si="50"/>
        <v>41845.866793981484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32</v>
      </c>
      <c r="P1089">
        <f t="shared" si="49"/>
        <v>0</v>
      </c>
      <c r="Q1089" s="12" t="s">
        <v>8336</v>
      </c>
      <c r="R1089" t="s">
        <v>8337</v>
      </c>
      <c r="S1089" s="9">
        <f t="shared" si="50"/>
        <v>41775.713969907411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109</v>
      </c>
      <c r="P1090">
        <f t="shared" si="49"/>
        <v>36.94</v>
      </c>
      <c r="Q1090" s="12" t="s">
        <v>8336</v>
      </c>
      <c r="R1090" t="s">
        <v>8337</v>
      </c>
      <c r="S1090" s="9">
        <f t="shared" si="50"/>
        <v>41723.799386574072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35000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15</v>
      </c>
      <c r="P1091">
        <f t="shared" ref="P1091:P1154" si="52">IFERROR(ROUND(E1091/L1091,2),0)</f>
        <v>110.65</v>
      </c>
      <c r="Q1091" s="12" t="s">
        <v>8336</v>
      </c>
      <c r="R1091" t="s">
        <v>8337</v>
      </c>
      <c r="S1091" s="9">
        <f t="shared" si="50"/>
        <v>42151.189525462964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271</v>
      </c>
      <c r="P1092">
        <f t="shared" si="52"/>
        <v>5414</v>
      </c>
      <c r="Q1092" s="12" t="s">
        <v>8336</v>
      </c>
      <c r="R1092" t="s">
        <v>8337</v>
      </c>
      <c r="S1092" s="9">
        <f t="shared" ref="S1092:S1155" si="53">(((J1092/60)/60/24)+DATE(1970,1,1))</f>
        <v>42123.185798611114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3500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155</v>
      </c>
      <c r="P1093">
        <f t="shared" si="52"/>
        <v>2705</v>
      </c>
      <c r="Q1093" s="12" t="s">
        <v>8336</v>
      </c>
      <c r="R1093" t="s">
        <v>8337</v>
      </c>
      <c r="S1093" s="9">
        <f t="shared" si="53"/>
        <v>42440.820277777777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108</v>
      </c>
      <c r="P1094">
        <f t="shared" si="52"/>
        <v>772.86</v>
      </c>
      <c r="Q1094" s="12" t="s">
        <v>8336</v>
      </c>
      <c r="R1094" t="s">
        <v>8337</v>
      </c>
      <c r="S1094" s="9">
        <f t="shared" si="53"/>
        <v>41250.025902777779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4500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120</v>
      </c>
      <c r="P1095">
        <f t="shared" si="52"/>
        <v>1349.75</v>
      </c>
      <c r="Q1095" s="12" t="s">
        <v>8336</v>
      </c>
      <c r="R1095" t="s">
        <v>8337</v>
      </c>
      <c r="S1095" s="9">
        <f t="shared" si="53"/>
        <v>42396.973807870367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108</v>
      </c>
      <c r="P1096">
        <f t="shared" si="52"/>
        <v>199.85</v>
      </c>
      <c r="Q1096" s="12" t="s">
        <v>8336</v>
      </c>
      <c r="R1096" t="s">
        <v>8337</v>
      </c>
      <c r="S1096" s="9">
        <f t="shared" si="53"/>
        <v>40795.713344907403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31</v>
      </c>
      <c r="P1097">
        <f t="shared" si="52"/>
        <v>57.34</v>
      </c>
      <c r="Q1097" s="12" t="s">
        <v>8336</v>
      </c>
      <c r="R1097" t="s">
        <v>8337</v>
      </c>
      <c r="S1097" s="9">
        <f t="shared" si="53"/>
        <v>41486.537268518521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108</v>
      </c>
      <c r="P1098">
        <f t="shared" si="52"/>
        <v>185.82</v>
      </c>
      <c r="Q1098" s="12" t="s">
        <v>8336</v>
      </c>
      <c r="R1098" t="s">
        <v>8337</v>
      </c>
      <c r="S1098" s="9">
        <f t="shared" si="53"/>
        <v>41885.51798611111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108</v>
      </c>
      <c r="P1099">
        <f t="shared" si="52"/>
        <v>768.65</v>
      </c>
      <c r="Q1099" s="12" t="s">
        <v>8336</v>
      </c>
      <c r="R1099" t="s">
        <v>8337</v>
      </c>
      <c r="S1099" s="9">
        <f t="shared" si="53"/>
        <v>41660.792557870373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90</v>
      </c>
      <c r="P1100">
        <f t="shared" si="52"/>
        <v>244.55</v>
      </c>
      <c r="Q1100" s="12" t="s">
        <v>8336</v>
      </c>
      <c r="R1100" t="s">
        <v>8337</v>
      </c>
      <c r="S1100" s="9">
        <f t="shared" si="53"/>
        <v>41712.762673611112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108</v>
      </c>
      <c r="P1101">
        <f t="shared" si="52"/>
        <v>5376</v>
      </c>
      <c r="Q1101" s="12" t="s">
        <v>8336</v>
      </c>
      <c r="R1101" t="s">
        <v>8337</v>
      </c>
      <c r="S1101" s="9">
        <f t="shared" si="53"/>
        <v>42107.836435185185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3871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139</v>
      </c>
      <c r="P1102">
        <f t="shared" si="52"/>
        <v>536.6</v>
      </c>
      <c r="Q1102" s="12" t="s">
        <v>8336</v>
      </c>
      <c r="R1102" t="s">
        <v>8337</v>
      </c>
      <c r="S1102" s="9">
        <f t="shared" si="53"/>
        <v>42384.110775462963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5250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102</v>
      </c>
      <c r="P1103">
        <f t="shared" si="52"/>
        <v>893.33</v>
      </c>
      <c r="Q1103" s="12" t="s">
        <v>8336</v>
      </c>
      <c r="R1103" t="s">
        <v>8337</v>
      </c>
      <c r="S1103" s="9">
        <f t="shared" si="53"/>
        <v>42538.77243055556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107</v>
      </c>
      <c r="P1104">
        <f t="shared" si="52"/>
        <v>223.3</v>
      </c>
      <c r="Q1104" s="12" t="s">
        <v>8336</v>
      </c>
      <c r="R1104" t="s">
        <v>8337</v>
      </c>
      <c r="S1104" s="9">
        <f t="shared" si="53"/>
        <v>41577.045428240745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3350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160</v>
      </c>
      <c r="P1105">
        <f t="shared" si="52"/>
        <v>357.2</v>
      </c>
      <c r="Q1105" s="12" t="s">
        <v>8336</v>
      </c>
      <c r="R1105" t="s">
        <v>8337</v>
      </c>
      <c r="S1105" s="9">
        <f t="shared" si="53"/>
        <v>42479.22210648148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107</v>
      </c>
      <c r="P1106">
        <f t="shared" si="52"/>
        <v>144.72999999999999</v>
      </c>
      <c r="Q1106" s="12" t="s">
        <v>8336</v>
      </c>
      <c r="R1106" t="s">
        <v>8337</v>
      </c>
      <c r="S1106" s="9">
        <f t="shared" si="53"/>
        <v>41771.40996527778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107</v>
      </c>
      <c r="P1107">
        <f t="shared" si="52"/>
        <v>267.14999999999998</v>
      </c>
      <c r="Q1107" s="12" t="s">
        <v>8336</v>
      </c>
      <c r="R1107" t="s">
        <v>8337</v>
      </c>
      <c r="S1107" s="9">
        <f t="shared" si="53"/>
        <v>41692.135729166665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4200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127</v>
      </c>
      <c r="P1108">
        <f t="shared" si="52"/>
        <v>761.57</v>
      </c>
      <c r="Q1108" s="12" t="s">
        <v>8336</v>
      </c>
      <c r="R1108" t="s">
        <v>8337</v>
      </c>
      <c r="S1108" s="9">
        <f t="shared" si="53"/>
        <v>40973.740451388891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107</v>
      </c>
      <c r="P1109">
        <f t="shared" si="52"/>
        <v>0</v>
      </c>
      <c r="Q1109" s="12" t="s">
        <v>8336</v>
      </c>
      <c r="R1109" t="s">
        <v>8337</v>
      </c>
      <c r="S1109" s="9">
        <f t="shared" si="53"/>
        <v>41813.861388888887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27</v>
      </c>
      <c r="P1110">
        <f t="shared" si="52"/>
        <v>253.71</v>
      </c>
      <c r="Q1110" s="12" t="s">
        <v>8336</v>
      </c>
      <c r="R1110" t="s">
        <v>8337</v>
      </c>
      <c r="S1110" s="9">
        <f t="shared" si="53"/>
        <v>40952.636979166666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3000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177</v>
      </c>
      <c r="P1111">
        <f t="shared" si="52"/>
        <v>1774.34</v>
      </c>
      <c r="Q1111" s="12" t="s">
        <v>8336</v>
      </c>
      <c r="R1111" t="s">
        <v>8337</v>
      </c>
      <c r="S1111" s="9">
        <f t="shared" si="53"/>
        <v>42662.752199074079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4575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116</v>
      </c>
      <c r="P1112">
        <f t="shared" si="52"/>
        <v>483.82</v>
      </c>
      <c r="Q1112" s="12" t="s">
        <v>8336</v>
      </c>
      <c r="R1112" t="s">
        <v>8337</v>
      </c>
      <c r="S1112" s="9">
        <f t="shared" si="53"/>
        <v>41220.933124999996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4000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133</v>
      </c>
      <c r="P1113">
        <f t="shared" si="52"/>
        <v>5308.26</v>
      </c>
      <c r="Q1113" s="12" t="s">
        <v>8336</v>
      </c>
      <c r="R1113" t="s">
        <v>8337</v>
      </c>
      <c r="S1113" s="9">
        <f t="shared" si="53"/>
        <v>42347.203587962969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106</v>
      </c>
      <c r="P1114">
        <f t="shared" si="52"/>
        <v>16.989999999999998</v>
      </c>
      <c r="Q1114" s="12" t="s">
        <v>8336</v>
      </c>
      <c r="R1114" t="s">
        <v>8337</v>
      </c>
      <c r="S1114" s="9">
        <f t="shared" si="53"/>
        <v>41963.759386574078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4000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132</v>
      </c>
      <c r="P1115">
        <f t="shared" si="52"/>
        <v>5297</v>
      </c>
      <c r="Q1115" s="12" t="s">
        <v>8336</v>
      </c>
      <c r="R1115" t="s">
        <v>8337</v>
      </c>
      <c r="S1115" s="9">
        <f t="shared" si="53"/>
        <v>41835.977083333331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106</v>
      </c>
      <c r="P1116">
        <f t="shared" si="52"/>
        <v>1765</v>
      </c>
      <c r="Q1116" s="12" t="s">
        <v>8336</v>
      </c>
      <c r="R1116" t="s">
        <v>8337</v>
      </c>
      <c r="S1116" s="9">
        <f t="shared" si="53"/>
        <v>41526.345914351856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106</v>
      </c>
      <c r="P1117">
        <f t="shared" si="52"/>
        <v>1322.75</v>
      </c>
      <c r="Q1117" s="12" t="s">
        <v>8336</v>
      </c>
      <c r="R1117" t="s">
        <v>8337</v>
      </c>
      <c r="S1117" s="9">
        <f t="shared" si="53"/>
        <v>42429.695543981477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106</v>
      </c>
      <c r="P1118">
        <f t="shared" si="52"/>
        <v>528.5</v>
      </c>
      <c r="Q1118" s="12" t="s">
        <v>8336</v>
      </c>
      <c r="R1118" t="s">
        <v>8337</v>
      </c>
      <c r="S1118" s="9">
        <f t="shared" si="53"/>
        <v>41009.847314814811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105</v>
      </c>
      <c r="P1119">
        <f t="shared" si="52"/>
        <v>658.88</v>
      </c>
      <c r="Q1119" s="12" t="s">
        <v>8336</v>
      </c>
      <c r="R1119" t="s">
        <v>8337</v>
      </c>
      <c r="S1119" s="9">
        <f t="shared" si="53"/>
        <v>42333.598530092597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105</v>
      </c>
      <c r="P1120">
        <f t="shared" si="52"/>
        <v>1754.33</v>
      </c>
      <c r="Q1120" s="12" t="s">
        <v>8336</v>
      </c>
      <c r="R1120" t="s">
        <v>8337</v>
      </c>
      <c r="S1120" s="9">
        <f t="shared" si="53"/>
        <v>41704.16642361111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105</v>
      </c>
      <c r="P1121">
        <f t="shared" si="52"/>
        <v>5260.92</v>
      </c>
      <c r="Q1121" s="12" t="s">
        <v>8336</v>
      </c>
      <c r="R1121" t="s">
        <v>8337</v>
      </c>
      <c r="S1121" s="9">
        <f t="shared" si="53"/>
        <v>41722.792407407411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105</v>
      </c>
      <c r="P1122">
        <f t="shared" si="52"/>
        <v>0</v>
      </c>
      <c r="Q1122" s="12" t="s">
        <v>8336</v>
      </c>
      <c r="R1122" t="s">
        <v>8337</v>
      </c>
      <c r="S1122" s="9">
        <f t="shared" si="53"/>
        <v>40799.872685185182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4700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112</v>
      </c>
      <c r="P1123">
        <f t="shared" si="52"/>
        <v>1051.8</v>
      </c>
      <c r="Q1123" s="12" t="s">
        <v>8336</v>
      </c>
      <c r="R1123" t="s">
        <v>8337</v>
      </c>
      <c r="S1123" s="9">
        <f t="shared" si="53"/>
        <v>42412.934212962966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4500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117</v>
      </c>
      <c r="P1124">
        <f t="shared" si="52"/>
        <v>0</v>
      </c>
      <c r="Q1124" s="12" t="s">
        <v>8336</v>
      </c>
      <c r="R1124" t="s">
        <v>8337</v>
      </c>
      <c r="S1124" s="9">
        <f t="shared" si="53"/>
        <v>41410.703993055555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11</v>
      </c>
      <c r="P1125">
        <f t="shared" si="52"/>
        <v>1750</v>
      </c>
      <c r="Q1125" s="12" t="s">
        <v>8336</v>
      </c>
      <c r="R1125" t="s">
        <v>8337</v>
      </c>
      <c r="S1125" s="9">
        <f t="shared" si="53"/>
        <v>41718.5237037037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105</v>
      </c>
      <c r="P1126">
        <f t="shared" si="52"/>
        <v>748.57</v>
      </c>
      <c r="Q1126" s="12" t="s">
        <v>8336</v>
      </c>
      <c r="R1126" t="s">
        <v>8338</v>
      </c>
      <c r="S1126" s="9">
        <f t="shared" si="53"/>
        <v>42094.667256944449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105</v>
      </c>
      <c r="P1127">
        <f t="shared" si="52"/>
        <v>0</v>
      </c>
      <c r="Q1127" s="12" t="s">
        <v>8336</v>
      </c>
      <c r="R1127" t="s">
        <v>8338</v>
      </c>
      <c r="S1127" s="9">
        <f t="shared" si="53"/>
        <v>42212.624189814815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105</v>
      </c>
      <c r="P1128">
        <f t="shared" si="52"/>
        <v>2617.5</v>
      </c>
      <c r="Q1128" s="12" t="s">
        <v>8336</v>
      </c>
      <c r="R1128" t="s">
        <v>8338</v>
      </c>
      <c r="S1128" s="9">
        <f t="shared" si="53"/>
        <v>42535.327476851846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105</v>
      </c>
      <c r="P1129">
        <f t="shared" si="52"/>
        <v>227.57</v>
      </c>
      <c r="Q1129" s="12" t="s">
        <v>8336</v>
      </c>
      <c r="R1129" t="s">
        <v>8338</v>
      </c>
      <c r="S1129" s="9">
        <f t="shared" si="53"/>
        <v>41926.854166666664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2</v>
      </c>
      <c r="P1130">
        <f t="shared" si="52"/>
        <v>5233</v>
      </c>
      <c r="Q1130" s="12" t="s">
        <v>8336</v>
      </c>
      <c r="R1130" t="s">
        <v>8338</v>
      </c>
      <c r="S1130" s="9">
        <f t="shared" si="53"/>
        <v>41828.649502314816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105</v>
      </c>
      <c r="P1131">
        <f t="shared" si="52"/>
        <v>2616</v>
      </c>
      <c r="Q1131" s="12" t="s">
        <v>8336</v>
      </c>
      <c r="R1131" t="s">
        <v>8338</v>
      </c>
      <c r="S1131" s="9">
        <f t="shared" si="53"/>
        <v>42496.264965277776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4000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131</v>
      </c>
      <c r="P1132">
        <f t="shared" si="52"/>
        <v>1742</v>
      </c>
      <c r="Q1132" s="12" t="s">
        <v>8336</v>
      </c>
      <c r="R1132" t="s">
        <v>8338</v>
      </c>
      <c r="S1132" s="9">
        <f t="shared" si="53"/>
        <v>41908.996527777781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105</v>
      </c>
      <c r="P1133">
        <f t="shared" si="52"/>
        <v>0</v>
      </c>
      <c r="Q1133" s="12" t="s">
        <v>8336</v>
      </c>
      <c r="R1133" t="s">
        <v>8338</v>
      </c>
      <c r="S1133" s="9">
        <f t="shared" si="53"/>
        <v>42332.908194444448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104</v>
      </c>
      <c r="P1134">
        <f t="shared" si="52"/>
        <v>401.69</v>
      </c>
      <c r="Q1134" s="12" t="s">
        <v>8336</v>
      </c>
      <c r="R1134" t="s">
        <v>8338</v>
      </c>
      <c r="S1134" s="9">
        <f t="shared" si="53"/>
        <v>42706.115405092598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4500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116</v>
      </c>
      <c r="P1135">
        <f t="shared" si="52"/>
        <v>5221</v>
      </c>
      <c r="Q1135" s="12" t="s">
        <v>8336</v>
      </c>
      <c r="R1135" t="s">
        <v>8338</v>
      </c>
      <c r="S1135" s="9">
        <f t="shared" si="53"/>
        <v>41821.407187500001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4500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116</v>
      </c>
      <c r="P1136">
        <f t="shared" si="52"/>
        <v>5221</v>
      </c>
      <c r="Q1136" s="12" t="s">
        <v>8336</v>
      </c>
      <c r="R1136" t="s">
        <v>8338</v>
      </c>
      <c r="S1136" s="9">
        <f t="shared" si="53"/>
        <v>41958.285046296296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20000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26</v>
      </c>
      <c r="P1137">
        <f t="shared" si="52"/>
        <v>5212</v>
      </c>
      <c r="Q1137" s="12" t="s">
        <v>8336</v>
      </c>
      <c r="R1137" t="s">
        <v>8338</v>
      </c>
      <c r="S1137" s="9">
        <f t="shared" si="53"/>
        <v>42558.989513888882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104</v>
      </c>
      <c r="P1138">
        <f t="shared" si="52"/>
        <v>867.08</v>
      </c>
      <c r="Q1138" s="12" t="s">
        <v>8336</v>
      </c>
      <c r="R1138" t="s">
        <v>8338</v>
      </c>
      <c r="S1138" s="9">
        <f t="shared" si="53"/>
        <v>42327.671631944439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104</v>
      </c>
      <c r="P1139">
        <f t="shared" si="52"/>
        <v>133.33000000000001</v>
      </c>
      <c r="Q1139" s="12" t="s">
        <v>8336</v>
      </c>
      <c r="R1139" t="s">
        <v>8338</v>
      </c>
      <c r="S1139" s="9">
        <f t="shared" si="53"/>
        <v>42453.819687499999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104</v>
      </c>
      <c r="P1140">
        <f t="shared" si="52"/>
        <v>1300</v>
      </c>
      <c r="Q1140" s="12" t="s">
        <v>8336</v>
      </c>
      <c r="R1140" t="s">
        <v>8338</v>
      </c>
      <c r="S1140" s="9">
        <f t="shared" si="53"/>
        <v>42736.9066087963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104</v>
      </c>
      <c r="P1141">
        <f t="shared" si="52"/>
        <v>5195</v>
      </c>
      <c r="Q1141" s="12" t="s">
        <v>8336</v>
      </c>
      <c r="R1141" t="s">
        <v>8338</v>
      </c>
      <c r="S1141" s="9">
        <f t="shared" si="53"/>
        <v>41975.347523148142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104</v>
      </c>
      <c r="P1142">
        <f t="shared" si="52"/>
        <v>0</v>
      </c>
      <c r="Q1142" s="12" t="s">
        <v>8336</v>
      </c>
      <c r="R1142" t="s">
        <v>8338</v>
      </c>
      <c r="S1142" s="9">
        <f t="shared" si="53"/>
        <v>42192.462048611109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104</v>
      </c>
      <c r="P1143">
        <f t="shared" si="52"/>
        <v>0</v>
      </c>
      <c r="Q1143" s="12" t="s">
        <v>8336</v>
      </c>
      <c r="R1143" t="s">
        <v>8338</v>
      </c>
      <c r="S1143" s="9">
        <f t="shared" si="53"/>
        <v>42164.699652777781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104</v>
      </c>
      <c r="P1144">
        <f t="shared" si="52"/>
        <v>0</v>
      </c>
      <c r="Q1144" s="12" t="s">
        <v>8336</v>
      </c>
      <c r="R1144" t="s">
        <v>8338</v>
      </c>
      <c r="S1144" s="9">
        <f t="shared" si="53"/>
        <v>42022.006099537044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103</v>
      </c>
      <c r="P1145">
        <f t="shared" si="52"/>
        <v>645.88</v>
      </c>
      <c r="Q1145" s="12" t="s">
        <v>8336</v>
      </c>
      <c r="R1145" t="s">
        <v>8338</v>
      </c>
      <c r="S1145" s="9">
        <f t="shared" si="53"/>
        <v>42325.19358796296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4000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129</v>
      </c>
      <c r="P1146">
        <f t="shared" si="52"/>
        <v>0</v>
      </c>
      <c r="Q1146" s="12" t="s">
        <v>8339</v>
      </c>
      <c r="R1146" t="s">
        <v>8340</v>
      </c>
      <c r="S1146" s="9">
        <f t="shared" si="53"/>
        <v>42093.181944444441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5000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103</v>
      </c>
      <c r="P1147">
        <f t="shared" si="52"/>
        <v>5145</v>
      </c>
      <c r="Q1147" s="12" t="s">
        <v>8339</v>
      </c>
      <c r="R1147" t="s">
        <v>8340</v>
      </c>
      <c r="S1147" s="9">
        <f t="shared" si="53"/>
        <v>41854.747592592597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5000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103</v>
      </c>
      <c r="P1148">
        <f t="shared" si="52"/>
        <v>427.92</v>
      </c>
      <c r="Q1148" s="12" t="s">
        <v>8339</v>
      </c>
      <c r="R1148" t="s">
        <v>8340</v>
      </c>
      <c r="S1148" s="9">
        <f t="shared" si="53"/>
        <v>41723.9533912037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102</v>
      </c>
      <c r="P1149">
        <f t="shared" si="52"/>
        <v>0</v>
      </c>
      <c r="Q1149" s="12" t="s">
        <v>8339</v>
      </c>
      <c r="R1149" t="s">
        <v>8340</v>
      </c>
      <c r="S1149" s="9">
        <f t="shared" si="53"/>
        <v>41871.972025462965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102</v>
      </c>
      <c r="P1150">
        <f t="shared" si="52"/>
        <v>1705.33</v>
      </c>
      <c r="Q1150" s="12" t="s">
        <v>8339</v>
      </c>
      <c r="R1150" t="s">
        <v>8340</v>
      </c>
      <c r="S1150" s="9">
        <f t="shared" si="53"/>
        <v>42675.171076388884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102</v>
      </c>
      <c r="P1151">
        <f t="shared" si="52"/>
        <v>2552.5</v>
      </c>
      <c r="Q1151" s="12" t="s">
        <v>8339</v>
      </c>
      <c r="R1151" t="s">
        <v>8340</v>
      </c>
      <c r="S1151" s="9">
        <f t="shared" si="53"/>
        <v>42507.71025462963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5000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102</v>
      </c>
      <c r="P1152">
        <f t="shared" si="52"/>
        <v>850.5</v>
      </c>
      <c r="Q1152" s="12" t="s">
        <v>8339</v>
      </c>
      <c r="R1152" t="s">
        <v>8340</v>
      </c>
      <c r="S1152" s="9">
        <f t="shared" si="53"/>
        <v>42317.954571759255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102</v>
      </c>
      <c r="P1153">
        <f t="shared" si="52"/>
        <v>0</v>
      </c>
      <c r="Q1153" s="12" t="s">
        <v>8339</v>
      </c>
      <c r="R1153" t="s">
        <v>8340</v>
      </c>
      <c r="S1153" s="9">
        <f t="shared" si="53"/>
        <v>42224.102581018517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128</v>
      </c>
      <c r="P1154">
        <f t="shared" si="52"/>
        <v>340</v>
      </c>
      <c r="Q1154" s="12" t="s">
        <v>8339</v>
      </c>
      <c r="R1154" t="s">
        <v>8340</v>
      </c>
      <c r="S1154" s="9">
        <f t="shared" si="53"/>
        <v>42109.709629629629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5000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102</v>
      </c>
      <c r="P1155">
        <f t="shared" ref="P1155:P1218" si="55">IFERROR(ROUND(E1155/L1155,2),0)</f>
        <v>5096</v>
      </c>
      <c r="Q1155" s="12" t="s">
        <v>8339</v>
      </c>
      <c r="R1155" t="s">
        <v>8340</v>
      </c>
      <c r="S1155" s="9">
        <f t="shared" si="53"/>
        <v>42143.714178240742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3300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154</v>
      </c>
      <c r="P1156">
        <f t="shared" si="55"/>
        <v>1695.67</v>
      </c>
      <c r="Q1156" s="12" t="s">
        <v>8339</v>
      </c>
      <c r="R1156" t="s">
        <v>8340</v>
      </c>
      <c r="S1156" s="9">
        <f t="shared" ref="S1156:S1219" si="56">(((J1156/60)/60/24)+DATE(1970,1,1))</f>
        <v>42223.108865740738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127</v>
      </c>
      <c r="P1157">
        <f t="shared" si="55"/>
        <v>635.75</v>
      </c>
      <c r="Q1157" s="12" t="s">
        <v>8339</v>
      </c>
      <c r="R1157" t="s">
        <v>8340</v>
      </c>
      <c r="S1157" s="9">
        <f t="shared" si="56"/>
        <v>41835.763981481483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2000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254</v>
      </c>
      <c r="P1158">
        <f t="shared" si="55"/>
        <v>0</v>
      </c>
      <c r="Q1158" s="12" t="s">
        <v>8339</v>
      </c>
      <c r="R1158" t="s">
        <v>8340</v>
      </c>
      <c r="S1158" s="9">
        <f t="shared" si="56"/>
        <v>42029.07131944444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508</v>
      </c>
      <c r="P1159">
        <f t="shared" si="55"/>
        <v>1692.67</v>
      </c>
      <c r="Q1159" s="12" t="s">
        <v>8339</v>
      </c>
      <c r="R1159" t="s">
        <v>8340</v>
      </c>
      <c r="S1159" s="9">
        <f t="shared" si="56"/>
        <v>41918.628240740742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5000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101</v>
      </c>
      <c r="P1160">
        <f t="shared" si="55"/>
        <v>1690</v>
      </c>
      <c r="Q1160" s="12" t="s">
        <v>8339</v>
      </c>
      <c r="R1160" t="s">
        <v>8340</v>
      </c>
      <c r="S1160" s="9">
        <f t="shared" si="56"/>
        <v>41952.09175925926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5000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101</v>
      </c>
      <c r="P1161">
        <f t="shared" si="55"/>
        <v>0</v>
      </c>
      <c r="Q1161" s="12" t="s">
        <v>8339</v>
      </c>
      <c r="R1161" t="s">
        <v>8340</v>
      </c>
      <c r="S1161" s="9">
        <f t="shared" si="56"/>
        <v>42154.726446759261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5000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101</v>
      </c>
      <c r="P1162">
        <f t="shared" si="55"/>
        <v>266.63</v>
      </c>
      <c r="Q1162" s="12" t="s">
        <v>8339</v>
      </c>
      <c r="R1162" t="s">
        <v>8340</v>
      </c>
      <c r="S1162" s="9">
        <f t="shared" si="56"/>
        <v>42061.154930555553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4500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112</v>
      </c>
      <c r="P1163">
        <f t="shared" si="55"/>
        <v>0</v>
      </c>
      <c r="Q1163" s="12" t="s">
        <v>8339</v>
      </c>
      <c r="R1163" t="s">
        <v>8340</v>
      </c>
      <c r="S1163" s="9">
        <f t="shared" si="56"/>
        <v>42122.629502314812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5000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101</v>
      </c>
      <c r="P1164">
        <f t="shared" si="55"/>
        <v>2527.5</v>
      </c>
      <c r="Q1164" s="12" t="s">
        <v>8339</v>
      </c>
      <c r="R1164" t="s">
        <v>8340</v>
      </c>
      <c r="S1164" s="9">
        <f t="shared" si="56"/>
        <v>41876.683611111112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4500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112</v>
      </c>
      <c r="P1165">
        <f t="shared" si="55"/>
        <v>0</v>
      </c>
      <c r="Q1165" s="12" t="s">
        <v>8339</v>
      </c>
      <c r="R1165" t="s">
        <v>8340</v>
      </c>
      <c r="S1165" s="9">
        <f t="shared" si="56"/>
        <v>41830.723611111112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3</v>
      </c>
      <c r="P1166">
        <f t="shared" si="55"/>
        <v>0</v>
      </c>
      <c r="Q1166" s="12" t="s">
        <v>8339</v>
      </c>
      <c r="R1166" t="s">
        <v>8340</v>
      </c>
      <c r="S1166" s="9">
        <f t="shared" si="56"/>
        <v>42509.724328703705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5000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101</v>
      </c>
      <c r="P1167">
        <f t="shared" si="55"/>
        <v>202.04</v>
      </c>
      <c r="Q1167" s="12" t="s">
        <v>8339</v>
      </c>
      <c r="R1167" t="s">
        <v>8340</v>
      </c>
      <c r="S1167" s="9">
        <f t="shared" si="56"/>
        <v>41792.214467592588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101</v>
      </c>
      <c r="P1168">
        <f t="shared" si="55"/>
        <v>631.35</v>
      </c>
      <c r="Q1168" s="12" t="s">
        <v>8339</v>
      </c>
      <c r="R1168" t="s">
        <v>8340</v>
      </c>
      <c r="S1168" s="9">
        <f t="shared" si="56"/>
        <v>42150.485439814816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4000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126</v>
      </c>
      <c r="P1169">
        <f t="shared" si="55"/>
        <v>315.63</v>
      </c>
      <c r="Q1169" s="12" t="s">
        <v>8339</v>
      </c>
      <c r="R1169" t="s">
        <v>8340</v>
      </c>
      <c r="S1169" s="9">
        <f t="shared" si="56"/>
        <v>41863.734895833331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5000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101</v>
      </c>
      <c r="P1170">
        <f t="shared" si="55"/>
        <v>1682.17</v>
      </c>
      <c r="Q1170" s="12" t="s">
        <v>8339</v>
      </c>
      <c r="R1170" t="s">
        <v>8340</v>
      </c>
      <c r="S1170" s="9">
        <f t="shared" si="56"/>
        <v>42605.053993055553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4000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126</v>
      </c>
      <c r="P1171">
        <f t="shared" si="55"/>
        <v>1681.67</v>
      </c>
      <c r="Q1171" s="12" t="s">
        <v>8339</v>
      </c>
      <c r="R1171" t="s">
        <v>8340</v>
      </c>
      <c r="S1171" s="9">
        <f t="shared" si="56"/>
        <v>42027.353738425925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101</v>
      </c>
      <c r="P1172">
        <f t="shared" si="55"/>
        <v>2520.5</v>
      </c>
      <c r="Q1172" s="12" t="s">
        <v>8339</v>
      </c>
      <c r="R1172" t="s">
        <v>8340</v>
      </c>
      <c r="S1172" s="9">
        <f t="shared" si="56"/>
        <v>42124.893182870372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101</v>
      </c>
      <c r="P1173">
        <f t="shared" si="55"/>
        <v>5040</v>
      </c>
      <c r="Q1173" s="12" t="s">
        <v>8339</v>
      </c>
      <c r="R1173" t="s">
        <v>8340</v>
      </c>
      <c r="S1173" s="9">
        <f t="shared" si="56"/>
        <v>41938.804710648146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5000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101</v>
      </c>
      <c r="P1174">
        <f t="shared" si="55"/>
        <v>0</v>
      </c>
      <c r="Q1174" s="12" t="s">
        <v>8339</v>
      </c>
      <c r="R1174" t="s">
        <v>8340</v>
      </c>
      <c r="S1174" s="9">
        <f t="shared" si="56"/>
        <v>41841.682314814818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101</v>
      </c>
      <c r="P1175">
        <f t="shared" si="55"/>
        <v>5025</v>
      </c>
      <c r="Q1175" s="12" t="s">
        <v>8339</v>
      </c>
      <c r="R1175" t="s">
        <v>8340</v>
      </c>
      <c r="S1175" s="9">
        <f t="shared" si="56"/>
        <v>42184.185844907406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100</v>
      </c>
      <c r="P1176">
        <f t="shared" si="55"/>
        <v>264.42</v>
      </c>
      <c r="Q1176" s="12" t="s">
        <v>8339</v>
      </c>
      <c r="R1176" t="s">
        <v>8340</v>
      </c>
      <c r="S1176" s="9">
        <f t="shared" si="56"/>
        <v>42468.84174768519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5000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100</v>
      </c>
      <c r="P1177">
        <f t="shared" si="55"/>
        <v>557.33000000000004</v>
      </c>
      <c r="Q1177" s="12" t="s">
        <v>8339</v>
      </c>
      <c r="R1177" t="s">
        <v>8340</v>
      </c>
      <c r="S1177" s="9">
        <f t="shared" si="56"/>
        <v>42170.728460648148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100</v>
      </c>
      <c r="P1178">
        <f t="shared" si="55"/>
        <v>5012.25</v>
      </c>
      <c r="Q1178" s="12" t="s">
        <v>8339</v>
      </c>
      <c r="R1178" t="s">
        <v>8340</v>
      </c>
      <c r="S1178" s="9">
        <f t="shared" si="56"/>
        <v>42746.019652777773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50000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10</v>
      </c>
      <c r="P1179">
        <f t="shared" si="55"/>
        <v>0</v>
      </c>
      <c r="Q1179" s="12" t="s">
        <v>8339</v>
      </c>
      <c r="R1179" t="s">
        <v>8340</v>
      </c>
      <c r="S1179" s="9">
        <f t="shared" si="56"/>
        <v>41897.660833333335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100</v>
      </c>
      <c r="P1180">
        <f t="shared" si="55"/>
        <v>5003</v>
      </c>
      <c r="Q1180" s="12" t="s">
        <v>8339</v>
      </c>
      <c r="R1180" t="s">
        <v>8340</v>
      </c>
      <c r="S1180" s="9">
        <f t="shared" si="56"/>
        <v>41837.905694444446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5000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100</v>
      </c>
      <c r="P1181">
        <f t="shared" si="55"/>
        <v>1000.2</v>
      </c>
      <c r="Q1181" s="12" t="s">
        <v>8339</v>
      </c>
      <c r="R1181" t="s">
        <v>8340</v>
      </c>
      <c r="S1181" s="9">
        <f t="shared" si="56"/>
        <v>42275.720219907409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100</v>
      </c>
      <c r="P1182">
        <f t="shared" si="55"/>
        <v>58.83</v>
      </c>
      <c r="Q1182" s="12" t="s">
        <v>8339</v>
      </c>
      <c r="R1182" t="s">
        <v>8340</v>
      </c>
      <c r="S1182" s="9">
        <f t="shared" si="56"/>
        <v>41781.806875000002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100</v>
      </c>
      <c r="P1183">
        <f t="shared" si="55"/>
        <v>1666.67</v>
      </c>
      <c r="Q1183" s="12" t="s">
        <v>8339</v>
      </c>
      <c r="R1183" t="s">
        <v>8340</v>
      </c>
      <c r="S1183" s="9">
        <f t="shared" si="56"/>
        <v>42034.339363425926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5000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100</v>
      </c>
      <c r="P1184">
        <f t="shared" si="55"/>
        <v>1250</v>
      </c>
      <c r="Q1184" s="12" t="s">
        <v>8339</v>
      </c>
      <c r="R1184" t="s">
        <v>8340</v>
      </c>
      <c r="S1184" s="9">
        <f t="shared" si="56"/>
        <v>42728.827407407407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5000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100</v>
      </c>
      <c r="P1185">
        <f t="shared" si="55"/>
        <v>1666.67</v>
      </c>
      <c r="Q1185" s="12" t="s">
        <v>8339</v>
      </c>
      <c r="R1185" t="s">
        <v>8340</v>
      </c>
      <c r="S1185" s="9">
        <f t="shared" si="56"/>
        <v>42656.86137731481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5000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100</v>
      </c>
      <c r="P1186">
        <f t="shared" si="55"/>
        <v>13.33</v>
      </c>
      <c r="Q1186" s="12" t="s">
        <v>8341</v>
      </c>
      <c r="R1186" t="s">
        <v>8342</v>
      </c>
      <c r="S1186" s="9">
        <f t="shared" si="56"/>
        <v>42741.599664351852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100</v>
      </c>
      <c r="P1187">
        <f t="shared" si="55"/>
        <v>45.05</v>
      </c>
      <c r="Q1187" s="12" t="s">
        <v>8341</v>
      </c>
      <c r="R1187" t="s">
        <v>8342</v>
      </c>
      <c r="S1187" s="9">
        <f t="shared" si="56"/>
        <v>42130.865150462967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4600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108</v>
      </c>
      <c r="P1188">
        <f t="shared" si="55"/>
        <v>40.26</v>
      </c>
      <c r="Q1188" s="12" t="s">
        <v>8341</v>
      </c>
      <c r="R1188" t="s">
        <v>8342</v>
      </c>
      <c r="S1188" s="9">
        <f t="shared" si="56"/>
        <v>42123.86336805555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25000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20</v>
      </c>
      <c r="P1189">
        <f t="shared" si="55"/>
        <v>70.569999999999993</v>
      </c>
      <c r="Q1189" s="12" t="s">
        <v>8341</v>
      </c>
      <c r="R1189" t="s">
        <v>8342</v>
      </c>
      <c r="S1189" s="9">
        <f t="shared" si="56"/>
        <v>42109.894942129627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35000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14</v>
      </c>
      <c r="P1190">
        <f t="shared" si="55"/>
        <v>58.11</v>
      </c>
      <c r="Q1190" s="12" t="s">
        <v>8341</v>
      </c>
      <c r="R1190" t="s">
        <v>8342</v>
      </c>
      <c r="S1190" s="9">
        <f t="shared" si="56"/>
        <v>42711.700694444444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110</v>
      </c>
      <c r="P1191">
        <f t="shared" si="55"/>
        <v>57.38</v>
      </c>
      <c r="Q1191" s="12" t="s">
        <v>8341</v>
      </c>
      <c r="R1191" t="s">
        <v>8342</v>
      </c>
      <c r="S1191" s="9">
        <f t="shared" si="56"/>
        <v>42529.979108796295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10</v>
      </c>
      <c r="P1192">
        <f t="shared" si="55"/>
        <v>378.46</v>
      </c>
      <c r="Q1192" s="12" t="s">
        <v>8341</v>
      </c>
      <c r="R1192" t="s">
        <v>8342</v>
      </c>
      <c r="S1192" s="9">
        <f t="shared" si="56"/>
        <v>41852.665798611109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220000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2</v>
      </c>
      <c r="P1193">
        <f t="shared" si="55"/>
        <v>148.68</v>
      </c>
      <c r="Q1193" s="12" t="s">
        <v>8341</v>
      </c>
      <c r="R1193" t="s">
        <v>8342</v>
      </c>
      <c r="S1193" s="9">
        <f t="shared" si="56"/>
        <v>42419.603703703702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4900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100</v>
      </c>
      <c r="P1194">
        <f t="shared" si="55"/>
        <v>326.67</v>
      </c>
      <c r="Q1194" s="12" t="s">
        <v>8341</v>
      </c>
      <c r="R1194" t="s">
        <v>8342</v>
      </c>
      <c r="S1194" s="9">
        <f t="shared" si="56"/>
        <v>42747.506689814814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196</v>
      </c>
      <c r="P1195">
        <f t="shared" si="55"/>
        <v>17.91</v>
      </c>
      <c r="Q1195" s="12" t="s">
        <v>8341</v>
      </c>
      <c r="R1195" t="s">
        <v>8342</v>
      </c>
      <c r="S1195" s="9">
        <f t="shared" si="56"/>
        <v>42409.776076388895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15000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33</v>
      </c>
      <c r="P1196">
        <f t="shared" si="55"/>
        <v>6.84</v>
      </c>
      <c r="Q1196" s="12" t="s">
        <v>8341</v>
      </c>
      <c r="R1196" t="s">
        <v>8342</v>
      </c>
      <c r="S1196" s="9">
        <f t="shared" si="56"/>
        <v>42072.488182870366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4589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106</v>
      </c>
      <c r="P1197">
        <f t="shared" si="55"/>
        <v>28.56</v>
      </c>
      <c r="Q1197" s="12" t="s">
        <v>8341</v>
      </c>
      <c r="R1197" t="s">
        <v>8342</v>
      </c>
      <c r="S1197" s="9">
        <f t="shared" si="56"/>
        <v>42298.34783564815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24000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20</v>
      </c>
      <c r="P1198">
        <f t="shared" si="55"/>
        <v>9.48</v>
      </c>
      <c r="Q1198" s="12" t="s">
        <v>8341</v>
      </c>
      <c r="R1198" t="s">
        <v>8342</v>
      </c>
      <c r="S1198" s="9">
        <f t="shared" si="56"/>
        <v>42326.818738425922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110</v>
      </c>
      <c r="P1199">
        <f t="shared" si="55"/>
        <v>15.37</v>
      </c>
      <c r="Q1199" s="12" t="s">
        <v>8341</v>
      </c>
      <c r="R1199" t="s">
        <v>8342</v>
      </c>
      <c r="S1199" s="9">
        <f t="shared" si="56"/>
        <v>42503.66474537037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138</v>
      </c>
      <c r="P1200">
        <f t="shared" si="55"/>
        <v>28.85</v>
      </c>
      <c r="Q1200" s="12" t="s">
        <v>8341</v>
      </c>
      <c r="R1200" t="s">
        <v>8342</v>
      </c>
      <c r="S1200" s="9">
        <f t="shared" si="56"/>
        <v>42333.619050925925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1500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320</v>
      </c>
      <c r="P1201">
        <f t="shared" si="55"/>
        <v>533.78</v>
      </c>
      <c r="Q1201" s="12" t="s">
        <v>8341</v>
      </c>
      <c r="R1201" t="s">
        <v>8342</v>
      </c>
      <c r="S1201" s="9">
        <f t="shared" si="56"/>
        <v>42161.770833333328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107</v>
      </c>
      <c r="P1202">
        <f t="shared" si="55"/>
        <v>46.61</v>
      </c>
      <c r="Q1202" s="12" t="s">
        <v>8341</v>
      </c>
      <c r="R1202" t="s">
        <v>8342</v>
      </c>
      <c r="S1202" s="9">
        <f t="shared" si="56"/>
        <v>42089.477500000001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4000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120</v>
      </c>
      <c r="P1203">
        <f t="shared" si="55"/>
        <v>43.21</v>
      </c>
      <c r="Q1203" s="12" t="s">
        <v>8341</v>
      </c>
      <c r="R1203" t="s">
        <v>8342</v>
      </c>
      <c r="S1203" s="9">
        <f t="shared" si="56"/>
        <v>42536.60701388889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4200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114</v>
      </c>
      <c r="P1204">
        <f t="shared" si="55"/>
        <v>17.690000000000001</v>
      </c>
      <c r="Q1204" s="12" t="s">
        <v>8341</v>
      </c>
      <c r="R1204" t="s">
        <v>8342</v>
      </c>
      <c r="S1204" s="9">
        <f t="shared" si="56"/>
        <v>42152.288819444439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120</v>
      </c>
      <c r="P1205">
        <f t="shared" si="55"/>
        <v>47.37</v>
      </c>
      <c r="Q1205" s="12" t="s">
        <v>8341</v>
      </c>
      <c r="R1205" t="s">
        <v>8342</v>
      </c>
      <c r="S1205" s="9">
        <f t="shared" si="56"/>
        <v>42125.614895833336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237</v>
      </c>
      <c r="P1206">
        <f t="shared" si="55"/>
        <v>83.21</v>
      </c>
      <c r="Q1206" s="12" t="s">
        <v>8341</v>
      </c>
      <c r="R1206" t="s">
        <v>8342</v>
      </c>
      <c r="S1206" s="9">
        <f t="shared" si="56"/>
        <v>42297.748067129629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150000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3</v>
      </c>
      <c r="P1207">
        <f t="shared" si="55"/>
        <v>76</v>
      </c>
      <c r="Q1207" s="12" t="s">
        <v>8341</v>
      </c>
      <c r="R1207" t="s">
        <v>8342</v>
      </c>
      <c r="S1207" s="9">
        <f t="shared" si="56"/>
        <v>42138.506377314814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4000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117</v>
      </c>
      <c r="P1208">
        <f t="shared" si="55"/>
        <v>146.41</v>
      </c>
      <c r="Q1208" s="12" t="s">
        <v>8341</v>
      </c>
      <c r="R1208" t="s">
        <v>8342</v>
      </c>
      <c r="S1208" s="9">
        <f t="shared" si="56"/>
        <v>42772.776076388895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3500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134</v>
      </c>
      <c r="P1209">
        <f t="shared" si="55"/>
        <v>33.18</v>
      </c>
      <c r="Q1209" s="12" t="s">
        <v>8341</v>
      </c>
      <c r="R1209" t="s">
        <v>8342</v>
      </c>
      <c r="S1209" s="9">
        <f t="shared" si="56"/>
        <v>42430.430243055554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2200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212</v>
      </c>
      <c r="P1210">
        <f t="shared" si="55"/>
        <v>62.31</v>
      </c>
      <c r="Q1210" s="12" t="s">
        <v>8341</v>
      </c>
      <c r="R1210" t="s">
        <v>8342</v>
      </c>
      <c r="S1210" s="9">
        <f t="shared" si="56"/>
        <v>42423.709074074075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200000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2</v>
      </c>
      <c r="P1211">
        <f t="shared" si="55"/>
        <v>101.5</v>
      </c>
      <c r="Q1211" s="12" t="s">
        <v>8341</v>
      </c>
      <c r="R1211" t="s">
        <v>8342</v>
      </c>
      <c r="S1211" s="9">
        <f t="shared" si="56"/>
        <v>42761.846122685187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6500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72</v>
      </c>
      <c r="P1212">
        <f t="shared" si="55"/>
        <v>45.3</v>
      </c>
      <c r="Q1212" s="12" t="s">
        <v>8341</v>
      </c>
      <c r="R1212" t="s">
        <v>8342</v>
      </c>
      <c r="S1212" s="9">
        <f t="shared" si="56"/>
        <v>42132.941805555558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4500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104</v>
      </c>
      <c r="P1213">
        <f t="shared" si="55"/>
        <v>776.67</v>
      </c>
      <c r="Q1213" s="12" t="s">
        <v>8341</v>
      </c>
      <c r="R1213" t="s">
        <v>8342</v>
      </c>
      <c r="S1213" s="9">
        <f t="shared" si="56"/>
        <v>42515.866446759261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155</v>
      </c>
      <c r="P1214">
        <f t="shared" si="55"/>
        <v>56.1</v>
      </c>
      <c r="Q1214" s="12" t="s">
        <v>8341</v>
      </c>
      <c r="R1214" t="s">
        <v>8342</v>
      </c>
      <c r="S1214" s="9">
        <f t="shared" si="56"/>
        <v>42318.950173611112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103</v>
      </c>
      <c r="P1215">
        <f t="shared" si="55"/>
        <v>43.04</v>
      </c>
      <c r="Q1215" s="12" t="s">
        <v>8341</v>
      </c>
      <c r="R1215" t="s">
        <v>8342</v>
      </c>
      <c r="S1215" s="9">
        <f t="shared" si="56"/>
        <v>42731.755787037036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155</v>
      </c>
      <c r="P1216">
        <f t="shared" si="55"/>
        <v>185.68</v>
      </c>
      <c r="Q1216" s="12" t="s">
        <v>8341</v>
      </c>
      <c r="R1216" t="s">
        <v>8342</v>
      </c>
      <c r="S1216" s="9">
        <f t="shared" si="56"/>
        <v>42104.840335648143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155</v>
      </c>
      <c r="P1217">
        <f t="shared" si="55"/>
        <v>8.4499999999999993</v>
      </c>
      <c r="Q1217" s="12" t="s">
        <v>8341</v>
      </c>
      <c r="R1217" t="s">
        <v>8342</v>
      </c>
      <c r="S1217" s="9">
        <f t="shared" si="56"/>
        <v>41759.923101851848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15000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31</v>
      </c>
      <c r="P1218">
        <f t="shared" si="55"/>
        <v>20.88</v>
      </c>
      <c r="Q1218" s="12" t="s">
        <v>8341</v>
      </c>
      <c r="R1218" t="s">
        <v>8342</v>
      </c>
      <c r="S1218" s="9">
        <f t="shared" si="56"/>
        <v>42247.616400462968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109225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4</v>
      </c>
      <c r="P1219">
        <f t="shared" ref="P1219:P1282" si="58">IFERROR(ROUND(E1219/L1219,2),0)</f>
        <v>25.33</v>
      </c>
      <c r="Q1219" s="12" t="s">
        <v>8341</v>
      </c>
      <c r="R1219" t="s">
        <v>8342</v>
      </c>
      <c r="S1219" s="9">
        <f t="shared" si="56"/>
        <v>42535.809490740736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15000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31</v>
      </c>
      <c r="P1220">
        <f t="shared" si="58"/>
        <v>51.93</v>
      </c>
      <c r="Q1220" s="12" t="s">
        <v>8341</v>
      </c>
      <c r="R1220" t="s">
        <v>8342</v>
      </c>
      <c r="S1220" s="9">
        <f t="shared" ref="S1220:S1283" si="59">(((J1220/60)/60/24)+DATE(1970,1,1))</f>
        <v>42278.662037037036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107</v>
      </c>
      <c r="P1221">
        <f t="shared" si="58"/>
        <v>18.22</v>
      </c>
      <c r="Q1221" s="12" t="s">
        <v>8341</v>
      </c>
      <c r="R1221" t="s">
        <v>8342</v>
      </c>
      <c r="S1221" s="9">
        <f t="shared" si="59"/>
        <v>42633.461956018517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4500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102</v>
      </c>
      <c r="P1222">
        <f t="shared" si="58"/>
        <v>32.799999999999997</v>
      </c>
      <c r="Q1222" s="12" t="s">
        <v>8341</v>
      </c>
      <c r="R1222" t="s">
        <v>8342</v>
      </c>
      <c r="S1222" s="9">
        <f t="shared" si="59"/>
        <v>42211.628611111111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153</v>
      </c>
      <c r="P1223">
        <f t="shared" si="58"/>
        <v>44.47</v>
      </c>
      <c r="Q1223" s="12" t="s">
        <v>8341</v>
      </c>
      <c r="R1223" t="s">
        <v>8342</v>
      </c>
      <c r="S1223" s="9">
        <f t="shared" si="59"/>
        <v>42680.47555555556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4500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102</v>
      </c>
      <c r="P1224">
        <f t="shared" si="58"/>
        <v>33.11</v>
      </c>
      <c r="Q1224" s="12" t="s">
        <v>8341</v>
      </c>
      <c r="R1224" t="s">
        <v>8342</v>
      </c>
      <c r="S1224" s="9">
        <f t="shared" si="59"/>
        <v>42430.720451388886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15000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30</v>
      </c>
      <c r="P1225">
        <f t="shared" si="58"/>
        <v>23.9</v>
      </c>
      <c r="Q1225" s="12" t="s">
        <v>8341</v>
      </c>
      <c r="R1225" t="s">
        <v>8342</v>
      </c>
      <c r="S1225" s="9">
        <f t="shared" si="59"/>
        <v>42654.177187499998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4500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101</v>
      </c>
      <c r="P1226">
        <f t="shared" si="58"/>
        <v>253.61</v>
      </c>
      <c r="Q1226" s="12" t="s">
        <v>8328</v>
      </c>
      <c r="R1226" t="s">
        <v>8343</v>
      </c>
      <c r="S1226" s="9">
        <f t="shared" si="59"/>
        <v>41736.549791666665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3500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130</v>
      </c>
      <c r="P1227">
        <f t="shared" si="58"/>
        <v>1519.71</v>
      </c>
      <c r="Q1227" s="12" t="s">
        <v>8328</v>
      </c>
      <c r="R1227" t="s">
        <v>8343</v>
      </c>
      <c r="S1227" s="9">
        <f t="shared" si="59"/>
        <v>41509.905995370369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4444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103</v>
      </c>
      <c r="P1228">
        <f t="shared" si="58"/>
        <v>113.98</v>
      </c>
      <c r="Q1228" s="12" t="s">
        <v>8328</v>
      </c>
      <c r="R1228" t="s">
        <v>8343</v>
      </c>
      <c r="S1228" s="9">
        <f t="shared" si="59"/>
        <v>41715.874780092592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4500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101</v>
      </c>
      <c r="P1229">
        <f t="shared" si="58"/>
        <v>0</v>
      </c>
      <c r="Q1229" s="12" t="s">
        <v>8328</v>
      </c>
      <c r="R1229" t="s">
        <v>8343</v>
      </c>
      <c r="S1229" s="9">
        <f t="shared" si="59"/>
        <v>41827.919166666667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4000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114</v>
      </c>
      <c r="P1230">
        <f t="shared" si="58"/>
        <v>189.42</v>
      </c>
      <c r="Q1230" s="12" t="s">
        <v>8328</v>
      </c>
      <c r="R1230" t="s">
        <v>8343</v>
      </c>
      <c r="S1230" s="9">
        <f t="shared" si="59"/>
        <v>40754.729259259257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4000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114</v>
      </c>
      <c r="P1231">
        <f t="shared" si="58"/>
        <v>4545</v>
      </c>
      <c r="Q1231" s="12" t="s">
        <v>8328</v>
      </c>
      <c r="R1231" t="s">
        <v>8343</v>
      </c>
      <c r="S1231" s="9">
        <f t="shared" si="59"/>
        <v>40985.459803240738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4500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101</v>
      </c>
      <c r="P1232">
        <f t="shared" si="58"/>
        <v>0</v>
      </c>
      <c r="Q1232" s="12" t="s">
        <v>8328</v>
      </c>
      <c r="R1232" t="s">
        <v>8343</v>
      </c>
      <c r="S1232" s="9">
        <f t="shared" si="59"/>
        <v>40568.972569444442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2600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174</v>
      </c>
      <c r="P1233">
        <f t="shared" si="58"/>
        <v>0</v>
      </c>
      <c r="Q1233" s="12" t="s">
        <v>8328</v>
      </c>
      <c r="R1233" t="s">
        <v>8343</v>
      </c>
      <c r="S1233" s="9">
        <f t="shared" si="59"/>
        <v>42193.941759259258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4500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100</v>
      </c>
      <c r="P1234">
        <f t="shared" si="58"/>
        <v>4522.22</v>
      </c>
      <c r="Q1234" s="12" t="s">
        <v>8328</v>
      </c>
      <c r="R1234" t="s">
        <v>8343</v>
      </c>
      <c r="S1234" s="9">
        <f t="shared" si="59"/>
        <v>41506.848032407412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4000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113</v>
      </c>
      <c r="P1235">
        <f t="shared" si="58"/>
        <v>753</v>
      </c>
      <c r="Q1235" s="12" t="s">
        <v>8328</v>
      </c>
      <c r="R1235" t="s">
        <v>8343</v>
      </c>
      <c r="S1235" s="9">
        <f t="shared" si="59"/>
        <v>40939.948773148149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4500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100</v>
      </c>
      <c r="P1236">
        <f t="shared" si="58"/>
        <v>0</v>
      </c>
      <c r="Q1236" s="12" t="s">
        <v>8328</v>
      </c>
      <c r="R1236" t="s">
        <v>8343</v>
      </c>
      <c r="S1236" s="9">
        <f t="shared" si="59"/>
        <v>42007.788680555561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4000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113</v>
      </c>
      <c r="P1237">
        <f t="shared" si="58"/>
        <v>752.74</v>
      </c>
      <c r="Q1237" s="12" t="s">
        <v>8328</v>
      </c>
      <c r="R1237" t="s">
        <v>8343</v>
      </c>
      <c r="S1237" s="9">
        <f t="shared" si="59"/>
        <v>41583.135405092595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4500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100</v>
      </c>
      <c r="P1238">
        <f t="shared" si="58"/>
        <v>0</v>
      </c>
      <c r="Q1238" s="12" t="s">
        <v>8328</v>
      </c>
      <c r="R1238" t="s">
        <v>8343</v>
      </c>
      <c r="S1238" s="9">
        <f t="shared" si="59"/>
        <v>41110.680138888885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4000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113</v>
      </c>
      <c r="P1239">
        <f t="shared" si="58"/>
        <v>0</v>
      </c>
      <c r="Q1239" s="12" t="s">
        <v>8328</v>
      </c>
      <c r="R1239" t="s">
        <v>8343</v>
      </c>
      <c r="S1239" s="9">
        <f t="shared" si="59"/>
        <v>41125.283159722225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4500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100</v>
      </c>
      <c r="P1240">
        <f t="shared" si="58"/>
        <v>1500</v>
      </c>
      <c r="Q1240" s="12" t="s">
        <v>8328</v>
      </c>
      <c r="R1240" t="s">
        <v>8343</v>
      </c>
      <c r="S1240" s="9">
        <f t="shared" si="59"/>
        <v>40731.61037037037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4500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100</v>
      </c>
      <c r="P1241">
        <f t="shared" si="58"/>
        <v>0</v>
      </c>
      <c r="Q1241" s="12" t="s">
        <v>8328</v>
      </c>
      <c r="R1241" t="s">
        <v>8343</v>
      </c>
      <c r="S1241" s="9">
        <f t="shared" si="59"/>
        <v>40883.962581018517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36</v>
      </c>
      <c r="P1242">
        <f t="shared" si="58"/>
        <v>560.25</v>
      </c>
      <c r="Q1242" s="12" t="s">
        <v>8328</v>
      </c>
      <c r="R1242" t="s">
        <v>8343</v>
      </c>
      <c r="S1242" s="9">
        <f t="shared" si="59"/>
        <v>41409.040011574078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4000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111</v>
      </c>
      <c r="P1243">
        <f t="shared" si="58"/>
        <v>131.09</v>
      </c>
      <c r="Q1243" s="12" t="s">
        <v>8328</v>
      </c>
      <c r="R1243" t="s">
        <v>8343</v>
      </c>
      <c r="S1243" s="9">
        <f t="shared" si="59"/>
        <v>41923.837731481479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3500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127</v>
      </c>
      <c r="P1244">
        <f t="shared" si="58"/>
        <v>4450</v>
      </c>
      <c r="Q1244" s="12" t="s">
        <v>8328</v>
      </c>
      <c r="R1244" t="s">
        <v>8343</v>
      </c>
      <c r="S1244" s="9">
        <f t="shared" si="59"/>
        <v>40782.165532407409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4000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111</v>
      </c>
      <c r="P1245">
        <f t="shared" si="58"/>
        <v>116.92</v>
      </c>
      <c r="Q1245" s="12" t="s">
        <v>8328</v>
      </c>
      <c r="R1245" t="s">
        <v>8343</v>
      </c>
      <c r="S1245" s="9">
        <f t="shared" si="59"/>
        <v>40671.879293981481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2700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164</v>
      </c>
      <c r="P1246">
        <f t="shared" si="58"/>
        <v>98.4</v>
      </c>
      <c r="Q1246" s="12" t="s">
        <v>8328</v>
      </c>
      <c r="R1246" t="s">
        <v>8329</v>
      </c>
      <c r="S1246" s="9">
        <f t="shared" si="59"/>
        <v>41355.825497685182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110</v>
      </c>
      <c r="P1247">
        <f t="shared" si="58"/>
        <v>259.39999999999998</v>
      </c>
      <c r="Q1247" s="12" t="s">
        <v>8328</v>
      </c>
      <c r="R1247" t="s">
        <v>8329</v>
      </c>
      <c r="S1247" s="9">
        <f t="shared" si="59"/>
        <v>41774.599930555552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103</v>
      </c>
      <c r="P1248">
        <f t="shared" si="58"/>
        <v>142.24</v>
      </c>
      <c r="Q1248" s="12" t="s">
        <v>8328</v>
      </c>
      <c r="R1248" t="s">
        <v>8329</v>
      </c>
      <c r="S1248" s="9">
        <f t="shared" si="59"/>
        <v>40838.043391203704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110</v>
      </c>
      <c r="P1249">
        <f t="shared" si="58"/>
        <v>88</v>
      </c>
      <c r="Q1249" s="12" t="s">
        <v>8328</v>
      </c>
      <c r="R1249" t="s">
        <v>8329</v>
      </c>
      <c r="S1249" s="9">
        <f t="shared" si="59"/>
        <v>41370.292303240742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147</v>
      </c>
      <c r="P1250">
        <f t="shared" si="58"/>
        <v>74.510000000000005</v>
      </c>
      <c r="Q1250" s="12" t="s">
        <v>8328</v>
      </c>
      <c r="R1250" t="s">
        <v>8329</v>
      </c>
      <c r="S1250" s="9">
        <f t="shared" si="59"/>
        <v>41767.656863425924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126</v>
      </c>
      <c r="P1251">
        <f t="shared" si="58"/>
        <v>54.26</v>
      </c>
      <c r="Q1251" s="12" t="s">
        <v>8328</v>
      </c>
      <c r="R1251" t="s">
        <v>8329</v>
      </c>
      <c r="S1251" s="9">
        <f t="shared" si="59"/>
        <v>41067.74086805556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110</v>
      </c>
      <c r="P1252">
        <f t="shared" si="58"/>
        <v>8.64</v>
      </c>
      <c r="Q1252" s="12" t="s">
        <v>8328</v>
      </c>
      <c r="R1252" t="s">
        <v>8329</v>
      </c>
      <c r="S1252" s="9">
        <f t="shared" si="59"/>
        <v>41843.64271990741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878</v>
      </c>
      <c r="P1253">
        <f t="shared" si="58"/>
        <v>59.3</v>
      </c>
      <c r="Q1253" s="12" t="s">
        <v>8328</v>
      </c>
      <c r="R1253" t="s">
        <v>8329</v>
      </c>
      <c r="S1253" s="9">
        <f t="shared" si="59"/>
        <v>40751.814432870371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219</v>
      </c>
      <c r="P1254">
        <f t="shared" si="58"/>
        <v>31.01</v>
      </c>
      <c r="Q1254" s="12" t="s">
        <v>8328</v>
      </c>
      <c r="R1254" t="s">
        <v>8329</v>
      </c>
      <c r="S1254" s="9">
        <f t="shared" si="59"/>
        <v>41543.988067129627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146</v>
      </c>
      <c r="P1255">
        <f t="shared" si="58"/>
        <v>6.15</v>
      </c>
      <c r="Q1255" s="12" t="s">
        <v>8328</v>
      </c>
      <c r="R1255" t="s">
        <v>8329</v>
      </c>
      <c r="S1255" s="9">
        <f t="shared" si="59"/>
        <v>41855.783645833333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25000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17</v>
      </c>
      <c r="P1256">
        <f t="shared" si="58"/>
        <v>30.82</v>
      </c>
      <c r="Q1256" s="12" t="s">
        <v>8328</v>
      </c>
      <c r="R1256" t="s">
        <v>8329</v>
      </c>
      <c r="S1256" s="9">
        <f t="shared" si="59"/>
        <v>40487.621365740742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124</v>
      </c>
      <c r="P1257">
        <f t="shared" si="58"/>
        <v>39.840000000000003</v>
      </c>
      <c r="Q1257" s="12" t="s">
        <v>8328</v>
      </c>
      <c r="R1257" t="s">
        <v>8329</v>
      </c>
      <c r="S1257" s="9">
        <f t="shared" si="59"/>
        <v>41579.845509259263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109</v>
      </c>
      <c r="P1258">
        <f t="shared" si="58"/>
        <v>12.02</v>
      </c>
      <c r="Q1258" s="12" t="s">
        <v>8328</v>
      </c>
      <c r="R1258" t="s">
        <v>8329</v>
      </c>
      <c r="S1258" s="9">
        <f t="shared" si="59"/>
        <v>40921.919340277782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124</v>
      </c>
      <c r="P1259">
        <f t="shared" si="58"/>
        <v>24.66</v>
      </c>
      <c r="Q1259" s="12" t="s">
        <v>8328</v>
      </c>
      <c r="R1259" t="s">
        <v>8329</v>
      </c>
      <c r="S1259" s="9">
        <f t="shared" si="59"/>
        <v>40587.085532407407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173</v>
      </c>
      <c r="P1260">
        <f t="shared" si="58"/>
        <v>6.45</v>
      </c>
      <c r="Q1260" s="12" t="s">
        <v>8328</v>
      </c>
      <c r="R1260" t="s">
        <v>8329</v>
      </c>
      <c r="S1260" s="9">
        <f t="shared" si="59"/>
        <v>41487.611250000002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20000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22</v>
      </c>
      <c r="P1261">
        <f t="shared" si="58"/>
        <v>44.95</v>
      </c>
      <c r="Q1261" s="12" t="s">
        <v>8328</v>
      </c>
      <c r="R1261" t="s">
        <v>8329</v>
      </c>
      <c r="S1261" s="9">
        <f t="shared" si="59"/>
        <v>41766.970648148148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127</v>
      </c>
      <c r="P1262">
        <f t="shared" si="58"/>
        <v>58.28</v>
      </c>
      <c r="Q1262" s="12" t="s">
        <v>8328</v>
      </c>
      <c r="R1262" t="s">
        <v>8329</v>
      </c>
      <c r="S1262" s="9">
        <f t="shared" si="59"/>
        <v>41666.842824074076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123</v>
      </c>
      <c r="P1263">
        <f t="shared" si="58"/>
        <v>82.88</v>
      </c>
      <c r="Q1263" s="12" t="s">
        <v>8328</v>
      </c>
      <c r="R1263" t="s">
        <v>8329</v>
      </c>
      <c r="S1263" s="9">
        <f t="shared" si="59"/>
        <v>41638.342905092592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2560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168</v>
      </c>
      <c r="P1264">
        <f t="shared" si="58"/>
        <v>41.03</v>
      </c>
      <c r="Q1264" s="12" t="s">
        <v>8328</v>
      </c>
      <c r="R1264" t="s">
        <v>8329</v>
      </c>
      <c r="S1264" s="9">
        <f t="shared" si="59"/>
        <v>41656.762638888889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108</v>
      </c>
      <c r="P1265">
        <f t="shared" si="58"/>
        <v>105.03</v>
      </c>
      <c r="Q1265" s="12" t="s">
        <v>8328</v>
      </c>
      <c r="R1265" t="s">
        <v>8329</v>
      </c>
      <c r="S1265" s="9">
        <f t="shared" si="59"/>
        <v>41692.084143518521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10000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43</v>
      </c>
      <c r="P1266">
        <f t="shared" si="58"/>
        <v>126.56</v>
      </c>
      <c r="Q1266" s="12" t="s">
        <v>8328</v>
      </c>
      <c r="R1266" t="s">
        <v>8329</v>
      </c>
      <c r="S1266" s="9">
        <f t="shared" si="59"/>
        <v>41547.662997685184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107</v>
      </c>
      <c r="P1267">
        <f t="shared" si="58"/>
        <v>65.09</v>
      </c>
      <c r="Q1267" s="12" t="s">
        <v>8328</v>
      </c>
      <c r="R1267" t="s">
        <v>8329</v>
      </c>
      <c r="S1267" s="9">
        <f t="shared" si="59"/>
        <v>40465.655266203699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107</v>
      </c>
      <c r="P1268">
        <f t="shared" si="58"/>
        <v>85.8</v>
      </c>
      <c r="Q1268" s="12" t="s">
        <v>8328</v>
      </c>
      <c r="R1268" t="s">
        <v>8329</v>
      </c>
      <c r="S1268" s="9">
        <f t="shared" si="59"/>
        <v>41620.87667824074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107</v>
      </c>
      <c r="P1269">
        <f t="shared" si="58"/>
        <v>26.92</v>
      </c>
      <c r="Q1269" s="12" t="s">
        <v>8328</v>
      </c>
      <c r="R1269" t="s">
        <v>8329</v>
      </c>
      <c r="S1269" s="9">
        <f t="shared" si="59"/>
        <v>41449.585162037038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122</v>
      </c>
      <c r="P1270">
        <f t="shared" si="58"/>
        <v>23.52</v>
      </c>
      <c r="Q1270" s="12" t="s">
        <v>8328</v>
      </c>
      <c r="R1270" t="s">
        <v>8329</v>
      </c>
      <c r="S1270" s="9">
        <f t="shared" si="59"/>
        <v>41507.845451388886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122</v>
      </c>
      <c r="P1271">
        <f t="shared" si="58"/>
        <v>20.75</v>
      </c>
      <c r="Q1271" s="12" t="s">
        <v>8328</v>
      </c>
      <c r="R1271" t="s">
        <v>8329</v>
      </c>
      <c r="S1271" s="9">
        <f t="shared" si="59"/>
        <v>42445.823055555549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107</v>
      </c>
      <c r="P1272">
        <f t="shared" si="58"/>
        <v>25.21</v>
      </c>
      <c r="Q1272" s="12" t="s">
        <v>8328</v>
      </c>
      <c r="R1272" t="s">
        <v>8329</v>
      </c>
      <c r="S1272" s="9">
        <f t="shared" si="59"/>
        <v>40933.856967592597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106</v>
      </c>
      <c r="P1273">
        <f t="shared" si="58"/>
        <v>137.1</v>
      </c>
      <c r="Q1273" s="12" t="s">
        <v>8328</v>
      </c>
      <c r="R1273" t="s">
        <v>8329</v>
      </c>
      <c r="S1273" s="9">
        <f t="shared" si="59"/>
        <v>41561.683553240742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142</v>
      </c>
      <c r="P1274">
        <f t="shared" si="58"/>
        <v>151.68</v>
      </c>
      <c r="Q1274" s="12" t="s">
        <v>8328</v>
      </c>
      <c r="R1274" t="s">
        <v>8329</v>
      </c>
      <c r="S1274" s="9">
        <f t="shared" si="59"/>
        <v>40274.745127314818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106</v>
      </c>
      <c r="P1275">
        <f t="shared" si="58"/>
        <v>78.569999999999993</v>
      </c>
      <c r="Q1275" s="12" t="s">
        <v>8328</v>
      </c>
      <c r="R1275" t="s">
        <v>8329</v>
      </c>
      <c r="S1275" s="9">
        <f t="shared" si="59"/>
        <v>41852.730219907404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4200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101</v>
      </c>
      <c r="P1276">
        <f t="shared" si="58"/>
        <v>9.06</v>
      </c>
      <c r="Q1276" s="12" t="s">
        <v>8328</v>
      </c>
      <c r="R1276" t="s">
        <v>8329</v>
      </c>
      <c r="S1276" s="9">
        <f t="shared" si="59"/>
        <v>41116.690104166664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384</v>
      </c>
      <c r="P1277">
        <f t="shared" si="58"/>
        <v>10.86</v>
      </c>
      <c r="Q1277" s="12" t="s">
        <v>8328</v>
      </c>
      <c r="R1277" t="s">
        <v>8329</v>
      </c>
      <c r="S1277" s="9">
        <f t="shared" si="59"/>
        <v>41458.867905092593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121</v>
      </c>
      <c r="P1278">
        <f t="shared" si="58"/>
        <v>62.04</v>
      </c>
      <c r="Q1278" s="12" t="s">
        <v>8328</v>
      </c>
      <c r="R1278" t="s">
        <v>8329</v>
      </c>
      <c r="S1278" s="9">
        <f t="shared" si="59"/>
        <v>40007.704247685186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105</v>
      </c>
      <c r="P1279">
        <f t="shared" si="58"/>
        <v>10.210000000000001</v>
      </c>
      <c r="Q1279" s="12" t="s">
        <v>8328</v>
      </c>
      <c r="R1279" t="s">
        <v>8329</v>
      </c>
      <c r="S1279" s="9">
        <f t="shared" si="59"/>
        <v>41121.561886574076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105</v>
      </c>
      <c r="P1280">
        <f t="shared" si="58"/>
        <v>22.13</v>
      </c>
      <c r="Q1280" s="12" t="s">
        <v>8328</v>
      </c>
      <c r="R1280" t="s">
        <v>8329</v>
      </c>
      <c r="S1280" s="9">
        <f t="shared" si="59"/>
        <v>41786.555162037039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19000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22</v>
      </c>
      <c r="P1281">
        <f t="shared" si="58"/>
        <v>22.17</v>
      </c>
      <c r="Q1281" s="12" t="s">
        <v>8328</v>
      </c>
      <c r="R1281" t="s">
        <v>8329</v>
      </c>
      <c r="S1281" s="9">
        <f t="shared" si="59"/>
        <v>41682.099189814813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105</v>
      </c>
      <c r="P1282">
        <f t="shared" si="58"/>
        <v>32.21</v>
      </c>
      <c r="Q1282" s="12" t="s">
        <v>8328</v>
      </c>
      <c r="R1282" t="s">
        <v>8329</v>
      </c>
      <c r="S1282" s="9">
        <f t="shared" si="59"/>
        <v>40513.757569444446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119</v>
      </c>
      <c r="P1283">
        <f t="shared" ref="P1283:P1346" si="61">IFERROR(ROUND(E1283/L1283,2),0)</f>
        <v>56.5</v>
      </c>
      <c r="Q1283" s="12" t="s">
        <v>8328</v>
      </c>
      <c r="R1283" t="s">
        <v>8329</v>
      </c>
      <c r="S1283" s="9">
        <f t="shared" si="59"/>
        <v>41463.743472222224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119</v>
      </c>
      <c r="P1284">
        <f t="shared" si="61"/>
        <v>15.24</v>
      </c>
      <c r="Q1284" s="12" t="s">
        <v>8328</v>
      </c>
      <c r="R1284" t="s">
        <v>8329</v>
      </c>
      <c r="S1284" s="9">
        <f t="shared" ref="S1284:S1347" si="62">(((J1284/60)/60/24)+DATE(1970,1,1))</f>
        <v>41586.475173611114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139</v>
      </c>
      <c r="P1285">
        <f t="shared" si="61"/>
        <v>189.82</v>
      </c>
      <c r="Q1285" s="12" t="s">
        <v>8328</v>
      </c>
      <c r="R1285" t="s">
        <v>8329</v>
      </c>
      <c r="S1285" s="9">
        <f t="shared" si="62"/>
        <v>41320.717465277776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7000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60</v>
      </c>
      <c r="P1286">
        <f t="shared" si="61"/>
        <v>134.71</v>
      </c>
      <c r="Q1286" s="12" t="s">
        <v>8320</v>
      </c>
      <c r="R1286" t="s">
        <v>8321</v>
      </c>
      <c r="S1286" s="9">
        <f t="shared" si="62"/>
        <v>42712.23474537037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3500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119</v>
      </c>
      <c r="P1287">
        <f t="shared" si="61"/>
        <v>66.19</v>
      </c>
      <c r="Q1287" s="12" t="s">
        <v>8320</v>
      </c>
      <c r="R1287" t="s">
        <v>8321</v>
      </c>
      <c r="S1287" s="9">
        <f t="shared" si="62"/>
        <v>42160.583043981482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2500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166</v>
      </c>
      <c r="P1288">
        <f t="shared" si="61"/>
        <v>207.6</v>
      </c>
      <c r="Q1288" s="12" t="s">
        <v>8320</v>
      </c>
      <c r="R1288" t="s">
        <v>8321</v>
      </c>
      <c r="S1288" s="9">
        <f t="shared" si="62"/>
        <v>42039.384571759263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4000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104</v>
      </c>
      <c r="P1289">
        <f t="shared" si="61"/>
        <v>166.04</v>
      </c>
      <c r="Q1289" s="12" t="s">
        <v>8320</v>
      </c>
      <c r="R1289" t="s">
        <v>8321</v>
      </c>
      <c r="S1289" s="9">
        <f t="shared" si="62"/>
        <v>42107.621018518519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138</v>
      </c>
      <c r="P1290">
        <f t="shared" si="61"/>
        <v>68.03</v>
      </c>
      <c r="Q1290" s="12" t="s">
        <v>8320</v>
      </c>
      <c r="R1290" t="s">
        <v>8321</v>
      </c>
      <c r="S1290" s="9">
        <f t="shared" si="62"/>
        <v>42561.154664351852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138</v>
      </c>
      <c r="P1291">
        <f t="shared" si="61"/>
        <v>79.709999999999994</v>
      </c>
      <c r="Q1291" s="12" t="s">
        <v>8320</v>
      </c>
      <c r="R1291" t="s">
        <v>8321</v>
      </c>
      <c r="S1291" s="9">
        <f t="shared" si="62"/>
        <v>42709.134780092587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4000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104</v>
      </c>
      <c r="P1292">
        <f t="shared" si="61"/>
        <v>48.14</v>
      </c>
      <c r="Q1292" s="12" t="s">
        <v>8320</v>
      </c>
      <c r="R1292" t="s">
        <v>8321</v>
      </c>
      <c r="S1292" s="9">
        <f t="shared" si="62"/>
        <v>42086.614942129629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103</v>
      </c>
      <c r="P1293">
        <f t="shared" si="61"/>
        <v>98.5</v>
      </c>
      <c r="Q1293" s="12" t="s">
        <v>8320</v>
      </c>
      <c r="R1293" t="s">
        <v>8321</v>
      </c>
      <c r="S1293" s="9">
        <f t="shared" si="62"/>
        <v>42064.652673611112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2350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176</v>
      </c>
      <c r="P1294">
        <f t="shared" si="61"/>
        <v>79.52</v>
      </c>
      <c r="Q1294" s="12" t="s">
        <v>8320</v>
      </c>
      <c r="R1294" t="s">
        <v>8321</v>
      </c>
      <c r="S1294" s="9">
        <f t="shared" si="62"/>
        <v>42256.764212962968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10557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39</v>
      </c>
      <c r="P1295">
        <f t="shared" si="61"/>
        <v>34.42</v>
      </c>
      <c r="Q1295" s="12" t="s">
        <v>8320</v>
      </c>
      <c r="R1295" t="s">
        <v>8321</v>
      </c>
      <c r="S1295" s="9">
        <f t="shared" si="62"/>
        <v>42292.701053240744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3000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137</v>
      </c>
      <c r="P1296">
        <f t="shared" si="61"/>
        <v>187.45</v>
      </c>
      <c r="Q1296" s="12" t="s">
        <v>8320</v>
      </c>
      <c r="R1296" t="s">
        <v>8321</v>
      </c>
      <c r="S1296" s="9">
        <f t="shared" si="62"/>
        <v>42278.453668981485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103</v>
      </c>
      <c r="P1297">
        <f t="shared" si="61"/>
        <v>64.36</v>
      </c>
      <c r="Q1297" s="12" t="s">
        <v>8320</v>
      </c>
      <c r="R1297" t="s">
        <v>8321</v>
      </c>
      <c r="S1297" s="9">
        <f t="shared" si="62"/>
        <v>42184.572881944448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4000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103</v>
      </c>
      <c r="P1298">
        <f t="shared" si="61"/>
        <v>178.39</v>
      </c>
      <c r="Q1298" s="12" t="s">
        <v>8320</v>
      </c>
      <c r="R1298" t="s">
        <v>8321</v>
      </c>
      <c r="S1298" s="9">
        <f t="shared" si="62"/>
        <v>42423.050613425927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14000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29</v>
      </c>
      <c r="P1299">
        <f t="shared" si="61"/>
        <v>17.190000000000001</v>
      </c>
      <c r="Q1299" s="12" t="s">
        <v>8320</v>
      </c>
      <c r="R1299" t="s">
        <v>8321</v>
      </c>
      <c r="S1299" s="9">
        <f t="shared" si="62"/>
        <v>42461.747199074074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4000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102</v>
      </c>
      <c r="P1300">
        <f t="shared" si="61"/>
        <v>123.94</v>
      </c>
      <c r="Q1300" s="12" t="s">
        <v>8320</v>
      </c>
      <c r="R1300" t="s">
        <v>8321</v>
      </c>
      <c r="S1300" s="9">
        <f t="shared" si="62"/>
        <v>42458.680925925932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102</v>
      </c>
      <c r="P1301">
        <f t="shared" si="61"/>
        <v>127.66</v>
      </c>
      <c r="Q1301" s="12" t="s">
        <v>8320</v>
      </c>
      <c r="R1301" t="s">
        <v>8321</v>
      </c>
      <c r="S1301" s="9">
        <f t="shared" si="62"/>
        <v>42169.814340277779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136</v>
      </c>
      <c r="P1302">
        <f t="shared" si="61"/>
        <v>170.21</v>
      </c>
      <c r="Q1302" s="12" t="s">
        <v>8320</v>
      </c>
      <c r="R1302" t="s">
        <v>8321</v>
      </c>
      <c r="S1302" s="9">
        <f t="shared" si="62"/>
        <v>42483.675208333334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102</v>
      </c>
      <c r="P1303">
        <f t="shared" si="61"/>
        <v>140.72</v>
      </c>
      <c r="Q1303" s="12" t="s">
        <v>8320</v>
      </c>
      <c r="R1303" t="s">
        <v>8321</v>
      </c>
      <c r="S1303" s="9">
        <f t="shared" si="62"/>
        <v>42195.749745370369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102</v>
      </c>
      <c r="P1304">
        <f t="shared" si="61"/>
        <v>81.56</v>
      </c>
      <c r="Q1304" s="12" t="s">
        <v>8320</v>
      </c>
      <c r="R1304" t="s">
        <v>8321</v>
      </c>
      <c r="S1304" s="9">
        <f t="shared" si="62"/>
        <v>42675.057997685188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102</v>
      </c>
      <c r="P1305">
        <f t="shared" si="61"/>
        <v>37.71</v>
      </c>
      <c r="Q1305" s="12" t="s">
        <v>8320</v>
      </c>
      <c r="R1305" t="s">
        <v>8321</v>
      </c>
      <c r="S1305" s="9">
        <f t="shared" si="62"/>
        <v>42566.441203703704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2000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203</v>
      </c>
      <c r="P1306">
        <f t="shared" si="61"/>
        <v>39.11</v>
      </c>
      <c r="Q1306" s="12" t="s">
        <v>8322</v>
      </c>
      <c r="R1306" t="s">
        <v>8324</v>
      </c>
      <c r="S1306" s="9">
        <f t="shared" si="62"/>
        <v>42747.194502314815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9800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41</v>
      </c>
      <c r="P1307">
        <f t="shared" si="61"/>
        <v>47.28</v>
      </c>
      <c r="Q1307" s="12" t="s">
        <v>8322</v>
      </c>
      <c r="R1307" t="s">
        <v>8324</v>
      </c>
      <c r="S1307" s="9">
        <f t="shared" si="62"/>
        <v>42543.665601851855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4000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102</v>
      </c>
      <c r="P1308">
        <f t="shared" si="61"/>
        <v>11.42</v>
      </c>
      <c r="Q1308" s="12" t="s">
        <v>8322</v>
      </c>
      <c r="R1308" t="s">
        <v>8324</v>
      </c>
      <c r="S1308" s="9">
        <f t="shared" si="62"/>
        <v>41947.457569444443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4000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101</v>
      </c>
      <c r="P1309">
        <f t="shared" si="61"/>
        <v>90.11</v>
      </c>
      <c r="Q1309" s="12" t="s">
        <v>8322</v>
      </c>
      <c r="R1309" t="s">
        <v>8324</v>
      </c>
      <c r="S1309" s="9">
        <f t="shared" si="62"/>
        <v>42387.503229166665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3750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108</v>
      </c>
      <c r="P1310">
        <f t="shared" si="61"/>
        <v>106.71</v>
      </c>
      <c r="Q1310" s="12" t="s">
        <v>8322</v>
      </c>
      <c r="R1310" t="s">
        <v>8324</v>
      </c>
      <c r="S1310" s="9">
        <f t="shared" si="62"/>
        <v>42611.613564814819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4000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101</v>
      </c>
      <c r="P1311">
        <f t="shared" si="61"/>
        <v>115.77</v>
      </c>
      <c r="Q1311" s="12" t="s">
        <v>8322</v>
      </c>
      <c r="R1311" t="s">
        <v>8324</v>
      </c>
      <c r="S1311" s="9">
        <f t="shared" si="62"/>
        <v>42257.882731481484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3000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135</v>
      </c>
      <c r="P1312">
        <f t="shared" si="61"/>
        <v>168.75</v>
      </c>
      <c r="Q1312" s="12" t="s">
        <v>8322</v>
      </c>
      <c r="R1312" t="s">
        <v>8324</v>
      </c>
      <c r="S1312" s="9">
        <f t="shared" si="62"/>
        <v>42556.667245370365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3400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119</v>
      </c>
      <c r="P1313">
        <f t="shared" si="61"/>
        <v>40.5</v>
      </c>
      <c r="Q1313" s="12" t="s">
        <v>8322</v>
      </c>
      <c r="R1313" t="s">
        <v>8324</v>
      </c>
      <c r="S1313" s="9">
        <f t="shared" si="62"/>
        <v>42669.802303240736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3750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108</v>
      </c>
      <c r="P1314">
        <f t="shared" si="61"/>
        <v>4045.93</v>
      </c>
      <c r="Q1314" s="12" t="s">
        <v>8322</v>
      </c>
      <c r="R1314" t="s">
        <v>8324</v>
      </c>
      <c r="S1314" s="9">
        <f t="shared" si="62"/>
        <v>42082.702800925923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3500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115</v>
      </c>
      <c r="P1315">
        <f t="shared" si="61"/>
        <v>33.11</v>
      </c>
      <c r="Q1315" s="12" t="s">
        <v>8322</v>
      </c>
      <c r="R1315" t="s">
        <v>8324</v>
      </c>
      <c r="S1315" s="9">
        <f t="shared" si="62"/>
        <v>42402.709652777776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4000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101</v>
      </c>
      <c r="P1316">
        <f t="shared" si="61"/>
        <v>367.27</v>
      </c>
      <c r="Q1316" s="12" t="s">
        <v>8322</v>
      </c>
      <c r="R1316" t="s">
        <v>8324</v>
      </c>
      <c r="S1316" s="9">
        <f t="shared" si="62"/>
        <v>42604.669675925921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4000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101</v>
      </c>
      <c r="P1317">
        <f t="shared" si="61"/>
        <v>16.28</v>
      </c>
      <c r="Q1317" s="12" t="s">
        <v>8322</v>
      </c>
      <c r="R1317" t="s">
        <v>8324</v>
      </c>
      <c r="S1317" s="9">
        <f t="shared" si="62"/>
        <v>42278.498240740737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4000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101</v>
      </c>
      <c r="P1318">
        <f t="shared" si="61"/>
        <v>4035</v>
      </c>
      <c r="Q1318" s="12" t="s">
        <v>8322</v>
      </c>
      <c r="R1318" t="s">
        <v>8324</v>
      </c>
      <c r="S1318" s="9">
        <f t="shared" si="62"/>
        <v>42393.961909722217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4000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101</v>
      </c>
      <c r="P1319">
        <f t="shared" si="61"/>
        <v>212.11</v>
      </c>
      <c r="Q1319" s="12" t="s">
        <v>8322</v>
      </c>
      <c r="R1319" t="s">
        <v>8324</v>
      </c>
      <c r="S1319" s="9">
        <f t="shared" si="62"/>
        <v>42520.235486111109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101</v>
      </c>
      <c r="P1320">
        <f t="shared" si="61"/>
        <v>29.84</v>
      </c>
      <c r="Q1320" s="12" t="s">
        <v>8322</v>
      </c>
      <c r="R1320" t="s">
        <v>8324</v>
      </c>
      <c r="S1320" s="9">
        <f t="shared" si="62"/>
        <v>41985.043657407412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161</v>
      </c>
      <c r="P1321">
        <f t="shared" si="61"/>
        <v>446.89</v>
      </c>
      <c r="Q1321" s="12" t="s">
        <v>8322</v>
      </c>
      <c r="R1321" t="s">
        <v>8324</v>
      </c>
      <c r="S1321" s="9">
        <f t="shared" si="62"/>
        <v>41816.812094907407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3500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115</v>
      </c>
      <c r="P1322">
        <f t="shared" si="61"/>
        <v>1340.33</v>
      </c>
      <c r="Q1322" s="12" t="s">
        <v>8322</v>
      </c>
      <c r="R1322" t="s">
        <v>8324</v>
      </c>
      <c r="S1322" s="9">
        <f t="shared" si="62"/>
        <v>42705.690347222218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100</v>
      </c>
      <c r="P1323">
        <f t="shared" si="61"/>
        <v>574</v>
      </c>
      <c r="Q1323" s="12" t="s">
        <v>8322</v>
      </c>
      <c r="R1323" t="s">
        <v>8324</v>
      </c>
      <c r="S1323" s="9">
        <f t="shared" si="62"/>
        <v>42697.74927083333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4000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100</v>
      </c>
      <c r="P1324">
        <f t="shared" si="61"/>
        <v>1003.93</v>
      </c>
      <c r="Q1324" s="12" t="s">
        <v>8322</v>
      </c>
      <c r="R1324" t="s">
        <v>8324</v>
      </c>
      <c r="S1324" s="9">
        <f t="shared" si="62"/>
        <v>42115.656539351854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3500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115</v>
      </c>
      <c r="P1325">
        <f t="shared" si="61"/>
        <v>91.14</v>
      </c>
      <c r="Q1325" s="12" t="s">
        <v>8322</v>
      </c>
      <c r="R1325" t="s">
        <v>8324</v>
      </c>
      <c r="S1325" s="9">
        <f t="shared" si="62"/>
        <v>42451.698449074072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4000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100</v>
      </c>
      <c r="P1326">
        <f t="shared" si="61"/>
        <v>44.5</v>
      </c>
      <c r="Q1326" s="12" t="s">
        <v>8322</v>
      </c>
      <c r="R1326" t="s">
        <v>8324</v>
      </c>
      <c r="S1326" s="9">
        <f t="shared" si="62"/>
        <v>42626.633703703701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3000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133</v>
      </c>
      <c r="P1327">
        <f t="shared" si="61"/>
        <v>500.5</v>
      </c>
      <c r="Q1327" s="12" t="s">
        <v>8322</v>
      </c>
      <c r="R1327" t="s">
        <v>8324</v>
      </c>
      <c r="S1327" s="9">
        <f t="shared" si="62"/>
        <v>42704.086053240739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4000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100</v>
      </c>
      <c r="P1328">
        <f t="shared" si="61"/>
        <v>363.82</v>
      </c>
      <c r="Q1328" s="12" t="s">
        <v>8322</v>
      </c>
      <c r="R1328" t="s">
        <v>8324</v>
      </c>
      <c r="S1328" s="9">
        <f t="shared" si="62"/>
        <v>41974.791990740734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100</v>
      </c>
      <c r="P1329">
        <f t="shared" si="61"/>
        <v>97.57</v>
      </c>
      <c r="Q1329" s="12" t="s">
        <v>8322</v>
      </c>
      <c r="R1329" t="s">
        <v>8324</v>
      </c>
      <c r="S1329" s="9">
        <f t="shared" si="62"/>
        <v>42123.678645833337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3800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105</v>
      </c>
      <c r="P1330">
        <f t="shared" si="61"/>
        <v>266.68</v>
      </c>
      <c r="Q1330" s="12" t="s">
        <v>8322</v>
      </c>
      <c r="R1330" t="s">
        <v>8324</v>
      </c>
      <c r="S1330" s="9">
        <f t="shared" si="62"/>
        <v>42612.642754629633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4000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100</v>
      </c>
      <c r="P1331">
        <f t="shared" si="61"/>
        <v>444.44</v>
      </c>
      <c r="Q1331" s="12" t="s">
        <v>8322</v>
      </c>
      <c r="R1331" t="s">
        <v>8324</v>
      </c>
      <c r="S1331" s="9">
        <f t="shared" si="62"/>
        <v>41935.221585648149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3750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107</v>
      </c>
      <c r="P1332">
        <f t="shared" si="61"/>
        <v>80</v>
      </c>
      <c r="Q1332" s="12" t="s">
        <v>8322</v>
      </c>
      <c r="R1332" t="s">
        <v>8324</v>
      </c>
      <c r="S1332" s="9">
        <f t="shared" si="62"/>
        <v>42522.276724537034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4000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100</v>
      </c>
      <c r="P1333">
        <f t="shared" si="61"/>
        <v>117.65</v>
      </c>
      <c r="Q1333" s="12" t="s">
        <v>8322</v>
      </c>
      <c r="R1333" t="s">
        <v>8324</v>
      </c>
      <c r="S1333" s="9">
        <f t="shared" si="62"/>
        <v>42569.50409722222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11000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36</v>
      </c>
      <c r="P1334">
        <f t="shared" si="61"/>
        <v>0</v>
      </c>
      <c r="Q1334" s="12" t="s">
        <v>8322</v>
      </c>
      <c r="R1334" t="s">
        <v>8324</v>
      </c>
      <c r="S1334" s="9">
        <f t="shared" si="62"/>
        <v>42732.060277777782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3500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114</v>
      </c>
      <c r="P1335">
        <f t="shared" si="61"/>
        <v>0</v>
      </c>
      <c r="Q1335" s="12" t="s">
        <v>8322</v>
      </c>
      <c r="R1335" t="s">
        <v>8324</v>
      </c>
      <c r="S1335" s="9">
        <f t="shared" si="62"/>
        <v>41806.106770833336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3500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114</v>
      </c>
      <c r="P1336">
        <f t="shared" si="61"/>
        <v>14.41</v>
      </c>
      <c r="Q1336" s="12" t="s">
        <v>8322</v>
      </c>
      <c r="R1336" t="s">
        <v>8324</v>
      </c>
      <c r="S1336" s="9">
        <f t="shared" si="62"/>
        <v>42410.774155092593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2220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179</v>
      </c>
      <c r="P1337">
        <f t="shared" si="61"/>
        <v>248.5</v>
      </c>
      <c r="Q1337" s="12" t="s">
        <v>8322</v>
      </c>
      <c r="R1337" t="s">
        <v>8324</v>
      </c>
      <c r="S1337" s="9">
        <f t="shared" si="62"/>
        <v>42313.936365740738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3000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132</v>
      </c>
      <c r="P1338">
        <f t="shared" si="61"/>
        <v>17.73</v>
      </c>
      <c r="Q1338" s="12" t="s">
        <v>8322</v>
      </c>
      <c r="R1338" t="s">
        <v>8324</v>
      </c>
      <c r="S1338" s="9">
        <f t="shared" si="62"/>
        <v>41955.863750000004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3000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132</v>
      </c>
      <c r="P1339">
        <f t="shared" si="61"/>
        <v>28.25</v>
      </c>
      <c r="Q1339" s="12" t="s">
        <v>8322</v>
      </c>
      <c r="R1339" t="s">
        <v>8324</v>
      </c>
      <c r="S1339" s="9">
        <f t="shared" si="62"/>
        <v>42767.577303240745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3910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101</v>
      </c>
      <c r="P1340">
        <f t="shared" si="61"/>
        <v>262.52999999999997</v>
      </c>
      <c r="Q1340" s="12" t="s">
        <v>8322</v>
      </c>
      <c r="R1340" t="s">
        <v>8324</v>
      </c>
      <c r="S1340" s="9">
        <f t="shared" si="62"/>
        <v>42188.803622685184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2300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171</v>
      </c>
      <c r="P1341">
        <f t="shared" si="61"/>
        <v>106.08</v>
      </c>
      <c r="Q1341" s="12" t="s">
        <v>8322</v>
      </c>
      <c r="R1341" t="s">
        <v>8324</v>
      </c>
      <c r="S1341" s="9">
        <f t="shared" si="62"/>
        <v>41936.647164351853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3500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112</v>
      </c>
      <c r="P1342">
        <f t="shared" si="61"/>
        <v>0</v>
      </c>
      <c r="Q1342" s="12" t="s">
        <v>8322</v>
      </c>
      <c r="R1342" t="s">
        <v>8324</v>
      </c>
      <c r="S1342" s="9">
        <f t="shared" si="62"/>
        <v>41836.595520833333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112</v>
      </c>
      <c r="P1343">
        <f t="shared" si="61"/>
        <v>85</v>
      </c>
      <c r="Q1343" s="12" t="s">
        <v>8322</v>
      </c>
      <c r="R1343" t="s">
        <v>8324</v>
      </c>
      <c r="S1343" s="9">
        <f t="shared" si="62"/>
        <v>42612.624039351853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3000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130</v>
      </c>
      <c r="P1344">
        <f t="shared" si="61"/>
        <v>3908</v>
      </c>
      <c r="Q1344" s="12" t="s">
        <v>8322</v>
      </c>
      <c r="R1344" t="s">
        <v>8324</v>
      </c>
      <c r="S1344" s="9">
        <f t="shared" si="62"/>
        <v>42172.816423611104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2000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195</v>
      </c>
      <c r="P1345">
        <f t="shared" si="61"/>
        <v>12.09</v>
      </c>
      <c r="Q1345" s="12" t="s">
        <v>8322</v>
      </c>
      <c r="R1345" t="s">
        <v>8324</v>
      </c>
      <c r="S1345" s="9">
        <f t="shared" si="62"/>
        <v>42542.526423611111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5000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78</v>
      </c>
      <c r="P1346">
        <f t="shared" si="61"/>
        <v>28.09</v>
      </c>
      <c r="Q1346" s="12" t="s">
        <v>8325</v>
      </c>
      <c r="R1346" t="s">
        <v>8326</v>
      </c>
      <c r="S1346" s="9">
        <f t="shared" si="62"/>
        <v>42522.789803240739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118</v>
      </c>
      <c r="P1347">
        <f t="shared" ref="P1347:P1410" si="64">IFERROR(ROUND(E1347/L1347,2),0)</f>
        <v>557.5</v>
      </c>
      <c r="Q1347" s="12" t="s">
        <v>8325</v>
      </c>
      <c r="R1347" t="s">
        <v>8326</v>
      </c>
      <c r="S1347" s="9">
        <f t="shared" si="62"/>
        <v>41799.814340277779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111</v>
      </c>
      <c r="P1348">
        <f t="shared" si="64"/>
        <v>26.17</v>
      </c>
      <c r="Q1348" s="12" t="s">
        <v>8325</v>
      </c>
      <c r="R1348" t="s">
        <v>8326</v>
      </c>
      <c r="S1348" s="9">
        <f t="shared" ref="S1348:S1411" si="65">(((J1348/60)/60/24)+DATE(1970,1,1))</f>
        <v>41422.075821759259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111</v>
      </c>
      <c r="P1349">
        <f t="shared" si="64"/>
        <v>125.16</v>
      </c>
      <c r="Q1349" s="12" t="s">
        <v>8325</v>
      </c>
      <c r="R1349" t="s">
        <v>8326</v>
      </c>
      <c r="S1349" s="9">
        <f t="shared" si="65"/>
        <v>42040.638020833328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11140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35</v>
      </c>
      <c r="P1350">
        <f t="shared" si="64"/>
        <v>149.12</v>
      </c>
      <c r="Q1350" s="12" t="s">
        <v>8325</v>
      </c>
      <c r="R1350" t="s">
        <v>8326</v>
      </c>
      <c r="S1350" s="9">
        <f t="shared" si="65"/>
        <v>41963.506168981476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3500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110</v>
      </c>
      <c r="P1351">
        <f t="shared" si="64"/>
        <v>22.47</v>
      </c>
      <c r="Q1351" s="12" t="s">
        <v>8325</v>
      </c>
      <c r="R1351" t="s">
        <v>8326</v>
      </c>
      <c r="S1351" s="9">
        <f t="shared" si="65"/>
        <v>42317.33258101852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385</v>
      </c>
      <c r="P1352">
        <f t="shared" si="64"/>
        <v>49.38</v>
      </c>
      <c r="Q1352" s="12" t="s">
        <v>8325</v>
      </c>
      <c r="R1352" t="s">
        <v>8326</v>
      </c>
      <c r="S1352" s="9">
        <f t="shared" si="65"/>
        <v>42334.013124999998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31.85</v>
      </c>
      <c r="Q1353" s="12" t="s">
        <v>8325</v>
      </c>
      <c r="R1353" t="s">
        <v>8326</v>
      </c>
      <c r="S1353" s="9">
        <f t="shared" si="65"/>
        <v>42382.74009259259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109</v>
      </c>
      <c r="P1354">
        <f t="shared" si="64"/>
        <v>16.760000000000002</v>
      </c>
      <c r="Q1354" s="12" t="s">
        <v>8325</v>
      </c>
      <c r="R1354" t="s">
        <v>8326</v>
      </c>
      <c r="S1354" s="9">
        <f t="shared" si="65"/>
        <v>42200.578310185185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109</v>
      </c>
      <c r="P1355">
        <f t="shared" si="64"/>
        <v>90.48</v>
      </c>
      <c r="Q1355" s="12" t="s">
        <v>8325</v>
      </c>
      <c r="R1355" t="s">
        <v>8326</v>
      </c>
      <c r="S1355" s="9">
        <f t="shared" si="65"/>
        <v>41309.11791666667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3500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109</v>
      </c>
      <c r="P1356">
        <f t="shared" si="64"/>
        <v>59.34</v>
      </c>
      <c r="Q1356" s="12" t="s">
        <v>8325</v>
      </c>
      <c r="R1356" t="s">
        <v>8326</v>
      </c>
      <c r="S1356" s="9">
        <f t="shared" si="65"/>
        <v>42502.807627314818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152</v>
      </c>
      <c r="P1357">
        <f t="shared" si="64"/>
        <v>31.33</v>
      </c>
      <c r="Q1357" s="12" t="s">
        <v>8325</v>
      </c>
      <c r="R1357" t="s">
        <v>8326</v>
      </c>
      <c r="S1357" s="9">
        <f t="shared" si="65"/>
        <v>41213.254687499997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126</v>
      </c>
      <c r="P1358">
        <f t="shared" si="64"/>
        <v>43.51</v>
      </c>
      <c r="Q1358" s="12" t="s">
        <v>8325</v>
      </c>
      <c r="R1358" t="s">
        <v>8326</v>
      </c>
      <c r="S1358" s="9">
        <f t="shared" si="65"/>
        <v>41430.038888888892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75000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5</v>
      </c>
      <c r="P1359">
        <f t="shared" si="64"/>
        <v>58.17</v>
      </c>
      <c r="Q1359" s="12" t="s">
        <v>8325</v>
      </c>
      <c r="R1359" t="s">
        <v>8326</v>
      </c>
      <c r="S1359" s="9">
        <f t="shared" si="65"/>
        <v>41304.962233796294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103</v>
      </c>
      <c r="P1360">
        <f t="shared" si="64"/>
        <v>77.05</v>
      </c>
      <c r="Q1360" s="12" t="s">
        <v>8325</v>
      </c>
      <c r="R1360" t="s">
        <v>8326</v>
      </c>
      <c r="S1360" s="9">
        <f t="shared" si="65"/>
        <v>40689.570868055554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126</v>
      </c>
      <c r="P1361">
        <f t="shared" si="64"/>
        <v>198.58</v>
      </c>
      <c r="Q1361" s="12" t="s">
        <v>8325</v>
      </c>
      <c r="R1361" t="s">
        <v>8326</v>
      </c>
      <c r="S1361" s="9">
        <f t="shared" si="65"/>
        <v>40668.814699074072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107</v>
      </c>
      <c r="P1362">
        <f t="shared" si="64"/>
        <v>46.42</v>
      </c>
      <c r="Q1362" s="12" t="s">
        <v>8325</v>
      </c>
      <c r="R1362" t="s">
        <v>8326</v>
      </c>
      <c r="S1362" s="9">
        <f t="shared" si="65"/>
        <v>41095.900694444441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3300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114</v>
      </c>
      <c r="P1363">
        <f t="shared" si="64"/>
        <v>14.21</v>
      </c>
      <c r="Q1363" s="12" t="s">
        <v>8325</v>
      </c>
      <c r="R1363" t="s">
        <v>8326</v>
      </c>
      <c r="S1363" s="9">
        <f t="shared" si="65"/>
        <v>41781.717268518521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125</v>
      </c>
      <c r="P1364">
        <f t="shared" si="64"/>
        <v>150</v>
      </c>
      <c r="Q1364" s="12" t="s">
        <v>8325</v>
      </c>
      <c r="R1364" t="s">
        <v>8326</v>
      </c>
      <c r="S1364" s="9">
        <f t="shared" si="65"/>
        <v>41464.934386574074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107</v>
      </c>
      <c r="P1365">
        <f t="shared" si="64"/>
        <v>749.2</v>
      </c>
      <c r="Q1365" s="12" t="s">
        <v>8325</v>
      </c>
      <c r="R1365" t="s">
        <v>8326</v>
      </c>
      <c r="S1365" s="9">
        <f t="shared" si="65"/>
        <v>42396.8440625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3500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107</v>
      </c>
      <c r="P1366">
        <f t="shared" si="64"/>
        <v>25.95</v>
      </c>
      <c r="Q1366" s="12" t="s">
        <v>8328</v>
      </c>
      <c r="R1366" t="s">
        <v>8329</v>
      </c>
      <c r="S1366" s="9">
        <f t="shared" si="65"/>
        <v>41951.695671296293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107</v>
      </c>
      <c r="P1367">
        <f t="shared" si="64"/>
        <v>40.6</v>
      </c>
      <c r="Q1367" s="12" t="s">
        <v>8328</v>
      </c>
      <c r="R1367" t="s">
        <v>8329</v>
      </c>
      <c r="S1367" s="9">
        <f t="shared" si="65"/>
        <v>42049.733240740738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124</v>
      </c>
      <c r="P1368">
        <f t="shared" si="64"/>
        <v>25.39</v>
      </c>
      <c r="Q1368" s="12" t="s">
        <v>8328</v>
      </c>
      <c r="R1368" t="s">
        <v>8329</v>
      </c>
      <c r="S1368" s="9">
        <f t="shared" si="65"/>
        <v>41924.996099537035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3500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107</v>
      </c>
      <c r="P1369">
        <f t="shared" si="64"/>
        <v>41.44</v>
      </c>
      <c r="Q1369" s="12" t="s">
        <v>8328</v>
      </c>
      <c r="R1369" t="s">
        <v>8329</v>
      </c>
      <c r="S1369" s="9">
        <f t="shared" si="65"/>
        <v>42292.002893518518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106</v>
      </c>
      <c r="P1370">
        <f t="shared" si="64"/>
        <v>42.64</v>
      </c>
      <c r="Q1370" s="12" t="s">
        <v>8328</v>
      </c>
      <c r="R1370" t="s">
        <v>8329</v>
      </c>
      <c r="S1370" s="9">
        <f t="shared" si="65"/>
        <v>42146.190902777773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123</v>
      </c>
      <c r="P1371">
        <f t="shared" si="64"/>
        <v>9.11</v>
      </c>
      <c r="Q1371" s="12" t="s">
        <v>8328</v>
      </c>
      <c r="R1371" t="s">
        <v>8329</v>
      </c>
      <c r="S1371" s="9">
        <f t="shared" si="65"/>
        <v>41710.594282407408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247</v>
      </c>
      <c r="P1372">
        <f t="shared" si="64"/>
        <v>185</v>
      </c>
      <c r="Q1372" s="12" t="s">
        <v>8328</v>
      </c>
      <c r="R1372" t="s">
        <v>8329</v>
      </c>
      <c r="S1372" s="9">
        <f t="shared" si="65"/>
        <v>41548.00335648148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37</v>
      </c>
      <c r="P1373">
        <f t="shared" si="64"/>
        <v>52.64</v>
      </c>
      <c r="Q1373" s="12" t="s">
        <v>8328</v>
      </c>
      <c r="R1373" t="s">
        <v>8329</v>
      </c>
      <c r="S1373" s="9">
        <f t="shared" si="65"/>
        <v>42101.758587962962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123</v>
      </c>
      <c r="P1374">
        <f t="shared" si="64"/>
        <v>230.25</v>
      </c>
      <c r="Q1374" s="12" t="s">
        <v>8328</v>
      </c>
      <c r="R1374" t="s">
        <v>8329</v>
      </c>
      <c r="S1374" s="9">
        <f t="shared" si="65"/>
        <v>41072.739953703705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70.650000000000006</v>
      </c>
      <c r="Q1375" s="12" t="s">
        <v>8328</v>
      </c>
      <c r="R1375" t="s">
        <v>8329</v>
      </c>
      <c r="S1375" s="9">
        <f t="shared" si="65"/>
        <v>42704.95177083333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108</v>
      </c>
      <c r="P1376">
        <f t="shared" si="64"/>
        <v>55.61</v>
      </c>
      <c r="Q1376" s="12" t="s">
        <v>8328</v>
      </c>
      <c r="R1376" t="s">
        <v>8329</v>
      </c>
      <c r="S1376" s="9">
        <f t="shared" si="65"/>
        <v>42424.161898148144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3500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105</v>
      </c>
      <c r="P1377">
        <f t="shared" si="64"/>
        <v>33.58</v>
      </c>
      <c r="Q1377" s="12" t="s">
        <v>8328</v>
      </c>
      <c r="R1377" t="s">
        <v>8329</v>
      </c>
      <c r="S1377" s="9">
        <f t="shared" si="65"/>
        <v>42720.066192129627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3500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105</v>
      </c>
      <c r="P1378">
        <f t="shared" si="64"/>
        <v>21.78</v>
      </c>
      <c r="Q1378" s="12" t="s">
        <v>8328</v>
      </c>
      <c r="R1378" t="s">
        <v>8329</v>
      </c>
      <c r="S1378" s="9">
        <f t="shared" si="65"/>
        <v>42677.669050925921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3500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104</v>
      </c>
      <c r="P1379">
        <f t="shared" si="64"/>
        <v>117.9</v>
      </c>
      <c r="Q1379" s="12" t="s">
        <v>8328</v>
      </c>
      <c r="R1379" t="s">
        <v>8329</v>
      </c>
      <c r="S1379" s="9">
        <f t="shared" si="65"/>
        <v>42747.219560185185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121</v>
      </c>
      <c r="P1380">
        <f t="shared" si="64"/>
        <v>27.38</v>
      </c>
      <c r="Q1380" s="12" t="s">
        <v>8328</v>
      </c>
      <c r="R1380" t="s">
        <v>8329</v>
      </c>
      <c r="S1380" s="9">
        <f t="shared" si="65"/>
        <v>42568.759374999994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104</v>
      </c>
      <c r="P1381">
        <f t="shared" si="64"/>
        <v>24.09</v>
      </c>
      <c r="Q1381" s="12" t="s">
        <v>8328</v>
      </c>
      <c r="R1381" t="s">
        <v>8329</v>
      </c>
      <c r="S1381" s="9">
        <f t="shared" si="65"/>
        <v>42130.491620370376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121</v>
      </c>
      <c r="P1382">
        <f t="shared" si="64"/>
        <v>727.2</v>
      </c>
      <c r="Q1382" s="12" t="s">
        <v>8328</v>
      </c>
      <c r="R1382" t="s">
        <v>8329</v>
      </c>
      <c r="S1382" s="9">
        <f t="shared" si="65"/>
        <v>42141.762800925921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103</v>
      </c>
      <c r="P1383">
        <f t="shared" si="64"/>
        <v>49.32</v>
      </c>
      <c r="Q1383" s="12" t="s">
        <v>8328</v>
      </c>
      <c r="R1383" t="s">
        <v>8329</v>
      </c>
      <c r="S1383" s="9">
        <f t="shared" si="65"/>
        <v>42703.214409722219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120</v>
      </c>
      <c r="P1384">
        <f t="shared" si="64"/>
        <v>24.32</v>
      </c>
      <c r="Q1384" s="12" t="s">
        <v>8328</v>
      </c>
      <c r="R1384" t="s">
        <v>8329</v>
      </c>
      <c r="S1384" s="9">
        <f t="shared" si="65"/>
        <v>41370.800185185188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7000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51</v>
      </c>
      <c r="P1385">
        <f t="shared" si="64"/>
        <v>38.69</v>
      </c>
      <c r="Q1385" s="12" t="s">
        <v>8328</v>
      </c>
      <c r="R1385" t="s">
        <v>8329</v>
      </c>
      <c r="S1385" s="9">
        <f t="shared" si="65"/>
        <v>42707.074976851851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103</v>
      </c>
      <c r="P1386">
        <f t="shared" si="64"/>
        <v>56.98</v>
      </c>
      <c r="Q1386" s="12" t="s">
        <v>8328</v>
      </c>
      <c r="R1386" t="s">
        <v>8329</v>
      </c>
      <c r="S1386" s="9">
        <f t="shared" si="65"/>
        <v>42160.735208333332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119</v>
      </c>
      <c r="P1387">
        <f t="shared" si="64"/>
        <v>26.68</v>
      </c>
      <c r="Q1387" s="12" t="s">
        <v>8328</v>
      </c>
      <c r="R1387" t="s">
        <v>8329</v>
      </c>
      <c r="S1387" s="9">
        <f t="shared" si="65"/>
        <v>42433.688900462963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128</v>
      </c>
      <c r="P1388">
        <f t="shared" si="64"/>
        <v>255.15</v>
      </c>
      <c r="Q1388" s="12" t="s">
        <v>8328</v>
      </c>
      <c r="R1388" t="s">
        <v>8329</v>
      </c>
      <c r="S1388" s="9">
        <f t="shared" si="65"/>
        <v>42184.646863425922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20000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18</v>
      </c>
      <c r="P1389">
        <f t="shared" si="64"/>
        <v>45.67</v>
      </c>
      <c r="Q1389" s="12" t="s">
        <v>8328</v>
      </c>
      <c r="R1389" t="s">
        <v>8329</v>
      </c>
      <c r="S1389" s="9">
        <f t="shared" si="65"/>
        <v>42126.92123842593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119</v>
      </c>
      <c r="P1390">
        <f t="shared" si="64"/>
        <v>31.74</v>
      </c>
      <c r="Q1390" s="12" t="s">
        <v>8328</v>
      </c>
      <c r="R1390" t="s">
        <v>8329</v>
      </c>
      <c r="S1390" s="9">
        <f t="shared" si="65"/>
        <v>42634.614780092597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100000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4</v>
      </c>
      <c r="P1391">
        <f t="shared" si="64"/>
        <v>104.41</v>
      </c>
      <c r="Q1391" s="12" t="s">
        <v>8328</v>
      </c>
      <c r="R1391" t="s">
        <v>8329</v>
      </c>
      <c r="S1391" s="9">
        <f t="shared" si="65"/>
        <v>42565.480983796297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118</v>
      </c>
      <c r="P1392">
        <f t="shared" si="64"/>
        <v>186.84</v>
      </c>
      <c r="Q1392" s="12" t="s">
        <v>8328</v>
      </c>
      <c r="R1392" t="s">
        <v>8329</v>
      </c>
      <c r="S1392" s="9">
        <f t="shared" si="65"/>
        <v>42087.803310185183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101</v>
      </c>
      <c r="P1393">
        <f t="shared" si="64"/>
        <v>272.31</v>
      </c>
      <c r="Q1393" s="12" t="s">
        <v>8328</v>
      </c>
      <c r="R1393" t="s">
        <v>8329</v>
      </c>
      <c r="S1393" s="9">
        <f t="shared" si="65"/>
        <v>42193.650671296295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101</v>
      </c>
      <c r="P1394">
        <f t="shared" si="64"/>
        <v>33.99</v>
      </c>
      <c r="Q1394" s="12" t="s">
        <v>8328</v>
      </c>
      <c r="R1394" t="s">
        <v>8329</v>
      </c>
      <c r="S1394" s="9">
        <f t="shared" si="65"/>
        <v>42401.154930555553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101</v>
      </c>
      <c r="P1395">
        <f t="shared" si="64"/>
        <v>67.900000000000006</v>
      </c>
      <c r="Q1395" s="12" t="s">
        <v>8328</v>
      </c>
      <c r="R1395" t="s">
        <v>8329</v>
      </c>
      <c r="S1395" s="9">
        <f t="shared" si="65"/>
        <v>42553.681979166664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101</v>
      </c>
      <c r="P1396">
        <f t="shared" si="64"/>
        <v>207.65</v>
      </c>
      <c r="Q1396" s="12" t="s">
        <v>8328</v>
      </c>
      <c r="R1396" t="s">
        <v>8329</v>
      </c>
      <c r="S1396" s="9">
        <f t="shared" si="65"/>
        <v>42752.144976851851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5000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71</v>
      </c>
      <c r="P1397">
        <f t="shared" si="64"/>
        <v>43.05</v>
      </c>
      <c r="Q1397" s="12" t="s">
        <v>8328</v>
      </c>
      <c r="R1397" t="s">
        <v>8329</v>
      </c>
      <c r="S1397" s="9">
        <f t="shared" si="65"/>
        <v>42719.90834490741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101</v>
      </c>
      <c r="P1398">
        <f t="shared" si="64"/>
        <v>48.3</v>
      </c>
      <c r="Q1398" s="12" t="s">
        <v>8328</v>
      </c>
      <c r="R1398" t="s">
        <v>8329</v>
      </c>
      <c r="S1398" s="9">
        <f t="shared" si="65"/>
        <v>42018.99863425926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100</v>
      </c>
      <c r="P1399">
        <f t="shared" si="64"/>
        <v>22.24</v>
      </c>
      <c r="Q1399" s="12" t="s">
        <v>8328</v>
      </c>
      <c r="R1399" t="s">
        <v>8329</v>
      </c>
      <c r="S1399" s="9">
        <f t="shared" si="65"/>
        <v>42640.917939814812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153</v>
      </c>
      <c r="P1400">
        <f t="shared" si="64"/>
        <v>54</v>
      </c>
      <c r="Q1400" s="12" t="s">
        <v>8328</v>
      </c>
      <c r="R1400" t="s">
        <v>8329</v>
      </c>
      <c r="S1400" s="9">
        <f t="shared" si="65"/>
        <v>42526.874236111107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103</v>
      </c>
      <c r="P1401">
        <f t="shared" si="64"/>
        <v>19.07</v>
      </c>
      <c r="Q1401" s="12" t="s">
        <v>8328</v>
      </c>
      <c r="R1401" t="s">
        <v>8329</v>
      </c>
      <c r="S1401" s="9">
        <f t="shared" si="65"/>
        <v>41889.004317129627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117</v>
      </c>
      <c r="P1402">
        <f t="shared" si="64"/>
        <v>103.12</v>
      </c>
      <c r="Q1402" s="12" t="s">
        <v>8328</v>
      </c>
      <c r="R1402" t="s">
        <v>8329</v>
      </c>
      <c r="S1402" s="9">
        <f t="shared" si="65"/>
        <v>42498.341122685189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100</v>
      </c>
      <c r="P1403">
        <f t="shared" si="64"/>
        <v>14.59</v>
      </c>
      <c r="Q1403" s="12" t="s">
        <v>8328</v>
      </c>
      <c r="R1403" t="s">
        <v>8329</v>
      </c>
      <c r="S1403" s="9">
        <f t="shared" si="65"/>
        <v>41399.99622685185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3500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100</v>
      </c>
      <c r="P1404">
        <f t="shared" si="64"/>
        <v>30.97</v>
      </c>
      <c r="Q1404" s="12" t="s">
        <v>8328</v>
      </c>
      <c r="R1404" t="s">
        <v>8329</v>
      </c>
      <c r="S1404" s="9">
        <f t="shared" si="65"/>
        <v>42065.053368055553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233</v>
      </c>
      <c r="P1405">
        <f t="shared" si="64"/>
        <v>53.03</v>
      </c>
      <c r="Q1405" s="12" t="s">
        <v>8328</v>
      </c>
      <c r="R1405" t="s">
        <v>8329</v>
      </c>
      <c r="S1405" s="9">
        <f t="shared" si="65"/>
        <v>41451.062905092593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2000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175</v>
      </c>
      <c r="P1406">
        <f t="shared" si="64"/>
        <v>700</v>
      </c>
      <c r="Q1406" s="12" t="s">
        <v>8325</v>
      </c>
      <c r="R1406" t="s">
        <v>8344</v>
      </c>
      <c r="S1406" s="9">
        <f t="shared" si="65"/>
        <v>42032.510243055556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140</v>
      </c>
      <c r="P1407">
        <f t="shared" si="64"/>
        <v>205.82</v>
      </c>
      <c r="Q1407" s="12" t="s">
        <v>8325</v>
      </c>
      <c r="R1407" t="s">
        <v>8344</v>
      </c>
      <c r="S1407" s="9">
        <f t="shared" si="65"/>
        <v>41941.680567129632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116</v>
      </c>
      <c r="P1408">
        <f t="shared" si="64"/>
        <v>1162</v>
      </c>
      <c r="Q1408" s="12" t="s">
        <v>8325</v>
      </c>
      <c r="R1408" t="s">
        <v>8344</v>
      </c>
      <c r="S1408" s="9">
        <f t="shared" si="65"/>
        <v>42297.432951388888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116</v>
      </c>
      <c r="P1409">
        <f t="shared" si="64"/>
        <v>1742.5</v>
      </c>
      <c r="Q1409" s="12" t="s">
        <v>8325</v>
      </c>
      <c r="R1409" t="s">
        <v>8344</v>
      </c>
      <c r="S1409" s="9">
        <f t="shared" si="65"/>
        <v>41838.536782407406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3200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108</v>
      </c>
      <c r="P1410">
        <f t="shared" si="64"/>
        <v>578.33000000000004</v>
      </c>
      <c r="Q1410" s="12" t="s">
        <v>8325</v>
      </c>
      <c r="R1410" t="s">
        <v>8344</v>
      </c>
      <c r="S1410" s="9">
        <f t="shared" si="65"/>
        <v>42291.872175925921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2500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139</v>
      </c>
      <c r="P1411">
        <f t="shared" ref="P1411:P1474" si="67">IFERROR(ROUND(E1411/L1411,2),0)</f>
        <v>0</v>
      </c>
      <c r="Q1411" s="12" t="s">
        <v>8325</v>
      </c>
      <c r="R1411" t="s">
        <v>8344</v>
      </c>
      <c r="S1411" s="9">
        <f t="shared" si="65"/>
        <v>41945.133506944447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50000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7</v>
      </c>
      <c r="P1412">
        <f t="shared" si="67"/>
        <v>3466</v>
      </c>
      <c r="Q1412" s="12" t="s">
        <v>8325</v>
      </c>
      <c r="R1412" t="s">
        <v>8344</v>
      </c>
      <c r="S1412" s="9">
        <f t="shared" ref="S1412:S1475" si="68">(((J1412/60)/60/24)+DATE(1970,1,1))</f>
        <v>42479.318518518514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116</v>
      </c>
      <c r="P1413">
        <f t="shared" si="67"/>
        <v>1155.1099999999999</v>
      </c>
      <c r="Q1413" s="12" t="s">
        <v>8325</v>
      </c>
      <c r="R1413" t="s">
        <v>8344</v>
      </c>
      <c r="S1413" s="9">
        <f t="shared" si="68"/>
        <v>42013.059027777781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116</v>
      </c>
      <c r="P1414">
        <f t="shared" si="67"/>
        <v>266.54000000000002</v>
      </c>
      <c r="Q1414" s="12" t="s">
        <v>8325</v>
      </c>
      <c r="R1414" t="s">
        <v>8344</v>
      </c>
      <c r="S1414" s="9">
        <f t="shared" si="68"/>
        <v>41947.063645833332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115</v>
      </c>
      <c r="P1415">
        <f t="shared" si="67"/>
        <v>3460</v>
      </c>
      <c r="Q1415" s="12" t="s">
        <v>8325</v>
      </c>
      <c r="R1415" t="s">
        <v>8344</v>
      </c>
      <c r="S1415" s="9">
        <f t="shared" si="68"/>
        <v>42360.437152777777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2000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173</v>
      </c>
      <c r="P1416">
        <f t="shared" si="67"/>
        <v>3453.69</v>
      </c>
      <c r="Q1416" s="12" t="s">
        <v>8325</v>
      </c>
      <c r="R1416" t="s">
        <v>8344</v>
      </c>
      <c r="S1416" s="9">
        <f t="shared" si="68"/>
        <v>42708.25309027778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3300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105</v>
      </c>
      <c r="P1417">
        <f t="shared" si="67"/>
        <v>383.22</v>
      </c>
      <c r="Q1417" s="12" t="s">
        <v>8325</v>
      </c>
      <c r="R1417" t="s">
        <v>8344</v>
      </c>
      <c r="S1417" s="9">
        <f t="shared" si="68"/>
        <v>42192.675821759258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34</v>
      </c>
      <c r="P1418">
        <f t="shared" si="67"/>
        <v>0</v>
      </c>
      <c r="Q1418" s="12" t="s">
        <v>8325</v>
      </c>
      <c r="R1418" t="s">
        <v>8344</v>
      </c>
      <c r="S1418" s="9">
        <f t="shared" si="68"/>
        <v>42299.926145833335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115</v>
      </c>
      <c r="P1419">
        <f t="shared" si="67"/>
        <v>1720</v>
      </c>
      <c r="Q1419" s="12" t="s">
        <v>8325</v>
      </c>
      <c r="R1419" t="s">
        <v>8344</v>
      </c>
      <c r="S1419" s="9">
        <f t="shared" si="68"/>
        <v>42232.15016203704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114</v>
      </c>
      <c r="P1420">
        <f t="shared" si="67"/>
        <v>3432</v>
      </c>
      <c r="Q1420" s="12" t="s">
        <v>8325</v>
      </c>
      <c r="R1420" t="s">
        <v>8344</v>
      </c>
      <c r="S1420" s="9">
        <f t="shared" si="68"/>
        <v>42395.456412037034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2800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122</v>
      </c>
      <c r="P1421">
        <f t="shared" si="67"/>
        <v>341.9</v>
      </c>
      <c r="Q1421" s="12" t="s">
        <v>8325</v>
      </c>
      <c r="R1421" t="s">
        <v>8344</v>
      </c>
      <c r="S1421" s="9">
        <f t="shared" si="68"/>
        <v>42622.456238425926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250000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1</v>
      </c>
      <c r="P1422">
        <f t="shared" si="67"/>
        <v>1139</v>
      </c>
      <c r="Q1422" s="12" t="s">
        <v>8325</v>
      </c>
      <c r="R1422" t="s">
        <v>8344</v>
      </c>
      <c r="S1422" s="9">
        <f t="shared" si="68"/>
        <v>42524.667662037042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19500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18</v>
      </c>
      <c r="P1423">
        <f t="shared" si="67"/>
        <v>1707.5</v>
      </c>
      <c r="Q1423" s="12" t="s">
        <v>8325</v>
      </c>
      <c r="R1423" t="s">
        <v>8344</v>
      </c>
      <c r="S1423" s="9">
        <f t="shared" si="68"/>
        <v>42013.915613425925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14</v>
      </c>
      <c r="P1424">
        <f t="shared" si="67"/>
        <v>1705</v>
      </c>
      <c r="Q1424" s="12" t="s">
        <v>8325</v>
      </c>
      <c r="R1424" t="s">
        <v>8344</v>
      </c>
      <c r="S1424" s="9">
        <f t="shared" si="68"/>
        <v>42604.239629629628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54000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6</v>
      </c>
      <c r="P1425">
        <f t="shared" si="67"/>
        <v>3407</v>
      </c>
      <c r="Q1425" s="12" t="s">
        <v>8325</v>
      </c>
      <c r="R1425" t="s">
        <v>8344</v>
      </c>
      <c r="S1425" s="9">
        <f t="shared" si="68"/>
        <v>42340.360312500001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3000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114</v>
      </c>
      <c r="P1426">
        <f t="shared" si="67"/>
        <v>243.36</v>
      </c>
      <c r="Q1426" s="12" t="s">
        <v>8325</v>
      </c>
      <c r="R1426" t="s">
        <v>8344</v>
      </c>
      <c r="S1426" s="9">
        <f t="shared" si="68"/>
        <v>42676.717615740738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62</v>
      </c>
      <c r="P1427">
        <f t="shared" si="67"/>
        <v>0</v>
      </c>
      <c r="Q1427" s="12" t="s">
        <v>8325</v>
      </c>
      <c r="R1427" t="s">
        <v>8344</v>
      </c>
      <c r="S1427" s="9">
        <f t="shared" si="68"/>
        <v>42093.131469907406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3200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106</v>
      </c>
      <c r="P1428">
        <f t="shared" si="67"/>
        <v>0</v>
      </c>
      <c r="Q1428" s="12" t="s">
        <v>8325</v>
      </c>
      <c r="R1428" t="s">
        <v>8344</v>
      </c>
      <c r="S1428" s="9">
        <f t="shared" si="68"/>
        <v>42180.390277777777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2500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136</v>
      </c>
      <c r="P1429">
        <f t="shared" si="67"/>
        <v>850</v>
      </c>
      <c r="Q1429" s="12" t="s">
        <v>8325</v>
      </c>
      <c r="R1429" t="s">
        <v>8344</v>
      </c>
      <c r="S1429" s="9">
        <f t="shared" si="68"/>
        <v>42601.851678240739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3250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105</v>
      </c>
      <c r="P1430">
        <f t="shared" si="67"/>
        <v>1132.7</v>
      </c>
      <c r="Q1430" s="12" t="s">
        <v>8325</v>
      </c>
      <c r="R1430" t="s">
        <v>8344</v>
      </c>
      <c r="S1430" s="9">
        <f t="shared" si="68"/>
        <v>42432.379826388889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2001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170</v>
      </c>
      <c r="P1431">
        <f t="shared" si="67"/>
        <v>0</v>
      </c>
      <c r="Q1431" s="12" t="s">
        <v>8325</v>
      </c>
      <c r="R1431" t="s">
        <v>8344</v>
      </c>
      <c r="S1431" s="9">
        <f t="shared" si="68"/>
        <v>42074.060671296291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3100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110</v>
      </c>
      <c r="P1432">
        <f t="shared" si="67"/>
        <v>679</v>
      </c>
      <c r="Q1432" s="12" t="s">
        <v>8325</v>
      </c>
      <c r="R1432" t="s">
        <v>8344</v>
      </c>
      <c r="S1432" s="9">
        <f t="shared" si="68"/>
        <v>41961.813518518517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2600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130</v>
      </c>
      <c r="P1433">
        <f t="shared" si="67"/>
        <v>72.17</v>
      </c>
      <c r="Q1433" s="12" t="s">
        <v>8325</v>
      </c>
      <c r="R1433" t="s">
        <v>8344</v>
      </c>
      <c r="S1433" s="9">
        <f t="shared" si="68"/>
        <v>42304.210833333331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6</v>
      </c>
      <c r="P1434">
        <f t="shared" si="67"/>
        <v>0</v>
      </c>
      <c r="Q1434" s="12" t="s">
        <v>8325</v>
      </c>
      <c r="R1434" t="s">
        <v>8344</v>
      </c>
      <c r="S1434" s="9">
        <f t="shared" si="68"/>
        <v>42175.780416666668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1500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226</v>
      </c>
      <c r="P1435">
        <f t="shared" si="67"/>
        <v>338.5</v>
      </c>
      <c r="Q1435" s="12" t="s">
        <v>8325</v>
      </c>
      <c r="R1435" t="s">
        <v>8344</v>
      </c>
      <c r="S1435" s="9">
        <f t="shared" si="68"/>
        <v>42673.625868055555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3000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113</v>
      </c>
      <c r="P1436">
        <f t="shared" si="67"/>
        <v>307.73</v>
      </c>
      <c r="Q1436" s="12" t="s">
        <v>8325</v>
      </c>
      <c r="R1436" t="s">
        <v>8344</v>
      </c>
      <c r="S1436" s="9">
        <f t="shared" si="68"/>
        <v>42142.767106481479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113</v>
      </c>
      <c r="P1437">
        <f t="shared" si="67"/>
        <v>1691.5</v>
      </c>
      <c r="Q1437" s="12" t="s">
        <v>8325</v>
      </c>
      <c r="R1437" t="s">
        <v>8344</v>
      </c>
      <c r="S1437" s="9">
        <f t="shared" si="68"/>
        <v>42258.780324074076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3350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101</v>
      </c>
      <c r="P1438">
        <f t="shared" si="67"/>
        <v>1690</v>
      </c>
      <c r="Q1438" s="12" t="s">
        <v>8325</v>
      </c>
      <c r="R1438" t="s">
        <v>8344</v>
      </c>
      <c r="S1438" s="9">
        <f t="shared" si="68"/>
        <v>42391.35019675926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2500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135</v>
      </c>
      <c r="P1439">
        <f t="shared" si="67"/>
        <v>153.28</v>
      </c>
      <c r="Q1439" s="12" t="s">
        <v>8325</v>
      </c>
      <c r="R1439" t="s">
        <v>8344</v>
      </c>
      <c r="S1439" s="9">
        <f t="shared" si="68"/>
        <v>41796.531701388885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112</v>
      </c>
      <c r="P1440">
        <f t="shared" si="67"/>
        <v>421</v>
      </c>
      <c r="Q1440" s="12" t="s">
        <v>8325</v>
      </c>
      <c r="R1440" t="s">
        <v>8344</v>
      </c>
      <c r="S1440" s="9">
        <f t="shared" si="68"/>
        <v>42457.871516203704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3300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102</v>
      </c>
      <c r="P1441">
        <f t="shared" si="67"/>
        <v>561</v>
      </c>
      <c r="Q1441" s="12" t="s">
        <v>8325</v>
      </c>
      <c r="R1441" t="s">
        <v>8344</v>
      </c>
      <c r="S1441" s="9">
        <f t="shared" si="68"/>
        <v>42040.829872685179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112</v>
      </c>
      <c r="P1442">
        <f t="shared" si="67"/>
        <v>3363</v>
      </c>
      <c r="Q1442" s="12" t="s">
        <v>8325</v>
      </c>
      <c r="R1442" t="s">
        <v>8344</v>
      </c>
      <c r="S1442" s="9">
        <f t="shared" si="68"/>
        <v>42486.748414351852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3200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105</v>
      </c>
      <c r="P1443">
        <f t="shared" si="67"/>
        <v>1120.24</v>
      </c>
      <c r="Q1443" s="12" t="s">
        <v>8325</v>
      </c>
      <c r="R1443" t="s">
        <v>8344</v>
      </c>
      <c r="S1443" s="9">
        <f t="shared" si="68"/>
        <v>42198.765844907408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112</v>
      </c>
      <c r="P1444">
        <f t="shared" si="67"/>
        <v>0</v>
      </c>
      <c r="Q1444" s="12" t="s">
        <v>8325</v>
      </c>
      <c r="R1444" t="s">
        <v>8344</v>
      </c>
      <c r="S1444" s="9">
        <f t="shared" si="68"/>
        <v>42485.64534722222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112</v>
      </c>
      <c r="P1445">
        <f t="shared" si="67"/>
        <v>0</v>
      </c>
      <c r="Q1445" s="12" t="s">
        <v>8325</v>
      </c>
      <c r="R1445" t="s">
        <v>8344</v>
      </c>
      <c r="S1445" s="9">
        <f t="shared" si="68"/>
        <v>42707.926030092596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3300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102</v>
      </c>
      <c r="P1446">
        <f t="shared" si="67"/>
        <v>0</v>
      </c>
      <c r="Q1446" s="12" t="s">
        <v>8325</v>
      </c>
      <c r="R1446" t="s">
        <v>8344</v>
      </c>
      <c r="S1446" s="9">
        <f t="shared" si="68"/>
        <v>42199.873402777783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3350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100</v>
      </c>
      <c r="P1447">
        <f t="shared" si="67"/>
        <v>0</v>
      </c>
      <c r="Q1447" s="12" t="s">
        <v>8325</v>
      </c>
      <c r="R1447" t="s">
        <v>8344</v>
      </c>
      <c r="S1447" s="9">
        <f t="shared" si="68"/>
        <v>42139.542303240742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111</v>
      </c>
      <c r="P1448">
        <f t="shared" si="67"/>
        <v>0</v>
      </c>
      <c r="Q1448" s="12" t="s">
        <v>8325</v>
      </c>
      <c r="R1448" t="s">
        <v>8344</v>
      </c>
      <c r="S1448" s="9">
        <f t="shared" si="68"/>
        <v>42461.447662037041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111</v>
      </c>
      <c r="P1449">
        <f t="shared" si="67"/>
        <v>1110</v>
      </c>
      <c r="Q1449" s="12" t="s">
        <v>8325</v>
      </c>
      <c r="R1449" t="s">
        <v>8344</v>
      </c>
      <c r="S1449" s="9">
        <f t="shared" si="68"/>
        <v>42529.730717592596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111</v>
      </c>
      <c r="P1450">
        <f t="shared" si="67"/>
        <v>0</v>
      </c>
      <c r="Q1450" s="12" t="s">
        <v>8325</v>
      </c>
      <c r="R1450" t="s">
        <v>8344</v>
      </c>
      <c r="S1450" s="9">
        <f t="shared" si="68"/>
        <v>42115.936550925922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111</v>
      </c>
      <c r="P1451">
        <f t="shared" si="67"/>
        <v>0</v>
      </c>
      <c r="Q1451" s="12" t="s">
        <v>8325</v>
      </c>
      <c r="R1451" t="s">
        <v>8344</v>
      </c>
      <c r="S1451" s="9">
        <f t="shared" si="68"/>
        <v>42086.811400462961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33</v>
      </c>
      <c r="P1452">
        <f t="shared" si="67"/>
        <v>3319</v>
      </c>
      <c r="Q1452" s="12" t="s">
        <v>8325</v>
      </c>
      <c r="R1452" t="s">
        <v>8344</v>
      </c>
      <c r="S1452" s="9">
        <f t="shared" si="68"/>
        <v>42390.171261574069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3000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111</v>
      </c>
      <c r="P1453">
        <f t="shared" si="67"/>
        <v>1659.5</v>
      </c>
      <c r="Q1453" s="12" t="s">
        <v>8325</v>
      </c>
      <c r="R1453" t="s">
        <v>8344</v>
      </c>
      <c r="S1453" s="9">
        <f t="shared" si="68"/>
        <v>41931.959016203706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2987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111</v>
      </c>
      <c r="P1454">
        <f t="shared" si="67"/>
        <v>0</v>
      </c>
      <c r="Q1454" s="12" t="s">
        <v>8325</v>
      </c>
      <c r="R1454" t="s">
        <v>8344</v>
      </c>
      <c r="S1454" s="9">
        <f t="shared" si="68"/>
        <v>41818.703275462962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50000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7</v>
      </c>
      <c r="P1455">
        <f t="shared" si="67"/>
        <v>0</v>
      </c>
      <c r="Q1455" s="12" t="s">
        <v>8325</v>
      </c>
      <c r="R1455" t="s">
        <v>8344</v>
      </c>
      <c r="S1455" s="9">
        <f t="shared" si="68"/>
        <v>42795.696145833332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3300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100</v>
      </c>
      <c r="P1456">
        <f t="shared" si="67"/>
        <v>3315</v>
      </c>
      <c r="Q1456" s="12" t="s">
        <v>8325</v>
      </c>
      <c r="R1456" t="s">
        <v>8344</v>
      </c>
      <c r="S1456" s="9">
        <f t="shared" si="68"/>
        <v>42463.866666666669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2800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118</v>
      </c>
      <c r="P1457">
        <f t="shared" si="67"/>
        <v>473.57</v>
      </c>
      <c r="Q1457" s="12" t="s">
        <v>8325</v>
      </c>
      <c r="R1457" t="s">
        <v>8344</v>
      </c>
      <c r="S1457" s="9">
        <f t="shared" si="68"/>
        <v>41832.672685185185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661</v>
      </c>
      <c r="P1458">
        <f t="shared" si="67"/>
        <v>1102.33</v>
      </c>
      <c r="Q1458" s="12" t="s">
        <v>8325</v>
      </c>
      <c r="R1458" t="s">
        <v>8344</v>
      </c>
      <c r="S1458" s="9">
        <f t="shared" si="68"/>
        <v>42708.668576388889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2500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132</v>
      </c>
      <c r="P1459">
        <f t="shared" si="67"/>
        <v>0</v>
      </c>
      <c r="Q1459" s="12" t="s">
        <v>8325</v>
      </c>
      <c r="R1459" t="s">
        <v>8344</v>
      </c>
      <c r="S1459" s="9">
        <f t="shared" si="68"/>
        <v>42289.89634259259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18000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18</v>
      </c>
      <c r="P1460">
        <f t="shared" si="67"/>
        <v>0</v>
      </c>
      <c r="Q1460" s="12" t="s">
        <v>8325</v>
      </c>
      <c r="R1460" t="s">
        <v>8344</v>
      </c>
      <c r="S1460" s="9">
        <f t="shared" si="68"/>
        <v>41831.705555555556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110</v>
      </c>
      <c r="P1461">
        <f t="shared" si="67"/>
        <v>0</v>
      </c>
      <c r="Q1461" s="12" t="s">
        <v>8325</v>
      </c>
      <c r="R1461" t="s">
        <v>8344</v>
      </c>
      <c r="S1461" s="9">
        <f t="shared" si="68"/>
        <v>42312.204814814817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110</v>
      </c>
      <c r="P1462">
        <f t="shared" si="67"/>
        <v>0</v>
      </c>
      <c r="Q1462" s="12" t="s">
        <v>8325</v>
      </c>
      <c r="R1462" t="s">
        <v>8344</v>
      </c>
      <c r="S1462" s="9">
        <f t="shared" si="68"/>
        <v>41915.896967592591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109</v>
      </c>
      <c r="P1463">
        <f t="shared" si="67"/>
        <v>9.6300000000000008</v>
      </c>
      <c r="Q1463" s="12" t="s">
        <v>8325</v>
      </c>
      <c r="R1463" t="s">
        <v>8345</v>
      </c>
      <c r="S1463" s="9">
        <f t="shared" si="68"/>
        <v>41899.645300925928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21.83</v>
      </c>
      <c r="Q1464" s="12" t="s">
        <v>8325</v>
      </c>
      <c r="R1464" t="s">
        <v>8345</v>
      </c>
      <c r="S1464" s="9">
        <f t="shared" si="68"/>
        <v>41344.662858796299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109</v>
      </c>
      <c r="P1465">
        <f t="shared" si="67"/>
        <v>131</v>
      </c>
      <c r="Q1465" s="12" t="s">
        <v>8325</v>
      </c>
      <c r="R1465" t="s">
        <v>8345</v>
      </c>
      <c r="S1465" s="9">
        <f t="shared" si="68"/>
        <v>41326.911319444444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109</v>
      </c>
      <c r="P1466">
        <f t="shared" si="67"/>
        <v>13.99</v>
      </c>
      <c r="Q1466" s="12" t="s">
        <v>8325</v>
      </c>
      <c r="R1466" t="s">
        <v>8345</v>
      </c>
      <c r="S1466" s="9">
        <f t="shared" si="68"/>
        <v>41291.661550925928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109</v>
      </c>
      <c r="P1467">
        <f t="shared" si="67"/>
        <v>1.26</v>
      </c>
      <c r="Q1467" s="12" t="s">
        <v>8325</v>
      </c>
      <c r="R1467" t="s">
        <v>8345</v>
      </c>
      <c r="S1467" s="9">
        <f t="shared" si="68"/>
        <v>40959.734398148146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102</v>
      </c>
      <c r="P1468">
        <f t="shared" si="67"/>
        <v>13.19</v>
      </c>
      <c r="Q1468" s="12" t="s">
        <v>8325</v>
      </c>
      <c r="R1468" t="s">
        <v>8345</v>
      </c>
      <c r="S1468" s="9">
        <f t="shared" si="68"/>
        <v>42340.172060185185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109</v>
      </c>
      <c r="P1469">
        <f t="shared" si="67"/>
        <v>5.43</v>
      </c>
      <c r="Q1469" s="12" t="s">
        <v>8325</v>
      </c>
      <c r="R1469" t="s">
        <v>8345</v>
      </c>
      <c r="S1469" s="9">
        <f t="shared" si="68"/>
        <v>40933.80190972222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3100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105</v>
      </c>
      <c r="P1470">
        <f t="shared" si="67"/>
        <v>11.12</v>
      </c>
      <c r="Q1470" s="12" t="s">
        <v>8325</v>
      </c>
      <c r="R1470" t="s">
        <v>8345</v>
      </c>
      <c r="S1470" s="9">
        <f t="shared" si="68"/>
        <v>40646.014456018522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109</v>
      </c>
      <c r="P1471">
        <f t="shared" si="67"/>
        <v>10.14</v>
      </c>
      <c r="Q1471" s="12" t="s">
        <v>8325</v>
      </c>
      <c r="R1471" t="s">
        <v>8345</v>
      </c>
      <c r="S1471" s="9">
        <f t="shared" si="68"/>
        <v>41290.598483796297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109</v>
      </c>
      <c r="P1472">
        <f t="shared" si="67"/>
        <v>40.19</v>
      </c>
      <c r="Q1472" s="12" t="s">
        <v>8325</v>
      </c>
      <c r="R1472" t="s">
        <v>8345</v>
      </c>
      <c r="S1472" s="9">
        <f t="shared" si="68"/>
        <v>41250.827118055553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108</v>
      </c>
      <c r="P1473">
        <f t="shared" si="67"/>
        <v>9.48</v>
      </c>
      <c r="Q1473" s="12" t="s">
        <v>8325</v>
      </c>
      <c r="R1473" t="s">
        <v>8345</v>
      </c>
      <c r="S1473" s="9">
        <f t="shared" si="68"/>
        <v>42073.957569444443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108</v>
      </c>
      <c r="P1474">
        <f t="shared" si="67"/>
        <v>9.6300000000000008</v>
      </c>
      <c r="Q1474" s="12" t="s">
        <v>8325</v>
      </c>
      <c r="R1474" t="s">
        <v>8345</v>
      </c>
      <c r="S1474" s="9">
        <f t="shared" si="68"/>
        <v>41533.542858796296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108</v>
      </c>
      <c r="P1475">
        <f t="shared" ref="P1475:P1538" si="70">IFERROR(ROUND(E1475/L1475,2),0)</f>
        <v>68.739999999999995</v>
      </c>
      <c r="Q1475" s="12" t="s">
        <v>8325</v>
      </c>
      <c r="R1475" t="s">
        <v>8345</v>
      </c>
      <c r="S1475" s="9">
        <f t="shared" si="68"/>
        <v>40939.979618055557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108</v>
      </c>
      <c r="P1476">
        <f t="shared" si="70"/>
        <v>42.45</v>
      </c>
      <c r="Q1476" s="12" t="s">
        <v>8325</v>
      </c>
      <c r="R1476" t="s">
        <v>8345</v>
      </c>
      <c r="S1476" s="9">
        <f t="shared" ref="S1476:S1539" si="71">(((J1476/60)/60/24)+DATE(1970,1,1))</f>
        <v>41500.727916666663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129</v>
      </c>
      <c r="P1477">
        <f t="shared" si="70"/>
        <v>7.32</v>
      </c>
      <c r="Q1477" s="12" t="s">
        <v>8325</v>
      </c>
      <c r="R1477" t="s">
        <v>8345</v>
      </c>
      <c r="S1477" s="9">
        <f t="shared" si="71"/>
        <v>41960.722951388889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108</v>
      </c>
      <c r="P1478">
        <f t="shared" si="70"/>
        <v>3.52</v>
      </c>
      <c r="Q1478" s="12" t="s">
        <v>8325</v>
      </c>
      <c r="R1478" t="s">
        <v>8345</v>
      </c>
      <c r="S1478" s="9">
        <f t="shared" si="71"/>
        <v>40766.041921296295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147</v>
      </c>
      <c r="P1479">
        <f t="shared" si="70"/>
        <v>8.73</v>
      </c>
      <c r="Q1479" s="12" t="s">
        <v>8325</v>
      </c>
      <c r="R1479" t="s">
        <v>8345</v>
      </c>
      <c r="S1479" s="9">
        <f t="shared" si="71"/>
        <v>40840.615787037037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107</v>
      </c>
      <c r="P1480">
        <f t="shared" si="70"/>
        <v>0.16</v>
      </c>
      <c r="Q1480" s="12" t="s">
        <v>8325</v>
      </c>
      <c r="R1480" t="s">
        <v>8345</v>
      </c>
      <c r="S1480" s="9">
        <f t="shared" si="71"/>
        <v>41394.871678240743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107</v>
      </c>
      <c r="P1481">
        <f t="shared" si="70"/>
        <v>45.37</v>
      </c>
      <c r="Q1481" s="12" t="s">
        <v>8325</v>
      </c>
      <c r="R1481" t="s">
        <v>8345</v>
      </c>
      <c r="S1481" s="9">
        <f t="shared" si="71"/>
        <v>41754.745243055557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20000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16</v>
      </c>
      <c r="P1482">
        <f t="shared" si="70"/>
        <v>5.0599999999999996</v>
      </c>
      <c r="Q1482" s="12" t="s">
        <v>8325</v>
      </c>
      <c r="R1482" t="s">
        <v>8345</v>
      </c>
      <c r="S1482" s="9">
        <f t="shared" si="71"/>
        <v>41464.934016203704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2000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161</v>
      </c>
      <c r="P1483">
        <f t="shared" si="70"/>
        <v>535.16999999999996</v>
      </c>
      <c r="Q1483" s="12" t="s">
        <v>8325</v>
      </c>
      <c r="R1483" t="s">
        <v>8327</v>
      </c>
      <c r="S1483" s="9">
        <f t="shared" si="71"/>
        <v>41550.922974537039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3200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100</v>
      </c>
      <c r="P1484">
        <f t="shared" si="70"/>
        <v>3210</v>
      </c>
      <c r="Q1484" s="12" t="s">
        <v>8325</v>
      </c>
      <c r="R1484" t="s">
        <v>8327</v>
      </c>
      <c r="S1484" s="9">
        <f t="shared" si="71"/>
        <v>41136.85805555556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3200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100</v>
      </c>
      <c r="P1485">
        <f t="shared" si="70"/>
        <v>1602.5</v>
      </c>
      <c r="Q1485" s="12" t="s">
        <v>8325</v>
      </c>
      <c r="R1485" t="s">
        <v>8327</v>
      </c>
      <c r="S1485" s="9">
        <f t="shared" si="71"/>
        <v>42548.192997685182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107</v>
      </c>
      <c r="P1486">
        <f t="shared" si="70"/>
        <v>0</v>
      </c>
      <c r="Q1486" s="12" t="s">
        <v>8325</v>
      </c>
      <c r="R1486" t="s">
        <v>8327</v>
      </c>
      <c r="S1486" s="9">
        <f t="shared" si="71"/>
        <v>41053.200960648144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40</v>
      </c>
      <c r="P1487">
        <f t="shared" si="70"/>
        <v>1066.67</v>
      </c>
      <c r="Q1487" s="12" t="s">
        <v>8325</v>
      </c>
      <c r="R1487" t="s">
        <v>8327</v>
      </c>
      <c r="S1487" s="9">
        <f t="shared" si="71"/>
        <v>42130.795983796299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60000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5</v>
      </c>
      <c r="P1488">
        <f t="shared" si="70"/>
        <v>1066.67</v>
      </c>
      <c r="Q1488" s="12" t="s">
        <v>8325</v>
      </c>
      <c r="R1488" t="s">
        <v>8327</v>
      </c>
      <c r="S1488" s="9">
        <f t="shared" si="71"/>
        <v>42032.168530092589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107</v>
      </c>
      <c r="P1489">
        <f t="shared" si="70"/>
        <v>0</v>
      </c>
      <c r="Q1489" s="12" t="s">
        <v>8325</v>
      </c>
      <c r="R1489" t="s">
        <v>8327</v>
      </c>
      <c r="S1489" s="9">
        <f t="shared" si="71"/>
        <v>42554.917488425926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106</v>
      </c>
      <c r="P1490">
        <f t="shared" si="70"/>
        <v>531.66999999999996</v>
      </c>
      <c r="Q1490" s="12" t="s">
        <v>8325</v>
      </c>
      <c r="R1490" t="s">
        <v>8327</v>
      </c>
      <c r="S1490" s="9">
        <f t="shared" si="71"/>
        <v>41614.563194444447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1550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206</v>
      </c>
      <c r="P1491">
        <f t="shared" si="70"/>
        <v>0</v>
      </c>
      <c r="Q1491" s="12" t="s">
        <v>8325</v>
      </c>
      <c r="R1491" t="s">
        <v>8327</v>
      </c>
      <c r="S1491" s="9">
        <f t="shared" si="71"/>
        <v>41198.611712962964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75000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4</v>
      </c>
      <c r="P1492">
        <f t="shared" si="70"/>
        <v>167.63</v>
      </c>
      <c r="Q1492" s="12" t="s">
        <v>8325</v>
      </c>
      <c r="R1492" t="s">
        <v>8327</v>
      </c>
      <c r="S1492" s="9">
        <f t="shared" si="71"/>
        <v>41520.561041666668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106</v>
      </c>
      <c r="P1493">
        <f t="shared" si="70"/>
        <v>3178</v>
      </c>
      <c r="Q1493" s="12" t="s">
        <v>8325</v>
      </c>
      <c r="R1493" t="s">
        <v>8327</v>
      </c>
      <c r="S1493" s="9">
        <f t="shared" si="71"/>
        <v>41991.713460648149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2800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113</v>
      </c>
      <c r="P1494">
        <f t="shared" si="70"/>
        <v>1587.5</v>
      </c>
      <c r="Q1494" s="12" t="s">
        <v>8325</v>
      </c>
      <c r="R1494" t="s">
        <v>8327</v>
      </c>
      <c r="S1494" s="9">
        <f t="shared" si="71"/>
        <v>40682.884791666671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21</v>
      </c>
      <c r="P1495">
        <f t="shared" si="70"/>
        <v>0</v>
      </c>
      <c r="Q1495" s="12" t="s">
        <v>8325</v>
      </c>
      <c r="R1495" t="s">
        <v>8327</v>
      </c>
      <c r="S1495" s="9">
        <f t="shared" si="71"/>
        <v>41411.866608796299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2500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127</v>
      </c>
      <c r="P1496">
        <f t="shared" si="70"/>
        <v>288.27</v>
      </c>
      <c r="Q1496" s="12" t="s">
        <v>8325</v>
      </c>
      <c r="R1496" t="s">
        <v>8327</v>
      </c>
      <c r="S1496" s="9">
        <f t="shared" si="71"/>
        <v>42067.722372685181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106</v>
      </c>
      <c r="P1497">
        <f t="shared" si="70"/>
        <v>0</v>
      </c>
      <c r="Q1497" s="12" t="s">
        <v>8325</v>
      </c>
      <c r="R1497" t="s">
        <v>8327</v>
      </c>
      <c r="S1497" s="9">
        <f t="shared" si="71"/>
        <v>40752.789710648147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105</v>
      </c>
      <c r="P1498">
        <f t="shared" si="70"/>
        <v>0</v>
      </c>
      <c r="Q1498" s="12" t="s">
        <v>8325</v>
      </c>
      <c r="R1498" t="s">
        <v>8327</v>
      </c>
      <c r="S1498" s="9">
        <f t="shared" si="71"/>
        <v>41838.475219907406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2000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158</v>
      </c>
      <c r="P1499">
        <f t="shared" si="70"/>
        <v>3158</v>
      </c>
      <c r="Q1499" s="12" t="s">
        <v>8325</v>
      </c>
      <c r="R1499" t="s">
        <v>8327</v>
      </c>
      <c r="S1499" s="9">
        <f t="shared" si="71"/>
        <v>41444.64261574074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15000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21</v>
      </c>
      <c r="P1500">
        <f t="shared" si="70"/>
        <v>1051.67</v>
      </c>
      <c r="Q1500" s="12" t="s">
        <v>8325</v>
      </c>
      <c r="R1500" t="s">
        <v>8327</v>
      </c>
      <c r="S1500" s="9">
        <f t="shared" si="71"/>
        <v>41840.983541666668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105</v>
      </c>
      <c r="P1501">
        <f t="shared" si="70"/>
        <v>3150</v>
      </c>
      <c r="Q1501" s="12" t="s">
        <v>8325</v>
      </c>
      <c r="R1501" t="s">
        <v>8327</v>
      </c>
      <c r="S1501" s="9">
        <f t="shared" si="71"/>
        <v>42527.007326388892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105</v>
      </c>
      <c r="P1502">
        <f t="shared" si="70"/>
        <v>209.87</v>
      </c>
      <c r="Q1502" s="12" t="s">
        <v>8325</v>
      </c>
      <c r="R1502" t="s">
        <v>8327</v>
      </c>
      <c r="S1502" s="9">
        <f t="shared" si="71"/>
        <v>41365.904594907406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2800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112</v>
      </c>
      <c r="P1503">
        <f t="shared" si="70"/>
        <v>3.55</v>
      </c>
      <c r="Q1503" s="12" t="s">
        <v>8341</v>
      </c>
      <c r="R1503" t="s">
        <v>8342</v>
      </c>
      <c r="S1503" s="9">
        <f t="shared" si="71"/>
        <v>42163.583599537036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105</v>
      </c>
      <c r="P1504">
        <f t="shared" si="70"/>
        <v>9.5299999999999994</v>
      </c>
      <c r="Q1504" s="12" t="s">
        <v>8341</v>
      </c>
      <c r="R1504" t="s">
        <v>8342</v>
      </c>
      <c r="S1504" s="9">
        <f t="shared" si="71"/>
        <v>42426.542592592596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104</v>
      </c>
      <c r="P1505">
        <f t="shared" si="70"/>
        <v>44.13</v>
      </c>
      <c r="Q1505" s="12" t="s">
        <v>8341</v>
      </c>
      <c r="R1505" t="s">
        <v>8342</v>
      </c>
      <c r="S1505" s="9">
        <f t="shared" si="71"/>
        <v>42606.347233796296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104</v>
      </c>
      <c r="P1506">
        <f t="shared" si="70"/>
        <v>11.65</v>
      </c>
      <c r="Q1506" s="12" t="s">
        <v>8341</v>
      </c>
      <c r="R1506" t="s">
        <v>8342</v>
      </c>
      <c r="S1506" s="9">
        <f t="shared" si="71"/>
        <v>41772.657685185186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31</v>
      </c>
      <c r="P1507">
        <f t="shared" si="70"/>
        <v>9.06</v>
      </c>
      <c r="Q1507" s="12" t="s">
        <v>8341</v>
      </c>
      <c r="R1507" t="s">
        <v>8342</v>
      </c>
      <c r="S1507" s="9">
        <f t="shared" si="71"/>
        <v>42414.44332175926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260</v>
      </c>
      <c r="P1508">
        <f t="shared" si="70"/>
        <v>72.599999999999994</v>
      </c>
      <c r="Q1508" s="12" t="s">
        <v>8341</v>
      </c>
      <c r="R1508" t="s">
        <v>8342</v>
      </c>
      <c r="S1508" s="9">
        <f t="shared" si="71"/>
        <v>41814.785925925928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125</v>
      </c>
      <c r="P1509">
        <f t="shared" si="70"/>
        <v>94.55</v>
      </c>
      <c r="Q1509" s="12" t="s">
        <v>8341</v>
      </c>
      <c r="R1509" t="s">
        <v>8342</v>
      </c>
      <c r="S1509" s="9">
        <f t="shared" si="71"/>
        <v>40254.450335648151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125</v>
      </c>
      <c r="P1510">
        <f t="shared" si="70"/>
        <v>14.79</v>
      </c>
      <c r="Q1510" s="12" t="s">
        <v>8341</v>
      </c>
      <c r="R1510" t="s">
        <v>8342</v>
      </c>
      <c r="S1510" s="9">
        <f t="shared" si="71"/>
        <v>41786.614363425928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2500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15.84</v>
      </c>
      <c r="Q1511" s="12" t="s">
        <v>8341</v>
      </c>
      <c r="R1511" t="s">
        <v>8342</v>
      </c>
      <c r="S1511" s="9">
        <f t="shared" si="71"/>
        <v>42751.533391203702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3000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104</v>
      </c>
      <c r="P1512">
        <f t="shared" si="70"/>
        <v>7.67</v>
      </c>
      <c r="Q1512" s="12" t="s">
        <v>8341</v>
      </c>
      <c r="R1512" t="s">
        <v>8342</v>
      </c>
      <c r="S1512" s="9">
        <f t="shared" si="71"/>
        <v>41809.385162037033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103</v>
      </c>
      <c r="P1513">
        <f t="shared" si="70"/>
        <v>15.05</v>
      </c>
      <c r="Q1513" s="12" t="s">
        <v>8341</v>
      </c>
      <c r="R1513" t="s">
        <v>8342</v>
      </c>
      <c r="S1513" s="9">
        <f t="shared" si="71"/>
        <v>42296.583379629628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20000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16</v>
      </c>
      <c r="P1514">
        <f t="shared" si="70"/>
        <v>9.25</v>
      </c>
      <c r="Q1514" s="12" t="s">
        <v>8341</v>
      </c>
      <c r="R1514" t="s">
        <v>8342</v>
      </c>
      <c r="S1514" s="9">
        <f t="shared" si="71"/>
        <v>42741.684479166666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103</v>
      </c>
      <c r="P1515">
        <f t="shared" si="70"/>
        <v>14.42</v>
      </c>
      <c r="Q1515" s="12" t="s">
        <v>8341</v>
      </c>
      <c r="R1515" t="s">
        <v>8342</v>
      </c>
      <c r="S1515" s="9">
        <f t="shared" si="71"/>
        <v>41806.637337962966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155</v>
      </c>
      <c r="P1516">
        <f t="shared" si="70"/>
        <v>17.61</v>
      </c>
      <c r="Q1516" s="12" t="s">
        <v>8341</v>
      </c>
      <c r="R1516" t="s">
        <v>8342</v>
      </c>
      <c r="S1516" s="9">
        <f t="shared" si="71"/>
        <v>42234.597685185188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103</v>
      </c>
      <c r="P1517">
        <f t="shared" si="70"/>
        <v>5.58</v>
      </c>
      <c r="Q1517" s="12" t="s">
        <v>8341</v>
      </c>
      <c r="R1517" t="s">
        <v>8342</v>
      </c>
      <c r="S1517" s="9">
        <f t="shared" si="71"/>
        <v>42415.253437499996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103</v>
      </c>
      <c r="P1518">
        <f t="shared" si="70"/>
        <v>26.59</v>
      </c>
      <c r="Q1518" s="12" t="s">
        <v>8341</v>
      </c>
      <c r="R1518" t="s">
        <v>8342</v>
      </c>
      <c r="S1518" s="9">
        <f t="shared" si="71"/>
        <v>42619.466342592597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119</v>
      </c>
      <c r="P1519">
        <f t="shared" si="70"/>
        <v>5.01</v>
      </c>
      <c r="Q1519" s="12" t="s">
        <v>8341</v>
      </c>
      <c r="R1519" t="s">
        <v>8342</v>
      </c>
      <c r="S1519" s="9">
        <f t="shared" si="71"/>
        <v>41948.56658564815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103</v>
      </c>
      <c r="P1520">
        <f t="shared" si="70"/>
        <v>13.05</v>
      </c>
      <c r="Q1520" s="12" t="s">
        <v>8341</v>
      </c>
      <c r="R1520" t="s">
        <v>8342</v>
      </c>
      <c r="S1520" s="9">
        <f t="shared" si="71"/>
        <v>41760.8200462963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21.24</v>
      </c>
      <c r="Q1521" s="12" t="s">
        <v>8341</v>
      </c>
      <c r="R1521" t="s">
        <v>8342</v>
      </c>
      <c r="S1521" s="9">
        <f t="shared" si="71"/>
        <v>41782.741701388892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123</v>
      </c>
      <c r="P1522">
        <f t="shared" si="70"/>
        <v>18.37</v>
      </c>
      <c r="Q1522" s="12" t="s">
        <v>8341</v>
      </c>
      <c r="R1522" t="s">
        <v>8342</v>
      </c>
      <c r="S1522" s="9">
        <f t="shared" si="71"/>
        <v>41955.857789351852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153</v>
      </c>
      <c r="P1523">
        <f t="shared" si="70"/>
        <v>13.03</v>
      </c>
      <c r="Q1523" s="12" t="s">
        <v>8341</v>
      </c>
      <c r="R1523" t="s">
        <v>8342</v>
      </c>
      <c r="S1523" s="9">
        <f t="shared" si="71"/>
        <v>42493.167719907404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102</v>
      </c>
      <c r="P1524">
        <f t="shared" si="70"/>
        <v>6.77</v>
      </c>
      <c r="Q1524" s="12" t="s">
        <v>8341</v>
      </c>
      <c r="R1524" t="s">
        <v>8342</v>
      </c>
      <c r="S1524" s="9">
        <f t="shared" si="71"/>
        <v>41899.830312500002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122</v>
      </c>
      <c r="P1525">
        <f t="shared" si="70"/>
        <v>12.7</v>
      </c>
      <c r="Q1525" s="12" t="s">
        <v>8341</v>
      </c>
      <c r="R1525" t="s">
        <v>8342</v>
      </c>
      <c r="S1525" s="9">
        <f t="shared" si="71"/>
        <v>41964.751342592594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10000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31</v>
      </c>
      <c r="P1526">
        <f t="shared" si="70"/>
        <v>109.29</v>
      </c>
      <c r="Q1526" s="12" t="s">
        <v>8341</v>
      </c>
      <c r="R1526" t="s">
        <v>8342</v>
      </c>
      <c r="S1526" s="9">
        <f t="shared" si="71"/>
        <v>42756.501041666663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102</v>
      </c>
      <c r="P1527">
        <f t="shared" si="70"/>
        <v>21.84</v>
      </c>
      <c r="Q1527" s="12" t="s">
        <v>8341</v>
      </c>
      <c r="R1527" t="s">
        <v>8342</v>
      </c>
      <c r="S1527" s="9">
        <f t="shared" si="71"/>
        <v>42570.702986111108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109</v>
      </c>
      <c r="P1528">
        <f t="shared" si="70"/>
        <v>10.91</v>
      </c>
      <c r="Q1528" s="12" t="s">
        <v>8341</v>
      </c>
      <c r="R1528" t="s">
        <v>8342</v>
      </c>
      <c r="S1528" s="9">
        <f t="shared" si="71"/>
        <v>42339.276006944448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102</v>
      </c>
      <c r="P1529">
        <f t="shared" si="70"/>
        <v>43.64</v>
      </c>
      <c r="Q1529" s="12" t="s">
        <v>8341</v>
      </c>
      <c r="R1529" t="s">
        <v>8342</v>
      </c>
      <c r="S1529" s="9">
        <f t="shared" si="71"/>
        <v>42780.600532407407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102</v>
      </c>
      <c r="P1530">
        <f t="shared" si="70"/>
        <v>19.05</v>
      </c>
      <c r="Q1530" s="12" t="s">
        <v>8341</v>
      </c>
      <c r="R1530" t="s">
        <v>8342</v>
      </c>
      <c r="S1530" s="9">
        <f t="shared" si="71"/>
        <v>42736.732893518521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102</v>
      </c>
      <c r="P1531">
        <f t="shared" si="70"/>
        <v>21.6</v>
      </c>
      <c r="Q1531" s="12" t="s">
        <v>8341</v>
      </c>
      <c r="R1531" t="s">
        <v>8342</v>
      </c>
      <c r="S1531" s="9">
        <f t="shared" si="71"/>
        <v>42052.628703703704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122</v>
      </c>
      <c r="P1532">
        <f t="shared" si="70"/>
        <v>3.48</v>
      </c>
      <c r="Q1532" s="12" t="s">
        <v>8341</v>
      </c>
      <c r="R1532" t="s">
        <v>8342</v>
      </c>
      <c r="S1532" s="9">
        <f t="shared" si="71"/>
        <v>42275.767303240747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102</v>
      </c>
      <c r="P1533">
        <f t="shared" si="70"/>
        <v>41.71</v>
      </c>
      <c r="Q1533" s="12" t="s">
        <v>8341</v>
      </c>
      <c r="R1533" t="s">
        <v>8342</v>
      </c>
      <c r="S1533" s="9">
        <f t="shared" si="71"/>
        <v>41941.802384259259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61</v>
      </c>
      <c r="P1534">
        <f t="shared" si="70"/>
        <v>10.36</v>
      </c>
      <c r="Q1534" s="12" t="s">
        <v>8341</v>
      </c>
      <c r="R1534" t="s">
        <v>8342</v>
      </c>
      <c r="S1534" s="9">
        <f t="shared" si="71"/>
        <v>42391.475289351853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108</v>
      </c>
      <c r="P1535">
        <f t="shared" si="70"/>
        <v>4.0999999999999996</v>
      </c>
      <c r="Q1535" s="12" t="s">
        <v>8341</v>
      </c>
      <c r="R1535" t="s">
        <v>8342</v>
      </c>
      <c r="S1535" s="9">
        <f t="shared" si="71"/>
        <v>42443.00204861111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101</v>
      </c>
      <c r="P1536">
        <f t="shared" si="70"/>
        <v>8.23</v>
      </c>
      <c r="Q1536" s="12" t="s">
        <v>8341</v>
      </c>
      <c r="R1536" t="s">
        <v>8342</v>
      </c>
      <c r="S1536" s="9">
        <f t="shared" si="71"/>
        <v>42221.67432870371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101</v>
      </c>
      <c r="P1537">
        <f t="shared" si="70"/>
        <v>27.59</v>
      </c>
      <c r="Q1537" s="12" t="s">
        <v>8341</v>
      </c>
      <c r="R1537" t="s">
        <v>8342</v>
      </c>
      <c r="S1537" s="9">
        <f t="shared" si="71"/>
        <v>42484.829062500001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101</v>
      </c>
      <c r="P1538">
        <f t="shared" si="70"/>
        <v>6.67</v>
      </c>
      <c r="Q1538" s="12" t="s">
        <v>8341</v>
      </c>
      <c r="R1538" t="s">
        <v>8342</v>
      </c>
      <c r="S1538" s="9">
        <f t="shared" si="71"/>
        <v>42213.802199074074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101</v>
      </c>
      <c r="P1539">
        <f t="shared" ref="P1539:P1602" si="73">IFERROR(ROUND(E1539/L1539,2),0)</f>
        <v>13.55</v>
      </c>
      <c r="Q1539" s="12" t="s">
        <v>8341</v>
      </c>
      <c r="R1539" t="s">
        <v>8342</v>
      </c>
      <c r="S1539" s="9">
        <f t="shared" si="71"/>
        <v>42552.315127314811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101</v>
      </c>
      <c r="P1540">
        <f t="shared" si="73"/>
        <v>65.959999999999994</v>
      </c>
      <c r="Q1540" s="12" t="s">
        <v>8341</v>
      </c>
      <c r="R1540" t="s">
        <v>8342</v>
      </c>
      <c r="S1540" s="9">
        <f t="shared" ref="S1540:S1603" si="74">(((J1540/60)/60/24)+DATE(1970,1,1))</f>
        <v>41981.782060185185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12000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25</v>
      </c>
      <c r="P1541">
        <f t="shared" si="73"/>
        <v>10.67</v>
      </c>
      <c r="Q1541" s="12" t="s">
        <v>8341</v>
      </c>
      <c r="R1541" t="s">
        <v>8342</v>
      </c>
      <c r="S1541" s="9">
        <f t="shared" si="74"/>
        <v>42705.919201388882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101</v>
      </c>
      <c r="P1542">
        <f t="shared" si="73"/>
        <v>30.92</v>
      </c>
      <c r="Q1542" s="12" t="s">
        <v>8341</v>
      </c>
      <c r="R1542" t="s">
        <v>8342</v>
      </c>
      <c r="S1542" s="9">
        <f t="shared" si="74"/>
        <v>41939.00712962963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101</v>
      </c>
      <c r="P1543">
        <f t="shared" si="73"/>
        <v>1515</v>
      </c>
      <c r="Q1543" s="12" t="s">
        <v>8341</v>
      </c>
      <c r="R1543" t="s">
        <v>8346</v>
      </c>
      <c r="S1543" s="9">
        <f t="shared" si="74"/>
        <v>41974.712245370371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101</v>
      </c>
      <c r="P1544">
        <f t="shared" si="73"/>
        <v>3025.66</v>
      </c>
      <c r="Q1544" s="12" t="s">
        <v>8341</v>
      </c>
      <c r="R1544" t="s">
        <v>8346</v>
      </c>
      <c r="S1544" s="9">
        <f t="shared" si="74"/>
        <v>42170.996527777781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2500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121</v>
      </c>
      <c r="P1545">
        <f t="shared" si="73"/>
        <v>3022</v>
      </c>
      <c r="Q1545" s="12" t="s">
        <v>8341</v>
      </c>
      <c r="R1545" t="s">
        <v>8346</v>
      </c>
      <c r="S1545" s="9">
        <f t="shared" si="74"/>
        <v>41935.509652777779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101</v>
      </c>
      <c r="P1546">
        <f t="shared" si="73"/>
        <v>0</v>
      </c>
      <c r="Q1546" s="12" t="s">
        <v>8341</v>
      </c>
      <c r="R1546" t="s">
        <v>8346</v>
      </c>
      <c r="S1546" s="9">
        <f t="shared" si="74"/>
        <v>42053.051203703704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101</v>
      </c>
      <c r="P1547">
        <f t="shared" si="73"/>
        <v>3017</v>
      </c>
      <c r="Q1547" s="12" t="s">
        <v>8341</v>
      </c>
      <c r="R1547" t="s">
        <v>8346</v>
      </c>
      <c r="S1547" s="9">
        <f t="shared" si="74"/>
        <v>42031.884652777779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2800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108</v>
      </c>
      <c r="P1548">
        <f t="shared" si="73"/>
        <v>274.16000000000003</v>
      </c>
      <c r="Q1548" s="12" t="s">
        <v>8341</v>
      </c>
      <c r="R1548" t="s">
        <v>8346</v>
      </c>
      <c r="S1548" s="9">
        <f t="shared" si="74"/>
        <v>41839.212951388887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3000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101</v>
      </c>
      <c r="P1549">
        <f t="shared" si="73"/>
        <v>0</v>
      </c>
      <c r="Q1549" s="12" t="s">
        <v>8341</v>
      </c>
      <c r="R1549" t="s">
        <v>8346</v>
      </c>
      <c r="S1549" s="9">
        <f t="shared" si="74"/>
        <v>42782.426875000005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2000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151</v>
      </c>
      <c r="P1550">
        <f t="shared" si="73"/>
        <v>3015</v>
      </c>
      <c r="Q1550" s="12" t="s">
        <v>8341</v>
      </c>
      <c r="R1550" t="s">
        <v>8346</v>
      </c>
      <c r="S1550" s="9">
        <f t="shared" si="74"/>
        <v>42286.88217592593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100</v>
      </c>
      <c r="P1551">
        <f t="shared" si="73"/>
        <v>502.33</v>
      </c>
      <c r="Q1551" s="12" t="s">
        <v>8341</v>
      </c>
      <c r="R1551" t="s">
        <v>8346</v>
      </c>
      <c r="S1551" s="9">
        <f t="shared" si="74"/>
        <v>42281.136099537034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2500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120</v>
      </c>
      <c r="P1552">
        <f t="shared" si="73"/>
        <v>430.29</v>
      </c>
      <c r="Q1552" s="12" t="s">
        <v>8341</v>
      </c>
      <c r="R1552" t="s">
        <v>8346</v>
      </c>
      <c r="S1552" s="9">
        <f t="shared" si="74"/>
        <v>42472.449467592596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2500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120</v>
      </c>
      <c r="P1553">
        <f t="shared" si="73"/>
        <v>0</v>
      </c>
      <c r="Q1553" s="12" t="s">
        <v>8341</v>
      </c>
      <c r="R1553" t="s">
        <v>8346</v>
      </c>
      <c r="S1553" s="9">
        <f t="shared" si="74"/>
        <v>42121.824525462958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1960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153</v>
      </c>
      <c r="P1554">
        <f t="shared" si="73"/>
        <v>187.81</v>
      </c>
      <c r="Q1554" s="12" t="s">
        <v>8341</v>
      </c>
      <c r="R1554" t="s">
        <v>8346</v>
      </c>
      <c r="S1554" s="9">
        <f t="shared" si="74"/>
        <v>41892.688750000001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100</v>
      </c>
      <c r="P1555">
        <f t="shared" si="73"/>
        <v>0</v>
      </c>
      <c r="Q1555" s="12" t="s">
        <v>8341</v>
      </c>
      <c r="R1555" t="s">
        <v>8346</v>
      </c>
      <c r="S1555" s="9">
        <f t="shared" si="74"/>
        <v>42219.282951388886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100</v>
      </c>
      <c r="P1556">
        <f t="shared" si="73"/>
        <v>0</v>
      </c>
      <c r="Q1556" s="12" t="s">
        <v>8341</v>
      </c>
      <c r="R1556" t="s">
        <v>8346</v>
      </c>
      <c r="S1556" s="9">
        <f t="shared" si="74"/>
        <v>42188.252199074079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18</v>
      </c>
      <c r="P1557">
        <f t="shared" si="73"/>
        <v>0</v>
      </c>
      <c r="Q1557" s="12" t="s">
        <v>8341</v>
      </c>
      <c r="R1557" t="s">
        <v>8346</v>
      </c>
      <c r="S1557" s="9">
        <f t="shared" si="74"/>
        <v>42241.613796296297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5000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60</v>
      </c>
      <c r="P1558">
        <f t="shared" si="73"/>
        <v>250</v>
      </c>
      <c r="Q1558" s="12" t="s">
        <v>8341</v>
      </c>
      <c r="R1558" t="s">
        <v>8346</v>
      </c>
      <c r="S1558" s="9">
        <f t="shared" si="74"/>
        <v>42525.153055555551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3000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100</v>
      </c>
      <c r="P1559">
        <f t="shared" si="73"/>
        <v>3000</v>
      </c>
      <c r="Q1559" s="12" t="s">
        <v>8341</v>
      </c>
      <c r="R1559" t="s">
        <v>8346</v>
      </c>
      <c r="S1559" s="9">
        <f t="shared" si="74"/>
        <v>41871.65315972222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3000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100</v>
      </c>
      <c r="P1560">
        <f t="shared" si="73"/>
        <v>1000</v>
      </c>
      <c r="Q1560" s="12" t="s">
        <v>8341</v>
      </c>
      <c r="R1560" t="s">
        <v>8346</v>
      </c>
      <c r="S1560" s="9">
        <f t="shared" si="74"/>
        <v>42185.397673611107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100</v>
      </c>
      <c r="P1561">
        <f t="shared" si="73"/>
        <v>3000</v>
      </c>
      <c r="Q1561" s="12" t="s">
        <v>8341</v>
      </c>
      <c r="R1561" t="s">
        <v>8346</v>
      </c>
      <c r="S1561" s="9">
        <f t="shared" si="74"/>
        <v>42108.05322916666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3000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100</v>
      </c>
      <c r="P1562">
        <f t="shared" si="73"/>
        <v>750</v>
      </c>
      <c r="Q1562" s="12" t="s">
        <v>8341</v>
      </c>
      <c r="R1562" t="s">
        <v>8346</v>
      </c>
      <c r="S1562" s="9">
        <f t="shared" si="74"/>
        <v>41936.020752314813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3000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100</v>
      </c>
      <c r="P1563">
        <f t="shared" si="73"/>
        <v>3000</v>
      </c>
      <c r="Q1563" s="12" t="s">
        <v>8325</v>
      </c>
      <c r="R1563" t="s">
        <v>8347</v>
      </c>
      <c r="S1563" s="9">
        <f t="shared" si="74"/>
        <v>41555.041701388887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2500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120</v>
      </c>
      <c r="P1564">
        <f t="shared" si="73"/>
        <v>0</v>
      </c>
      <c r="Q1564" s="12" t="s">
        <v>8325</v>
      </c>
      <c r="R1564" t="s">
        <v>8347</v>
      </c>
      <c r="S1564" s="9">
        <f t="shared" si="74"/>
        <v>40079.566157407404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2500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120</v>
      </c>
      <c r="P1565">
        <f t="shared" si="73"/>
        <v>1500</v>
      </c>
      <c r="Q1565" s="12" t="s">
        <v>8325</v>
      </c>
      <c r="R1565" t="s">
        <v>8347</v>
      </c>
      <c r="S1565" s="9">
        <f t="shared" si="74"/>
        <v>41652.742488425924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2500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120</v>
      </c>
      <c r="P1566">
        <f t="shared" si="73"/>
        <v>3000</v>
      </c>
      <c r="Q1566" s="12" t="s">
        <v>8325</v>
      </c>
      <c r="R1566" t="s">
        <v>8347</v>
      </c>
      <c r="S1566" s="9">
        <f t="shared" si="74"/>
        <v>42121.367002314815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65108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5</v>
      </c>
      <c r="P1567">
        <f t="shared" si="73"/>
        <v>2994</v>
      </c>
      <c r="Q1567" s="12" t="s">
        <v>8325</v>
      </c>
      <c r="R1567" t="s">
        <v>8347</v>
      </c>
      <c r="S1567" s="9">
        <f t="shared" si="74"/>
        <v>40672.729872685188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8000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37</v>
      </c>
      <c r="P1568">
        <f t="shared" si="73"/>
        <v>50.73</v>
      </c>
      <c r="Q1568" s="12" t="s">
        <v>8325</v>
      </c>
      <c r="R1568" t="s">
        <v>8347</v>
      </c>
      <c r="S1568" s="9">
        <f t="shared" si="74"/>
        <v>42549.916712962964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2500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120</v>
      </c>
      <c r="P1569">
        <f t="shared" si="73"/>
        <v>230</v>
      </c>
      <c r="Q1569" s="12" t="s">
        <v>8325</v>
      </c>
      <c r="R1569" t="s">
        <v>8347</v>
      </c>
      <c r="S1569" s="9">
        <f t="shared" si="74"/>
        <v>41671.936863425923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5</v>
      </c>
      <c r="P1570">
        <f t="shared" si="73"/>
        <v>135.05000000000001</v>
      </c>
      <c r="Q1570" s="12" t="s">
        <v>8325</v>
      </c>
      <c r="R1570" t="s">
        <v>8347</v>
      </c>
      <c r="S1570" s="9">
        <f t="shared" si="74"/>
        <v>41962.062326388885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5000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59</v>
      </c>
      <c r="P1571">
        <f t="shared" si="73"/>
        <v>0</v>
      </c>
      <c r="Q1571" s="12" t="s">
        <v>8325</v>
      </c>
      <c r="R1571" t="s">
        <v>8347</v>
      </c>
      <c r="S1571" s="9">
        <f t="shared" si="74"/>
        <v>41389.679560185185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30</v>
      </c>
      <c r="P1572">
        <f t="shared" si="73"/>
        <v>56.92</v>
      </c>
      <c r="Q1572" s="12" t="s">
        <v>8325</v>
      </c>
      <c r="R1572" t="s">
        <v>8347</v>
      </c>
      <c r="S1572" s="9">
        <f t="shared" si="74"/>
        <v>42438.813449074078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2900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102</v>
      </c>
      <c r="P1573">
        <f t="shared" si="73"/>
        <v>738.5</v>
      </c>
      <c r="Q1573" s="12" t="s">
        <v>8325</v>
      </c>
      <c r="R1573" t="s">
        <v>8347</v>
      </c>
      <c r="S1573" s="9">
        <f t="shared" si="74"/>
        <v>42144.769479166673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118</v>
      </c>
      <c r="P1574">
        <f t="shared" si="73"/>
        <v>982</v>
      </c>
      <c r="Q1574" s="12" t="s">
        <v>8325</v>
      </c>
      <c r="R1574" t="s">
        <v>8347</v>
      </c>
      <c r="S1574" s="9">
        <f t="shared" si="74"/>
        <v>42404.033090277779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2700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109</v>
      </c>
      <c r="P1575">
        <f t="shared" si="73"/>
        <v>981.67</v>
      </c>
      <c r="Q1575" s="12" t="s">
        <v>8325</v>
      </c>
      <c r="R1575" t="s">
        <v>8347</v>
      </c>
      <c r="S1575" s="9">
        <f t="shared" si="74"/>
        <v>42786.000023148154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2500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117</v>
      </c>
      <c r="P1576">
        <f t="shared" si="73"/>
        <v>489.17</v>
      </c>
      <c r="Q1576" s="12" t="s">
        <v>8325</v>
      </c>
      <c r="R1576" t="s">
        <v>8347</v>
      </c>
      <c r="S1576" s="9">
        <f t="shared" si="74"/>
        <v>42017.927418981482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2000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147</v>
      </c>
      <c r="P1577">
        <f t="shared" si="73"/>
        <v>83.77</v>
      </c>
      <c r="Q1577" s="12" t="s">
        <v>8325</v>
      </c>
      <c r="R1577" t="s">
        <v>8347</v>
      </c>
      <c r="S1577" s="9">
        <f t="shared" si="74"/>
        <v>41799.524259259262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1500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195</v>
      </c>
      <c r="P1578">
        <f t="shared" si="73"/>
        <v>293.07</v>
      </c>
      <c r="Q1578" s="12" t="s">
        <v>8325</v>
      </c>
      <c r="R1578" t="s">
        <v>8347</v>
      </c>
      <c r="S1578" s="9">
        <f t="shared" si="74"/>
        <v>42140.879259259258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2750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107</v>
      </c>
      <c r="P1579">
        <f t="shared" si="73"/>
        <v>1465</v>
      </c>
      <c r="Q1579" s="12" t="s">
        <v>8325</v>
      </c>
      <c r="R1579" t="s">
        <v>8347</v>
      </c>
      <c r="S1579" s="9">
        <f t="shared" si="74"/>
        <v>41054.847777777781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293</v>
      </c>
      <c r="P1580">
        <f t="shared" si="73"/>
        <v>732.25</v>
      </c>
      <c r="Q1580" s="12" t="s">
        <v>8325</v>
      </c>
      <c r="R1580" t="s">
        <v>8347</v>
      </c>
      <c r="S1580" s="9">
        <f t="shared" si="74"/>
        <v>40399.065868055557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2827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103</v>
      </c>
      <c r="P1581">
        <f t="shared" si="73"/>
        <v>1462.5</v>
      </c>
      <c r="Q1581" s="12" t="s">
        <v>8325</v>
      </c>
      <c r="R1581" t="s">
        <v>8347</v>
      </c>
      <c r="S1581" s="9">
        <f t="shared" si="74"/>
        <v>41481.996423611112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2700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108</v>
      </c>
      <c r="P1582">
        <f t="shared" si="73"/>
        <v>0</v>
      </c>
      <c r="Q1582" s="12" t="s">
        <v>8325</v>
      </c>
      <c r="R1582" t="s">
        <v>8347</v>
      </c>
      <c r="S1582" s="9">
        <f t="shared" si="74"/>
        <v>40990.050069444449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2000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145</v>
      </c>
      <c r="P1583">
        <f t="shared" si="73"/>
        <v>2908</v>
      </c>
      <c r="Q1583" s="12" t="s">
        <v>8341</v>
      </c>
      <c r="R1583" t="s">
        <v>8348</v>
      </c>
      <c r="S1583" s="9">
        <f t="shared" si="74"/>
        <v>42325.448958333334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150000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2</v>
      </c>
      <c r="P1584">
        <f t="shared" si="73"/>
        <v>963</v>
      </c>
      <c r="Q1584" s="12" t="s">
        <v>8341</v>
      </c>
      <c r="R1584" t="s">
        <v>8348</v>
      </c>
      <c r="S1584" s="9">
        <f t="shared" si="74"/>
        <v>42246.789965277778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1500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192</v>
      </c>
      <c r="P1585">
        <f t="shared" si="73"/>
        <v>2885</v>
      </c>
      <c r="Q1585" s="12" t="s">
        <v>8341</v>
      </c>
      <c r="R1585" t="s">
        <v>8348</v>
      </c>
      <c r="S1585" s="9">
        <f t="shared" si="74"/>
        <v>41877.904988425929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2300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125</v>
      </c>
      <c r="P1586">
        <f t="shared" si="73"/>
        <v>0</v>
      </c>
      <c r="Q1586" s="12" t="s">
        <v>8341</v>
      </c>
      <c r="R1586" t="s">
        <v>8348</v>
      </c>
      <c r="S1586" s="9">
        <f t="shared" si="74"/>
        <v>41779.649317129632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850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339</v>
      </c>
      <c r="P1587">
        <f t="shared" si="73"/>
        <v>239.92</v>
      </c>
      <c r="Q1587" s="12" t="s">
        <v>8341</v>
      </c>
      <c r="R1587" t="s">
        <v>8348</v>
      </c>
      <c r="S1587" s="9">
        <f t="shared" si="74"/>
        <v>42707.895462962959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2250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128</v>
      </c>
      <c r="P1588">
        <f t="shared" si="73"/>
        <v>0</v>
      </c>
      <c r="Q1588" s="12" t="s">
        <v>8341</v>
      </c>
      <c r="R1588" t="s">
        <v>8348</v>
      </c>
      <c r="S1588" s="9">
        <f t="shared" si="74"/>
        <v>42069.104421296302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19</v>
      </c>
      <c r="P1589">
        <f t="shared" si="73"/>
        <v>2871</v>
      </c>
      <c r="Q1589" s="12" t="s">
        <v>8341</v>
      </c>
      <c r="R1589" t="s">
        <v>8348</v>
      </c>
      <c r="S1589" s="9">
        <f t="shared" si="74"/>
        <v>41956.950983796298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1000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287</v>
      </c>
      <c r="P1590">
        <f t="shared" si="73"/>
        <v>0</v>
      </c>
      <c r="Q1590" s="12" t="s">
        <v>8341</v>
      </c>
      <c r="R1590" t="s">
        <v>8348</v>
      </c>
      <c r="S1590" s="9">
        <f t="shared" si="74"/>
        <v>42005.24998842593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2500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115</v>
      </c>
      <c r="P1591">
        <f t="shared" si="73"/>
        <v>0</v>
      </c>
      <c r="Q1591" s="12" t="s">
        <v>8341</v>
      </c>
      <c r="R1591" t="s">
        <v>8348</v>
      </c>
      <c r="S1591" s="9">
        <f t="shared" si="74"/>
        <v>42256.984791666662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2000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143</v>
      </c>
      <c r="P1592">
        <f t="shared" si="73"/>
        <v>1432</v>
      </c>
      <c r="Q1592" s="12" t="s">
        <v>8341</v>
      </c>
      <c r="R1592" t="s">
        <v>8348</v>
      </c>
      <c r="S1592" s="9">
        <f t="shared" si="74"/>
        <v>42240.857222222221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2600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110</v>
      </c>
      <c r="P1593">
        <f t="shared" si="73"/>
        <v>31.05</v>
      </c>
      <c r="Q1593" s="12" t="s">
        <v>8341</v>
      </c>
      <c r="R1593" t="s">
        <v>8348</v>
      </c>
      <c r="S1593" s="9">
        <f t="shared" si="74"/>
        <v>42433.726168981477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114</v>
      </c>
      <c r="P1594">
        <f t="shared" si="73"/>
        <v>0</v>
      </c>
      <c r="Q1594" s="12" t="s">
        <v>8341</v>
      </c>
      <c r="R1594" t="s">
        <v>8348</v>
      </c>
      <c r="S1594" s="9">
        <f t="shared" si="74"/>
        <v>42046.072743055556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100000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3</v>
      </c>
      <c r="P1595">
        <f t="shared" si="73"/>
        <v>947.33</v>
      </c>
      <c r="Q1595" s="12" t="s">
        <v>8341</v>
      </c>
      <c r="R1595" t="s">
        <v>8348</v>
      </c>
      <c r="S1595" s="9">
        <f t="shared" si="74"/>
        <v>42033.845543981486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1500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189</v>
      </c>
      <c r="P1596">
        <f t="shared" si="73"/>
        <v>284.2</v>
      </c>
      <c r="Q1596" s="12" t="s">
        <v>8341</v>
      </c>
      <c r="R1596" t="s">
        <v>8348</v>
      </c>
      <c r="S1596" s="9">
        <f t="shared" si="74"/>
        <v>42445.712754629625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2500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114</v>
      </c>
      <c r="P1597">
        <f t="shared" si="73"/>
        <v>405.86</v>
      </c>
      <c r="Q1597" s="12" t="s">
        <v>8341</v>
      </c>
      <c r="R1597" t="s">
        <v>8348</v>
      </c>
      <c r="S1597" s="9">
        <f t="shared" si="74"/>
        <v>41780.050092592595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25000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11</v>
      </c>
      <c r="P1598">
        <f t="shared" si="73"/>
        <v>945.33</v>
      </c>
      <c r="Q1598" s="12" t="s">
        <v>8341</v>
      </c>
      <c r="R1598" t="s">
        <v>8348</v>
      </c>
      <c r="S1598" s="9">
        <f t="shared" si="74"/>
        <v>41941.430196759262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2300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123</v>
      </c>
      <c r="P1599">
        <f t="shared" si="73"/>
        <v>0</v>
      </c>
      <c r="Q1599" s="12" t="s">
        <v>8341</v>
      </c>
      <c r="R1599" t="s">
        <v>8348</v>
      </c>
      <c r="S1599" s="9">
        <f t="shared" si="74"/>
        <v>42603.354131944448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2000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142</v>
      </c>
      <c r="P1600">
        <f t="shared" si="73"/>
        <v>2833</v>
      </c>
      <c r="Q1600" s="12" t="s">
        <v>8341</v>
      </c>
      <c r="R1600" t="s">
        <v>8348</v>
      </c>
      <c r="S1600" s="9">
        <f t="shared" si="74"/>
        <v>42151.667337962965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2000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142</v>
      </c>
      <c r="P1601">
        <f t="shared" si="73"/>
        <v>0</v>
      </c>
      <c r="Q1601" s="12" t="s">
        <v>8341</v>
      </c>
      <c r="R1601" t="s">
        <v>8348</v>
      </c>
      <c r="S1601" s="9">
        <f t="shared" si="74"/>
        <v>42438.53907407407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2750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103</v>
      </c>
      <c r="P1602">
        <f t="shared" si="73"/>
        <v>314.05</v>
      </c>
      <c r="Q1602" s="12" t="s">
        <v>8341</v>
      </c>
      <c r="R1602" t="s">
        <v>8348</v>
      </c>
      <c r="S1602" s="9">
        <f t="shared" si="74"/>
        <v>41791.057314814818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6000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47</v>
      </c>
      <c r="P1603">
        <f t="shared" ref="P1603:P1666" si="76">IFERROR(ROUND(E1603/L1603,2),0)</f>
        <v>50.41</v>
      </c>
      <c r="Q1603" s="12" t="s">
        <v>8328</v>
      </c>
      <c r="R1603" t="s">
        <v>8329</v>
      </c>
      <c r="S1603" s="9">
        <f t="shared" si="74"/>
        <v>40638.092974537038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112</v>
      </c>
      <c r="P1604">
        <f t="shared" si="76"/>
        <v>87.63</v>
      </c>
      <c r="Q1604" s="12" t="s">
        <v>8328</v>
      </c>
      <c r="R1604" t="s">
        <v>8329</v>
      </c>
      <c r="S1604" s="9">
        <f t="shared" ref="S1604:S1667" si="77">(((J1604/60)/60/24)+DATE(1970,1,1))</f>
        <v>40788.297650462962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140</v>
      </c>
      <c r="P1605">
        <f t="shared" si="76"/>
        <v>93.47</v>
      </c>
      <c r="Q1605" s="12" t="s">
        <v>8328</v>
      </c>
      <c r="R1605" t="s">
        <v>8329</v>
      </c>
      <c r="S1605" s="9">
        <f t="shared" si="77"/>
        <v>40876.169664351852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112</v>
      </c>
      <c r="P1606">
        <f t="shared" si="76"/>
        <v>40</v>
      </c>
      <c r="Q1606" s="12" t="s">
        <v>8328</v>
      </c>
      <c r="R1606" t="s">
        <v>8329</v>
      </c>
      <c r="S1606" s="9">
        <f t="shared" si="77"/>
        <v>40945.845312500001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12000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23</v>
      </c>
      <c r="P1607">
        <f t="shared" si="76"/>
        <v>63.64</v>
      </c>
      <c r="Q1607" s="12" t="s">
        <v>8328</v>
      </c>
      <c r="R1607" t="s">
        <v>8329</v>
      </c>
      <c r="S1607" s="9">
        <f t="shared" si="77"/>
        <v>40747.012881944444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140</v>
      </c>
      <c r="P1608">
        <f t="shared" si="76"/>
        <v>30.38</v>
      </c>
      <c r="Q1608" s="12" t="s">
        <v>8328</v>
      </c>
      <c r="R1608" t="s">
        <v>8329</v>
      </c>
      <c r="S1608" s="9">
        <f t="shared" si="77"/>
        <v>40536.111550925925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6500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43</v>
      </c>
      <c r="P1609">
        <f t="shared" si="76"/>
        <v>13.6</v>
      </c>
      <c r="Q1609" s="12" t="s">
        <v>8328</v>
      </c>
      <c r="R1609" t="s">
        <v>8329</v>
      </c>
      <c r="S1609" s="9">
        <f t="shared" si="77"/>
        <v>41053.80846064815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110</v>
      </c>
      <c r="P1610">
        <f t="shared" si="76"/>
        <v>119.78</v>
      </c>
      <c r="Q1610" s="12" t="s">
        <v>8328</v>
      </c>
      <c r="R1610" t="s">
        <v>8329</v>
      </c>
      <c r="S1610" s="9">
        <f t="shared" si="77"/>
        <v>41607.83085648148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110</v>
      </c>
      <c r="P1611">
        <f t="shared" si="76"/>
        <v>687.75</v>
      </c>
      <c r="Q1611" s="12" t="s">
        <v>8328</v>
      </c>
      <c r="R1611" t="s">
        <v>8329</v>
      </c>
      <c r="S1611" s="9">
        <f t="shared" si="77"/>
        <v>40796.001261574071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100</v>
      </c>
      <c r="P1612">
        <f t="shared" si="76"/>
        <v>24.55</v>
      </c>
      <c r="Q1612" s="12" t="s">
        <v>8328</v>
      </c>
      <c r="R1612" t="s">
        <v>8329</v>
      </c>
      <c r="S1612" s="9">
        <f t="shared" si="77"/>
        <v>41228.924884259257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12001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23</v>
      </c>
      <c r="P1613">
        <f t="shared" si="76"/>
        <v>101.7</v>
      </c>
      <c r="Q1613" s="12" t="s">
        <v>8328</v>
      </c>
      <c r="R1613" t="s">
        <v>8329</v>
      </c>
      <c r="S1613" s="9">
        <f t="shared" si="77"/>
        <v>41409.00037037037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249.64</v>
      </c>
      <c r="Q1614" s="12" t="s">
        <v>8328</v>
      </c>
      <c r="R1614" t="s">
        <v>8329</v>
      </c>
      <c r="S1614" s="9">
        <f t="shared" si="77"/>
        <v>41246.874814814815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144</v>
      </c>
      <c r="P1615">
        <f t="shared" si="76"/>
        <v>105.19</v>
      </c>
      <c r="Q1615" s="12" t="s">
        <v>8328</v>
      </c>
      <c r="R1615" t="s">
        <v>8329</v>
      </c>
      <c r="S1615" s="9">
        <f t="shared" si="77"/>
        <v>41082.069467592592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109</v>
      </c>
      <c r="P1616">
        <f t="shared" si="76"/>
        <v>35.51</v>
      </c>
      <c r="Q1616" s="12" t="s">
        <v>8328</v>
      </c>
      <c r="R1616" t="s">
        <v>8329</v>
      </c>
      <c r="S1616" s="9">
        <f t="shared" si="77"/>
        <v>41794.981122685182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109</v>
      </c>
      <c r="P1617">
        <f t="shared" si="76"/>
        <v>20.07</v>
      </c>
      <c r="Q1617" s="12" t="s">
        <v>8328</v>
      </c>
      <c r="R1617" t="s">
        <v>8329</v>
      </c>
      <c r="S1617" s="9">
        <f t="shared" si="77"/>
        <v>40845.050879629627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5000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55</v>
      </c>
      <c r="P1618">
        <f t="shared" si="76"/>
        <v>17.36</v>
      </c>
      <c r="Q1618" s="12" t="s">
        <v>8328</v>
      </c>
      <c r="R1618" t="s">
        <v>8329</v>
      </c>
      <c r="S1618" s="9">
        <f t="shared" si="77"/>
        <v>41194.715520833335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30000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9</v>
      </c>
      <c r="P1619">
        <f t="shared" si="76"/>
        <v>17.25</v>
      </c>
      <c r="Q1619" s="12" t="s">
        <v>8328</v>
      </c>
      <c r="R1619" t="s">
        <v>8329</v>
      </c>
      <c r="S1619" s="9">
        <f t="shared" si="77"/>
        <v>41546.664212962962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109</v>
      </c>
      <c r="P1620">
        <f t="shared" si="76"/>
        <v>100.93</v>
      </c>
      <c r="Q1620" s="12" t="s">
        <v>8328</v>
      </c>
      <c r="R1620" t="s">
        <v>8329</v>
      </c>
      <c r="S1620" s="9">
        <f t="shared" si="77"/>
        <v>41301.654340277775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390000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</v>
      </c>
      <c r="P1621">
        <f t="shared" si="76"/>
        <v>118.09</v>
      </c>
      <c r="Q1621" s="12" t="s">
        <v>8328</v>
      </c>
      <c r="R1621" t="s">
        <v>8329</v>
      </c>
      <c r="S1621" s="9">
        <f t="shared" si="77"/>
        <v>41876.18618055556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181</v>
      </c>
      <c r="P1622">
        <f t="shared" si="76"/>
        <v>159.59</v>
      </c>
      <c r="Q1622" s="12" t="s">
        <v>8328</v>
      </c>
      <c r="R1622" t="s">
        <v>8329</v>
      </c>
      <c r="S1622" s="9">
        <f t="shared" si="77"/>
        <v>41321.339583333334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108</v>
      </c>
      <c r="P1623">
        <f t="shared" si="76"/>
        <v>73.239999999999995</v>
      </c>
      <c r="Q1623" s="12" t="s">
        <v>8328</v>
      </c>
      <c r="R1623" t="s">
        <v>8329</v>
      </c>
      <c r="S1623" s="9">
        <f t="shared" si="77"/>
        <v>41003.60665509259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108</v>
      </c>
      <c r="P1624">
        <f t="shared" si="76"/>
        <v>41.63</v>
      </c>
      <c r="Q1624" s="12" t="s">
        <v>8328</v>
      </c>
      <c r="R1624" t="s">
        <v>8329</v>
      </c>
      <c r="S1624" s="9">
        <f t="shared" si="77"/>
        <v>41950.29483796296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2500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108</v>
      </c>
      <c r="P1625">
        <f t="shared" si="76"/>
        <v>150.28</v>
      </c>
      <c r="Q1625" s="12" t="s">
        <v>8328</v>
      </c>
      <c r="R1625" t="s">
        <v>8329</v>
      </c>
      <c r="S1625" s="9">
        <f t="shared" si="77"/>
        <v>41453.688530092593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6500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42</v>
      </c>
      <c r="P1626">
        <f t="shared" si="76"/>
        <v>108</v>
      </c>
      <c r="Q1626" s="12" t="s">
        <v>8328</v>
      </c>
      <c r="R1626" t="s">
        <v>8329</v>
      </c>
      <c r="S1626" s="9">
        <f t="shared" si="77"/>
        <v>41243.367303240739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2500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108</v>
      </c>
      <c r="P1627">
        <f t="shared" si="76"/>
        <v>25.96</v>
      </c>
      <c r="Q1627" s="12" t="s">
        <v>8328</v>
      </c>
      <c r="R1627" t="s">
        <v>8329</v>
      </c>
      <c r="S1627" s="9">
        <f t="shared" si="77"/>
        <v>41135.699687500004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50000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5</v>
      </c>
      <c r="P1628">
        <f t="shared" si="76"/>
        <v>25</v>
      </c>
      <c r="Q1628" s="12" t="s">
        <v>8328</v>
      </c>
      <c r="R1628" t="s">
        <v>8329</v>
      </c>
      <c r="S1628" s="9">
        <f t="shared" si="77"/>
        <v>41579.847997685189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101</v>
      </c>
      <c r="P1629">
        <f t="shared" si="76"/>
        <v>70.87</v>
      </c>
      <c r="Q1629" s="12" t="s">
        <v>8328</v>
      </c>
      <c r="R1629" t="s">
        <v>8329</v>
      </c>
      <c r="S1629" s="9">
        <f t="shared" si="77"/>
        <v>41205.707048611112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128</v>
      </c>
      <c r="P1630">
        <f t="shared" si="76"/>
        <v>30.57</v>
      </c>
      <c r="Q1630" s="12" t="s">
        <v>8328</v>
      </c>
      <c r="R1630" t="s">
        <v>8329</v>
      </c>
      <c r="S1630" s="9">
        <f t="shared" si="77"/>
        <v>41774.737060185187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108</v>
      </c>
      <c r="P1631">
        <f t="shared" si="76"/>
        <v>32.79</v>
      </c>
      <c r="Q1631" s="12" t="s">
        <v>8328</v>
      </c>
      <c r="R1631" t="s">
        <v>8329</v>
      </c>
      <c r="S1631" s="9">
        <f t="shared" si="77"/>
        <v>41645.867280092592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134</v>
      </c>
      <c r="P1632">
        <f t="shared" si="76"/>
        <v>21.28</v>
      </c>
      <c r="Q1632" s="12" t="s">
        <v>8328</v>
      </c>
      <c r="R1632" t="s">
        <v>8329</v>
      </c>
      <c r="S1632" s="9">
        <f t="shared" si="77"/>
        <v>40939.837673611109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107</v>
      </c>
      <c r="P1633">
        <f t="shared" si="76"/>
        <v>20.16</v>
      </c>
      <c r="Q1633" s="12" t="s">
        <v>8328</v>
      </c>
      <c r="R1633" t="s">
        <v>8329</v>
      </c>
      <c r="S1633" s="9">
        <f t="shared" si="77"/>
        <v>41164.859502314815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99000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3</v>
      </c>
      <c r="P1634">
        <f t="shared" si="76"/>
        <v>56.81</v>
      </c>
      <c r="Q1634" s="12" t="s">
        <v>8328</v>
      </c>
      <c r="R1634" t="s">
        <v>8329</v>
      </c>
      <c r="S1634" s="9">
        <f t="shared" si="77"/>
        <v>40750.340902777774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2500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107</v>
      </c>
      <c r="P1635">
        <f t="shared" si="76"/>
        <v>46.03</v>
      </c>
      <c r="Q1635" s="12" t="s">
        <v>8328</v>
      </c>
      <c r="R1635" t="s">
        <v>8329</v>
      </c>
      <c r="S1635" s="9">
        <f t="shared" si="77"/>
        <v>40896.883750000001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107</v>
      </c>
      <c r="P1636">
        <f t="shared" si="76"/>
        <v>83.41</v>
      </c>
      <c r="Q1636" s="12" t="s">
        <v>8328</v>
      </c>
      <c r="R1636" t="s">
        <v>8329</v>
      </c>
      <c r="S1636" s="9">
        <f t="shared" si="77"/>
        <v>40658.189826388887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107</v>
      </c>
      <c r="P1637">
        <f t="shared" si="76"/>
        <v>71.97</v>
      </c>
      <c r="Q1637" s="12" t="s">
        <v>8328</v>
      </c>
      <c r="R1637" t="s">
        <v>8329</v>
      </c>
      <c r="S1637" s="9">
        <f t="shared" si="77"/>
        <v>42502.868761574078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408</v>
      </c>
      <c r="P1638">
        <f t="shared" si="76"/>
        <v>30.47</v>
      </c>
      <c r="Q1638" s="12" t="s">
        <v>8328</v>
      </c>
      <c r="R1638" t="s">
        <v>8329</v>
      </c>
      <c r="S1638" s="9">
        <f t="shared" si="77"/>
        <v>40663.08666666667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106</v>
      </c>
      <c r="P1639">
        <f t="shared" si="76"/>
        <v>176.67</v>
      </c>
      <c r="Q1639" s="12" t="s">
        <v>8328</v>
      </c>
      <c r="R1639" t="s">
        <v>8329</v>
      </c>
      <c r="S1639" s="9">
        <f t="shared" si="77"/>
        <v>40122.751620370371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106</v>
      </c>
      <c r="P1640">
        <f t="shared" si="76"/>
        <v>98.02</v>
      </c>
      <c r="Q1640" s="12" t="s">
        <v>8328</v>
      </c>
      <c r="R1640" t="s">
        <v>8329</v>
      </c>
      <c r="S1640" s="9">
        <f t="shared" si="77"/>
        <v>41288.68712962963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132</v>
      </c>
      <c r="P1641">
        <f t="shared" si="76"/>
        <v>138.74</v>
      </c>
      <c r="Q1641" s="12" t="s">
        <v>8328</v>
      </c>
      <c r="R1641" t="s">
        <v>8329</v>
      </c>
      <c r="S1641" s="9">
        <f t="shared" si="77"/>
        <v>40941.652372685188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146</v>
      </c>
      <c r="P1642">
        <f t="shared" si="76"/>
        <v>155</v>
      </c>
      <c r="Q1642" s="12" t="s">
        <v>8328</v>
      </c>
      <c r="R1642" t="s">
        <v>8329</v>
      </c>
      <c r="S1642" s="9">
        <f t="shared" si="77"/>
        <v>40379.23096064815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103</v>
      </c>
      <c r="P1643">
        <f t="shared" si="76"/>
        <v>101.15</v>
      </c>
      <c r="Q1643" s="12" t="s">
        <v>8328</v>
      </c>
      <c r="R1643" t="s">
        <v>8349</v>
      </c>
      <c r="S1643" s="9">
        <f t="shared" si="77"/>
        <v>41962.596574074079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11</v>
      </c>
      <c r="P1644">
        <f t="shared" si="76"/>
        <v>93.93</v>
      </c>
      <c r="Q1644" s="12" t="s">
        <v>8328</v>
      </c>
      <c r="R1644" t="s">
        <v>8349</v>
      </c>
      <c r="S1644" s="9">
        <f t="shared" si="77"/>
        <v>40688.024618055555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175</v>
      </c>
      <c r="P1645">
        <f t="shared" si="76"/>
        <v>71.08</v>
      </c>
      <c r="Q1645" s="12" t="s">
        <v>8328</v>
      </c>
      <c r="R1645" t="s">
        <v>8349</v>
      </c>
      <c r="S1645" s="9">
        <f t="shared" si="77"/>
        <v>41146.824212962965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105</v>
      </c>
      <c r="P1646">
        <f t="shared" si="76"/>
        <v>20.47</v>
      </c>
      <c r="Q1646" s="12" t="s">
        <v>8328</v>
      </c>
      <c r="R1646" t="s">
        <v>8349</v>
      </c>
      <c r="S1646" s="9">
        <f t="shared" si="77"/>
        <v>41175.05972222222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105</v>
      </c>
      <c r="P1647">
        <f t="shared" si="76"/>
        <v>261.8</v>
      </c>
      <c r="Q1647" s="12" t="s">
        <v>8328</v>
      </c>
      <c r="R1647" t="s">
        <v>8349</v>
      </c>
      <c r="S1647" s="9">
        <f t="shared" si="77"/>
        <v>41521.617361111108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174</v>
      </c>
      <c r="P1648">
        <f t="shared" si="76"/>
        <v>31.52</v>
      </c>
      <c r="Q1648" s="12" t="s">
        <v>8328</v>
      </c>
      <c r="R1648" t="s">
        <v>8349</v>
      </c>
      <c r="S1648" s="9">
        <f t="shared" si="77"/>
        <v>41833.450266203705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56.85</v>
      </c>
      <c r="Q1649" s="12" t="s">
        <v>8328</v>
      </c>
      <c r="R1649" t="s">
        <v>8349</v>
      </c>
      <c r="S1649" s="9">
        <f t="shared" si="77"/>
        <v>41039.409456018519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130</v>
      </c>
      <c r="P1650">
        <f t="shared" si="76"/>
        <v>28.99</v>
      </c>
      <c r="Q1650" s="12" t="s">
        <v>8328</v>
      </c>
      <c r="R1650" t="s">
        <v>8349</v>
      </c>
      <c r="S1650" s="9">
        <f t="shared" si="77"/>
        <v>40592.704652777778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2500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104</v>
      </c>
      <c r="P1651">
        <f t="shared" si="76"/>
        <v>32.200000000000003</v>
      </c>
      <c r="Q1651" s="12" t="s">
        <v>8328</v>
      </c>
      <c r="R1651" t="s">
        <v>8349</v>
      </c>
      <c r="S1651" s="9">
        <f t="shared" si="77"/>
        <v>41737.684664351851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5000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52</v>
      </c>
      <c r="P1652">
        <f t="shared" si="76"/>
        <v>81.5</v>
      </c>
      <c r="Q1652" s="12" t="s">
        <v>8328</v>
      </c>
      <c r="R1652" t="s">
        <v>8349</v>
      </c>
      <c r="S1652" s="9">
        <f t="shared" si="77"/>
        <v>41526.435613425929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100000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3</v>
      </c>
      <c r="P1653">
        <f t="shared" si="76"/>
        <v>130.35</v>
      </c>
      <c r="Q1653" s="12" t="s">
        <v>8328</v>
      </c>
      <c r="R1653" t="s">
        <v>8349</v>
      </c>
      <c r="S1653" s="9">
        <f t="shared" si="77"/>
        <v>40625.900694444441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104</v>
      </c>
      <c r="P1654">
        <f t="shared" si="76"/>
        <v>37.229999999999997</v>
      </c>
      <c r="Q1654" s="12" t="s">
        <v>8328</v>
      </c>
      <c r="R1654" t="s">
        <v>8349</v>
      </c>
      <c r="S1654" s="9">
        <f t="shared" si="77"/>
        <v>41572.492974537039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104</v>
      </c>
      <c r="P1655">
        <f t="shared" si="76"/>
        <v>15.51</v>
      </c>
      <c r="Q1655" s="12" t="s">
        <v>8328</v>
      </c>
      <c r="R1655" t="s">
        <v>8349</v>
      </c>
      <c r="S1655" s="9">
        <f t="shared" si="77"/>
        <v>40626.834444444445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104</v>
      </c>
      <c r="P1656">
        <f t="shared" si="76"/>
        <v>76.47</v>
      </c>
      <c r="Q1656" s="12" t="s">
        <v>8328</v>
      </c>
      <c r="R1656" t="s">
        <v>8349</v>
      </c>
      <c r="S1656" s="9">
        <f t="shared" si="77"/>
        <v>40987.890740740739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104</v>
      </c>
      <c r="P1657">
        <f t="shared" si="76"/>
        <v>54.17</v>
      </c>
      <c r="Q1657" s="12" t="s">
        <v>8328</v>
      </c>
      <c r="R1657" t="s">
        <v>8349</v>
      </c>
      <c r="S1657" s="9">
        <f t="shared" si="77"/>
        <v>40974.791898148149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104</v>
      </c>
      <c r="P1658">
        <f t="shared" si="76"/>
        <v>54.17</v>
      </c>
      <c r="Q1658" s="12" t="s">
        <v>8328</v>
      </c>
      <c r="R1658" t="s">
        <v>8349</v>
      </c>
      <c r="S1658" s="9">
        <f t="shared" si="77"/>
        <v>41226.928842592592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173</v>
      </c>
      <c r="P1659">
        <f t="shared" si="76"/>
        <v>11.76</v>
      </c>
      <c r="Q1659" s="12" t="s">
        <v>8328</v>
      </c>
      <c r="R1659" t="s">
        <v>8349</v>
      </c>
      <c r="S1659" s="9">
        <f t="shared" si="77"/>
        <v>41023.782037037039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106</v>
      </c>
      <c r="P1660">
        <f t="shared" si="76"/>
        <v>24.26</v>
      </c>
      <c r="Q1660" s="12" t="s">
        <v>8328</v>
      </c>
      <c r="R1660" t="s">
        <v>8349</v>
      </c>
      <c r="S1660" s="9">
        <f t="shared" si="77"/>
        <v>41223.22184027778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2500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104</v>
      </c>
      <c r="P1661">
        <f t="shared" si="76"/>
        <v>57.64</v>
      </c>
      <c r="Q1661" s="12" t="s">
        <v>8328</v>
      </c>
      <c r="R1661" t="s">
        <v>8349</v>
      </c>
      <c r="S1661" s="9">
        <f t="shared" si="77"/>
        <v>41596.913437499999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2500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103</v>
      </c>
      <c r="P1662">
        <f t="shared" si="76"/>
        <v>71.81</v>
      </c>
      <c r="Q1662" s="12" t="s">
        <v>8328</v>
      </c>
      <c r="R1662" t="s">
        <v>8349</v>
      </c>
      <c r="S1662" s="9">
        <f t="shared" si="77"/>
        <v>42459.693865740745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2500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25.59</v>
      </c>
      <c r="Q1663" s="12" t="s">
        <v>8328</v>
      </c>
      <c r="R1663" t="s">
        <v>8349</v>
      </c>
      <c r="S1663" s="9">
        <f t="shared" si="77"/>
        <v>42343.998043981483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215</v>
      </c>
      <c r="P1664">
        <f t="shared" si="76"/>
        <v>41.61</v>
      </c>
      <c r="Q1664" s="12" t="s">
        <v>8328</v>
      </c>
      <c r="R1664" t="s">
        <v>8349</v>
      </c>
      <c r="S1664" s="9">
        <f t="shared" si="77"/>
        <v>40848.198333333334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172</v>
      </c>
      <c r="P1665">
        <f t="shared" si="76"/>
        <v>80.5</v>
      </c>
      <c r="Q1665" s="12" t="s">
        <v>8328</v>
      </c>
      <c r="R1665" t="s">
        <v>8349</v>
      </c>
      <c r="S1665" s="9">
        <f t="shared" si="77"/>
        <v>42006.02207175926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103</v>
      </c>
      <c r="P1666">
        <f t="shared" si="76"/>
        <v>28.93</v>
      </c>
      <c r="Q1666" s="12" t="s">
        <v>8328</v>
      </c>
      <c r="R1666" t="s">
        <v>8349</v>
      </c>
      <c r="S1666" s="9">
        <f t="shared" si="77"/>
        <v>40939.761782407404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103</v>
      </c>
      <c r="P1667">
        <f t="shared" ref="P1667:P1730" si="79">IFERROR(ROUND(E1667/L1667,2),0)</f>
        <v>27.62</v>
      </c>
      <c r="Q1667" s="12" t="s">
        <v>8328</v>
      </c>
      <c r="R1667" t="s">
        <v>8349</v>
      </c>
      <c r="S1667" s="9">
        <f t="shared" si="77"/>
        <v>40564.649456018517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2000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128</v>
      </c>
      <c r="P1668">
        <f t="shared" si="79"/>
        <v>26.21</v>
      </c>
      <c r="Q1668" s="12" t="s">
        <v>8328</v>
      </c>
      <c r="R1668" t="s">
        <v>8349</v>
      </c>
      <c r="S1668" s="9">
        <f t="shared" ref="S1668:S1731" si="80">(((J1668/60)/60/24)+DATE(1970,1,1))</f>
        <v>41331.253159722226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103</v>
      </c>
      <c r="P1669">
        <f t="shared" si="79"/>
        <v>31.28</v>
      </c>
      <c r="Q1669" s="12" t="s">
        <v>8328</v>
      </c>
      <c r="R1669" t="s">
        <v>8349</v>
      </c>
      <c r="S1669" s="9">
        <f t="shared" si="80"/>
        <v>41682.0705787037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22.11</v>
      </c>
      <c r="Q1670" s="12" t="s">
        <v>8328</v>
      </c>
      <c r="R1670" t="s">
        <v>8349</v>
      </c>
      <c r="S1670" s="9">
        <f t="shared" si="80"/>
        <v>40845.14975694444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103</v>
      </c>
      <c r="P1671">
        <f t="shared" si="79"/>
        <v>49.33</v>
      </c>
      <c r="Q1671" s="12" t="s">
        <v>8328</v>
      </c>
      <c r="R1671" t="s">
        <v>8349</v>
      </c>
      <c r="S1671" s="9">
        <f t="shared" si="80"/>
        <v>42461.885138888887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102</v>
      </c>
      <c r="P1672">
        <f t="shared" si="79"/>
        <v>111.3</v>
      </c>
      <c r="Q1672" s="12" t="s">
        <v>8328</v>
      </c>
      <c r="R1672" t="s">
        <v>8349</v>
      </c>
      <c r="S1672" s="9">
        <f t="shared" si="80"/>
        <v>40313.930543981485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128</v>
      </c>
      <c r="P1673">
        <f t="shared" si="79"/>
        <v>33.25</v>
      </c>
      <c r="Q1673" s="12" t="s">
        <v>8328</v>
      </c>
      <c r="R1673" t="s">
        <v>8349</v>
      </c>
      <c r="S1673" s="9">
        <f t="shared" si="80"/>
        <v>42553.54414351852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102</v>
      </c>
      <c r="P1674">
        <f t="shared" si="79"/>
        <v>52.24</v>
      </c>
      <c r="Q1674" s="12" t="s">
        <v>8328</v>
      </c>
      <c r="R1674" t="s">
        <v>8349</v>
      </c>
      <c r="S1674" s="9">
        <f t="shared" si="80"/>
        <v>41034.656597222223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171</v>
      </c>
      <c r="P1675">
        <f t="shared" si="79"/>
        <v>43.39</v>
      </c>
      <c r="Q1675" s="12" t="s">
        <v>8328</v>
      </c>
      <c r="R1675" t="s">
        <v>8349</v>
      </c>
      <c r="S1675" s="9">
        <f t="shared" si="80"/>
        <v>42039.878379629634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102</v>
      </c>
      <c r="P1676">
        <f t="shared" si="79"/>
        <v>22.61</v>
      </c>
      <c r="Q1676" s="12" t="s">
        <v>8328</v>
      </c>
      <c r="R1676" t="s">
        <v>8349</v>
      </c>
      <c r="S1676" s="9">
        <f t="shared" si="80"/>
        <v>42569.605393518519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2000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128</v>
      </c>
      <c r="P1677">
        <f t="shared" si="79"/>
        <v>75.150000000000006</v>
      </c>
      <c r="Q1677" s="12" t="s">
        <v>8328</v>
      </c>
      <c r="R1677" t="s">
        <v>8349</v>
      </c>
      <c r="S1677" s="9">
        <f t="shared" si="80"/>
        <v>40802.733101851853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102</v>
      </c>
      <c r="P1678">
        <f t="shared" si="79"/>
        <v>60.71</v>
      </c>
      <c r="Q1678" s="12" t="s">
        <v>8328</v>
      </c>
      <c r="R1678" t="s">
        <v>8349</v>
      </c>
      <c r="S1678" s="9">
        <f t="shared" si="80"/>
        <v>40973.72623842593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20000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13</v>
      </c>
      <c r="P1679">
        <f t="shared" si="79"/>
        <v>60.71</v>
      </c>
      <c r="Q1679" s="12" t="s">
        <v>8328</v>
      </c>
      <c r="R1679" t="s">
        <v>8349</v>
      </c>
      <c r="S1679" s="9">
        <f t="shared" si="80"/>
        <v>42416.407129629632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5500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46</v>
      </c>
      <c r="P1680">
        <f t="shared" si="79"/>
        <v>52.04</v>
      </c>
      <c r="Q1680" s="12" t="s">
        <v>8328</v>
      </c>
      <c r="R1680" t="s">
        <v>8349</v>
      </c>
      <c r="S1680" s="9">
        <f t="shared" si="80"/>
        <v>41662.854988425926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102</v>
      </c>
      <c r="P1681">
        <f t="shared" si="79"/>
        <v>45.52</v>
      </c>
      <c r="Q1681" s="12" t="s">
        <v>8328</v>
      </c>
      <c r="R1681" t="s">
        <v>8349</v>
      </c>
      <c r="S1681" s="9">
        <f t="shared" si="80"/>
        <v>40723.068807870368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102</v>
      </c>
      <c r="P1682">
        <f t="shared" si="79"/>
        <v>101.91</v>
      </c>
      <c r="Q1682" s="12" t="s">
        <v>8328</v>
      </c>
      <c r="R1682" t="s">
        <v>8349</v>
      </c>
      <c r="S1682" s="9">
        <f t="shared" si="80"/>
        <v>41802.757719907408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2000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127</v>
      </c>
      <c r="P1683">
        <f t="shared" si="79"/>
        <v>2.88</v>
      </c>
      <c r="Q1683" s="12" t="s">
        <v>8328</v>
      </c>
      <c r="R1683" t="s">
        <v>8350</v>
      </c>
      <c r="S1683" s="9">
        <f t="shared" si="80"/>
        <v>42774.121342592596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18</v>
      </c>
      <c r="P1684">
        <f t="shared" si="79"/>
        <v>0</v>
      </c>
      <c r="Q1684" s="12" t="s">
        <v>8328</v>
      </c>
      <c r="R1684" t="s">
        <v>8350</v>
      </c>
      <c r="S1684" s="9">
        <f t="shared" si="80"/>
        <v>42779.21365740741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5000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51</v>
      </c>
      <c r="P1685">
        <f t="shared" si="79"/>
        <v>253.7</v>
      </c>
      <c r="Q1685" s="12" t="s">
        <v>8328</v>
      </c>
      <c r="R1685" t="s">
        <v>8350</v>
      </c>
      <c r="S1685" s="9">
        <f t="shared" si="80"/>
        <v>42808.781689814816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2500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101</v>
      </c>
      <c r="P1686">
        <f t="shared" si="79"/>
        <v>25.1</v>
      </c>
      <c r="Q1686" s="12" t="s">
        <v>8328</v>
      </c>
      <c r="R1686" t="s">
        <v>8350</v>
      </c>
      <c r="S1686" s="9">
        <f t="shared" si="80"/>
        <v>42783.815289351856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2500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101</v>
      </c>
      <c r="P1687">
        <f t="shared" si="79"/>
        <v>169</v>
      </c>
      <c r="Q1687" s="12" t="s">
        <v>8328</v>
      </c>
      <c r="R1687" t="s">
        <v>8350</v>
      </c>
      <c r="S1687" s="9">
        <f t="shared" si="80"/>
        <v>42788.2502662037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2400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106</v>
      </c>
      <c r="P1688">
        <f t="shared" si="79"/>
        <v>2532</v>
      </c>
      <c r="Q1688" s="12" t="s">
        <v>8328</v>
      </c>
      <c r="R1688" t="s">
        <v>8350</v>
      </c>
      <c r="S1688" s="9">
        <f t="shared" si="80"/>
        <v>42792.843969907408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20</v>
      </c>
      <c r="P1689">
        <f t="shared" si="79"/>
        <v>64.77</v>
      </c>
      <c r="Q1689" s="12" t="s">
        <v>8328</v>
      </c>
      <c r="R1689" t="s">
        <v>8350</v>
      </c>
      <c r="S1689" s="9">
        <f t="shared" si="80"/>
        <v>42802.046817129631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2500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101</v>
      </c>
      <c r="P1690">
        <f t="shared" si="79"/>
        <v>360.71</v>
      </c>
      <c r="Q1690" s="12" t="s">
        <v>8328</v>
      </c>
      <c r="R1690" t="s">
        <v>8350</v>
      </c>
      <c r="S1690" s="9">
        <f t="shared" si="80"/>
        <v>42804.534652777773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15000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17</v>
      </c>
      <c r="P1691">
        <f t="shared" si="79"/>
        <v>180.29</v>
      </c>
      <c r="Q1691" s="12" t="s">
        <v>8328</v>
      </c>
      <c r="R1691" t="s">
        <v>8350</v>
      </c>
      <c r="S1691" s="9">
        <f t="shared" si="80"/>
        <v>42780.942476851851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7000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36</v>
      </c>
      <c r="P1692">
        <f t="shared" si="79"/>
        <v>229.18</v>
      </c>
      <c r="Q1692" s="12" t="s">
        <v>8328</v>
      </c>
      <c r="R1692" t="s">
        <v>8350</v>
      </c>
      <c r="S1692" s="9">
        <f t="shared" si="80"/>
        <v>42801.43104166667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2400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105</v>
      </c>
      <c r="P1693">
        <f t="shared" si="79"/>
        <v>66.34</v>
      </c>
      <c r="Q1693" s="12" t="s">
        <v>8328</v>
      </c>
      <c r="R1693" t="s">
        <v>8350</v>
      </c>
      <c r="S1693" s="9">
        <f t="shared" si="80"/>
        <v>42795.701481481476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2500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101</v>
      </c>
      <c r="P1694">
        <f t="shared" si="79"/>
        <v>168</v>
      </c>
      <c r="Q1694" s="12" t="s">
        <v>8328</v>
      </c>
      <c r="R1694" t="s">
        <v>8350</v>
      </c>
      <c r="S1694" s="9">
        <f t="shared" si="80"/>
        <v>42788.151238425926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2500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101</v>
      </c>
      <c r="P1695">
        <f t="shared" si="79"/>
        <v>315</v>
      </c>
      <c r="Q1695" s="12" t="s">
        <v>8328</v>
      </c>
      <c r="R1695" t="s">
        <v>8350</v>
      </c>
      <c r="S1695" s="9">
        <f t="shared" si="80"/>
        <v>42803.920277777783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2000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126</v>
      </c>
      <c r="P1696">
        <f t="shared" si="79"/>
        <v>2512</v>
      </c>
      <c r="Q1696" s="12" t="s">
        <v>8328</v>
      </c>
      <c r="R1696" t="s">
        <v>8350</v>
      </c>
      <c r="S1696" s="9">
        <f t="shared" si="80"/>
        <v>42791.669837962967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2500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100</v>
      </c>
      <c r="P1697">
        <f t="shared" si="79"/>
        <v>109.18</v>
      </c>
      <c r="Q1697" s="12" t="s">
        <v>8328</v>
      </c>
      <c r="R1697" t="s">
        <v>8350</v>
      </c>
      <c r="S1697" s="9">
        <f t="shared" si="80"/>
        <v>42801.031412037039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2000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125</v>
      </c>
      <c r="P1698">
        <f t="shared" si="79"/>
        <v>0</v>
      </c>
      <c r="Q1698" s="12" t="s">
        <v>8328</v>
      </c>
      <c r="R1698" t="s">
        <v>8350</v>
      </c>
      <c r="S1698" s="9">
        <f t="shared" si="80"/>
        <v>42796.069571759261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2000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125</v>
      </c>
      <c r="P1699">
        <f t="shared" si="79"/>
        <v>113.91</v>
      </c>
      <c r="Q1699" s="12" t="s">
        <v>8328</v>
      </c>
      <c r="R1699" t="s">
        <v>8350</v>
      </c>
      <c r="S1699" s="9">
        <f t="shared" si="80"/>
        <v>42805.032962962956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2000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125</v>
      </c>
      <c r="P1700">
        <f t="shared" si="79"/>
        <v>0</v>
      </c>
      <c r="Q1700" s="12" t="s">
        <v>8328</v>
      </c>
      <c r="R1700" t="s">
        <v>8350</v>
      </c>
      <c r="S1700" s="9">
        <f t="shared" si="80"/>
        <v>42796.207870370374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2500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100</v>
      </c>
      <c r="P1701">
        <f t="shared" si="79"/>
        <v>625.75</v>
      </c>
      <c r="Q1701" s="12" t="s">
        <v>8328</v>
      </c>
      <c r="R1701" t="s">
        <v>8350</v>
      </c>
      <c r="S1701" s="9">
        <f t="shared" si="80"/>
        <v>42806.863946759258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100</v>
      </c>
      <c r="P1702">
        <f t="shared" si="79"/>
        <v>31.68</v>
      </c>
      <c r="Q1702" s="12" t="s">
        <v>8328</v>
      </c>
      <c r="R1702" t="s">
        <v>8350</v>
      </c>
      <c r="S1702" s="9">
        <f t="shared" si="80"/>
        <v>42796.071643518517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15</v>
      </c>
      <c r="P1703">
        <f t="shared" si="79"/>
        <v>1250.5</v>
      </c>
      <c r="Q1703" s="12" t="s">
        <v>8328</v>
      </c>
      <c r="R1703" t="s">
        <v>8350</v>
      </c>
      <c r="S1703" s="9">
        <f t="shared" si="80"/>
        <v>41989.664409722223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2500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100</v>
      </c>
      <c r="P1704">
        <f t="shared" si="79"/>
        <v>2501</v>
      </c>
      <c r="Q1704" s="12" t="s">
        <v>8328</v>
      </c>
      <c r="R1704" t="s">
        <v>8350</v>
      </c>
      <c r="S1704" s="9">
        <f t="shared" si="80"/>
        <v>42063.869791666672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1500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167</v>
      </c>
      <c r="P1705">
        <f t="shared" si="79"/>
        <v>1250.1300000000001</v>
      </c>
      <c r="Q1705" s="12" t="s">
        <v>8328</v>
      </c>
      <c r="R1705" t="s">
        <v>8350</v>
      </c>
      <c r="S1705" s="9">
        <f t="shared" si="80"/>
        <v>42187.281678240746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100</v>
      </c>
      <c r="P1706">
        <f t="shared" si="79"/>
        <v>227.27</v>
      </c>
      <c r="Q1706" s="12" t="s">
        <v>8328</v>
      </c>
      <c r="R1706" t="s">
        <v>8350</v>
      </c>
      <c r="S1706" s="9">
        <f t="shared" si="80"/>
        <v>42021.139733796299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100</v>
      </c>
      <c r="P1707">
        <f t="shared" si="79"/>
        <v>0</v>
      </c>
      <c r="Q1707" s="12" t="s">
        <v>8328</v>
      </c>
      <c r="R1707" t="s">
        <v>8350</v>
      </c>
      <c r="S1707" s="9">
        <f t="shared" si="80"/>
        <v>42245.016736111109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2500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100</v>
      </c>
      <c r="P1708">
        <f t="shared" si="79"/>
        <v>0</v>
      </c>
      <c r="Q1708" s="12" t="s">
        <v>8328</v>
      </c>
      <c r="R1708" t="s">
        <v>8350</v>
      </c>
      <c r="S1708" s="9">
        <f t="shared" si="80"/>
        <v>42179.306388888886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2500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100</v>
      </c>
      <c r="P1709">
        <f t="shared" si="79"/>
        <v>277.77999999999997</v>
      </c>
      <c r="Q1709" s="12" t="s">
        <v>8328</v>
      </c>
      <c r="R1709" t="s">
        <v>8350</v>
      </c>
      <c r="S1709" s="9">
        <f t="shared" si="80"/>
        <v>42427.721006944441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2500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100</v>
      </c>
      <c r="P1710">
        <f t="shared" si="79"/>
        <v>0</v>
      </c>
      <c r="Q1710" s="12" t="s">
        <v>8328</v>
      </c>
      <c r="R1710" t="s">
        <v>8350</v>
      </c>
      <c r="S1710" s="9">
        <f t="shared" si="80"/>
        <v>42451.866967592592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2500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100</v>
      </c>
      <c r="P1711">
        <f t="shared" si="79"/>
        <v>625</v>
      </c>
      <c r="Q1711" s="12" t="s">
        <v>8328</v>
      </c>
      <c r="R1711" t="s">
        <v>8350</v>
      </c>
      <c r="S1711" s="9">
        <f t="shared" si="80"/>
        <v>41841.56381944444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2500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100</v>
      </c>
      <c r="P1712">
        <f t="shared" si="79"/>
        <v>2500</v>
      </c>
      <c r="Q1712" s="12" t="s">
        <v>8328</v>
      </c>
      <c r="R1712" t="s">
        <v>8350</v>
      </c>
      <c r="S1712" s="9">
        <f t="shared" si="80"/>
        <v>42341.59129629629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31</v>
      </c>
      <c r="P1713">
        <f t="shared" si="79"/>
        <v>1250</v>
      </c>
      <c r="Q1713" s="12" t="s">
        <v>8328</v>
      </c>
      <c r="R1713" t="s">
        <v>8350</v>
      </c>
      <c r="S1713" s="9">
        <f t="shared" si="80"/>
        <v>41852.646226851852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38888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6</v>
      </c>
      <c r="P1714">
        <f t="shared" si="79"/>
        <v>0</v>
      </c>
      <c r="Q1714" s="12" t="s">
        <v>8328</v>
      </c>
      <c r="R1714" t="s">
        <v>8350</v>
      </c>
      <c r="S1714" s="9">
        <f t="shared" si="80"/>
        <v>42125.913807870369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86</v>
      </c>
      <c r="P1715">
        <f t="shared" si="79"/>
        <v>2485</v>
      </c>
      <c r="Q1715" s="12" t="s">
        <v>8328</v>
      </c>
      <c r="R1715" t="s">
        <v>8350</v>
      </c>
      <c r="S1715" s="9">
        <f t="shared" si="80"/>
        <v>41887.801064814819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100000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2</v>
      </c>
      <c r="P1716">
        <f t="shared" si="79"/>
        <v>146.12</v>
      </c>
      <c r="Q1716" s="12" t="s">
        <v>8328</v>
      </c>
      <c r="R1716" t="s">
        <v>8350</v>
      </c>
      <c r="S1716" s="9">
        <f t="shared" si="80"/>
        <v>42095.918530092589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6000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41</v>
      </c>
      <c r="P1717">
        <f t="shared" si="79"/>
        <v>1242</v>
      </c>
      <c r="Q1717" s="12" t="s">
        <v>8328</v>
      </c>
      <c r="R1717" t="s">
        <v>8350</v>
      </c>
      <c r="S1717" s="9">
        <f t="shared" si="80"/>
        <v>42064.217418981483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42</v>
      </c>
      <c r="P1718">
        <f t="shared" si="79"/>
        <v>825.33</v>
      </c>
      <c r="Q1718" s="12" t="s">
        <v>8328</v>
      </c>
      <c r="R1718" t="s">
        <v>8350</v>
      </c>
      <c r="S1718" s="9">
        <f t="shared" si="80"/>
        <v>42673.577534722222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12</v>
      </c>
      <c r="P1719">
        <f t="shared" si="79"/>
        <v>60.2</v>
      </c>
      <c r="Q1719" s="12" t="s">
        <v>8328</v>
      </c>
      <c r="R1719" t="s">
        <v>8350</v>
      </c>
      <c r="S1719" s="9">
        <f t="shared" si="80"/>
        <v>42460.98192129629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2000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123</v>
      </c>
      <c r="P1720">
        <f t="shared" si="79"/>
        <v>1228.33</v>
      </c>
      <c r="Q1720" s="12" t="s">
        <v>8328</v>
      </c>
      <c r="R1720" t="s">
        <v>8350</v>
      </c>
      <c r="S1720" s="9">
        <f t="shared" si="80"/>
        <v>42460.610520833332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2200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111</v>
      </c>
      <c r="P1721">
        <f t="shared" si="79"/>
        <v>817</v>
      </c>
      <c r="Q1721" s="12" t="s">
        <v>8328</v>
      </c>
      <c r="R1721" t="s">
        <v>8350</v>
      </c>
      <c r="S1721" s="9">
        <f t="shared" si="80"/>
        <v>41869.534618055557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41</v>
      </c>
      <c r="P1722">
        <f t="shared" si="79"/>
        <v>305.63</v>
      </c>
      <c r="Q1722" s="12" t="s">
        <v>8328</v>
      </c>
      <c r="R1722" t="s">
        <v>8350</v>
      </c>
      <c r="S1722" s="9">
        <f t="shared" si="80"/>
        <v>41922.783229166671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2000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121</v>
      </c>
      <c r="P1723">
        <f t="shared" si="79"/>
        <v>0</v>
      </c>
      <c r="Q1723" s="12" t="s">
        <v>8328</v>
      </c>
      <c r="R1723" t="s">
        <v>8350</v>
      </c>
      <c r="S1723" s="9">
        <f t="shared" si="80"/>
        <v>42319.461377314816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121</v>
      </c>
      <c r="P1724">
        <f t="shared" si="79"/>
        <v>2412.02</v>
      </c>
      <c r="Q1724" s="12" t="s">
        <v>8328</v>
      </c>
      <c r="R1724" t="s">
        <v>8350</v>
      </c>
      <c r="S1724" s="9">
        <f t="shared" si="80"/>
        <v>42425.960983796293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2000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121</v>
      </c>
      <c r="P1725">
        <f t="shared" si="79"/>
        <v>803.33</v>
      </c>
      <c r="Q1725" s="12" t="s">
        <v>8328</v>
      </c>
      <c r="R1725" t="s">
        <v>8350</v>
      </c>
      <c r="S1725" s="9">
        <f t="shared" si="80"/>
        <v>42129.82540509259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2000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120</v>
      </c>
      <c r="P1726">
        <f t="shared" si="79"/>
        <v>601.25</v>
      </c>
      <c r="Q1726" s="12" t="s">
        <v>8328</v>
      </c>
      <c r="R1726" t="s">
        <v>8350</v>
      </c>
      <c r="S1726" s="9">
        <f t="shared" si="80"/>
        <v>41912.932430555556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2000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120</v>
      </c>
      <c r="P1727">
        <f t="shared" si="79"/>
        <v>267.22000000000003</v>
      </c>
      <c r="Q1727" s="12" t="s">
        <v>8328</v>
      </c>
      <c r="R1727" t="s">
        <v>8350</v>
      </c>
      <c r="S1727" s="9">
        <f t="shared" si="80"/>
        <v>41845.968159722222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2000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120</v>
      </c>
      <c r="P1728">
        <f t="shared" si="79"/>
        <v>150.31</v>
      </c>
      <c r="Q1728" s="12" t="s">
        <v>8328</v>
      </c>
      <c r="R1728" t="s">
        <v>8350</v>
      </c>
      <c r="S1728" s="9">
        <f t="shared" si="80"/>
        <v>41788.919722222221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2400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100</v>
      </c>
      <c r="P1729">
        <f t="shared" si="79"/>
        <v>2400</v>
      </c>
      <c r="Q1729" s="12" t="s">
        <v>8328</v>
      </c>
      <c r="R1729" t="s">
        <v>8350</v>
      </c>
      <c r="S1729" s="9">
        <f t="shared" si="80"/>
        <v>42044.927974537044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2400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100</v>
      </c>
      <c r="P1730">
        <f t="shared" si="79"/>
        <v>342.86</v>
      </c>
      <c r="Q1730" s="12" t="s">
        <v>8328</v>
      </c>
      <c r="R1730" t="s">
        <v>8350</v>
      </c>
      <c r="S1730" s="9">
        <f t="shared" si="80"/>
        <v>42268.625856481478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160</v>
      </c>
      <c r="P1731">
        <f t="shared" ref="P1731:P1794" si="82">IFERROR(ROUND(E1731/L1731,2),0)</f>
        <v>0</v>
      </c>
      <c r="Q1731" s="12" t="s">
        <v>8328</v>
      </c>
      <c r="R1731" t="s">
        <v>8350</v>
      </c>
      <c r="S1731" s="9">
        <f t="shared" si="80"/>
        <v>42471.052152777775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5000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48</v>
      </c>
      <c r="P1732">
        <f t="shared" si="82"/>
        <v>0</v>
      </c>
      <c r="Q1732" s="12" t="s">
        <v>8328</v>
      </c>
      <c r="R1732" t="s">
        <v>8350</v>
      </c>
      <c r="S1732" s="9">
        <f t="shared" ref="S1732:S1795" si="83">(((J1732/60)/60/24)+DATE(1970,1,1))</f>
        <v>42272.087766203709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2000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119</v>
      </c>
      <c r="P1733">
        <f t="shared" si="82"/>
        <v>0</v>
      </c>
      <c r="Q1733" s="12" t="s">
        <v>8328</v>
      </c>
      <c r="R1733" t="s">
        <v>8350</v>
      </c>
      <c r="S1733" s="9">
        <f t="shared" si="83"/>
        <v>42152.906851851847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2200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108</v>
      </c>
      <c r="P1734">
        <f t="shared" si="82"/>
        <v>0</v>
      </c>
      <c r="Q1734" s="12" t="s">
        <v>8328</v>
      </c>
      <c r="R1734" t="s">
        <v>8350</v>
      </c>
      <c r="S1734" s="9">
        <f t="shared" si="83"/>
        <v>42325.683807870373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2000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119</v>
      </c>
      <c r="P1735">
        <f t="shared" si="82"/>
        <v>0</v>
      </c>
      <c r="Q1735" s="12" t="s">
        <v>8328</v>
      </c>
      <c r="R1735" t="s">
        <v>8350</v>
      </c>
      <c r="S1735" s="9">
        <f t="shared" si="83"/>
        <v>42614.675625000003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2000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119</v>
      </c>
      <c r="P1736">
        <f t="shared" si="82"/>
        <v>2370</v>
      </c>
      <c r="Q1736" s="12" t="s">
        <v>8328</v>
      </c>
      <c r="R1736" t="s">
        <v>8350</v>
      </c>
      <c r="S1736" s="9">
        <f t="shared" si="83"/>
        <v>42102.036527777775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1500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158</v>
      </c>
      <c r="P1737">
        <f t="shared" si="82"/>
        <v>1185</v>
      </c>
      <c r="Q1737" s="12" t="s">
        <v>8328</v>
      </c>
      <c r="R1737" t="s">
        <v>8350</v>
      </c>
      <c r="S1737" s="9">
        <f t="shared" si="83"/>
        <v>42559.814178240747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32</v>
      </c>
      <c r="P1738">
        <f t="shared" si="82"/>
        <v>2366</v>
      </c>
      <c r="Q1738" s="12" t="s">
        <v>8328</v>
      </c>
      <c r="R1738" t="s">
        <v>8350</v>
      </c>
      <c r="S1738" s="9">
        <f t="shared" si="83"/>
        <v>42286.861493055556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2200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107</v>
      </c>
      <c r="P1739">
        <f t="shared" si="82"/>
        <v>157.53</v>
      </c>
      <c r="Q1739" s="12" t="s">
        <v>8328</v>
      </c>
      <c r="R1739" t="s">
        <v>8350</v>
      </c>
      <c r="S1739" s="9">
        <f t="shared" si="83"/>
        <v>42175.948981481488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1800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131</v>
      </c>
      <c r="P1740">
        <f t="shared" si="82"/>
        <v>2361</v>
      </c>
      <c r="Q1740" s="12" t="s">
        <v>8328</v>
      </c>
      <c r="R1740" t="s">
        <v>8350</v>
      </c>
      <c r="S1740" s="9">
        <f t="shared" si="83"/>
        <v>41884.874328703707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9</v>
      </c>
      <c r="P1741">
        <f t="shared" si="82"/>
        <v>2360.3200000000002</v>
      </c>
      <c r="Q1741" s="12" t="s">
        <v>8328</v>
      </c>
      <c r="R1741" t="s">
        <v>8350</v>
      </c>
      <c r="S1741" s="9">
        <f t="shared" si="83"/>
        <v>42435.874212962968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20</v>
      </c>
      <c r="P1742">
        <f t="shared" si="82"/>
        <v>0</v>
      </c>
      <c r="Q1742" s="12" t="s">
        <v>8328</v>
      </c>
      <c r="R1742" t="s">
        <v>8350</v>
      </c>
      <c r="S1742" s="9">
        <f t="shared" si="83"/>
        <v>42171.817384259266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14</v>
      </c>
      <c r="P1743">
        <f t="shared" si="82"/>
        <v>45.29</v>
      </c>
      <c r="Q1743" s="12" t="s">
        <v>8341</v>
      </c>
      <c r="R1743" t="s">
        <v>8342</v>
      </c>
      <c r="S1743" s="9">
        <f t="shared" si="83"/>
        <v>42120.628136574072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107</v>
      </c>
      <c r="P1744">
        <f t="shared" si="82"/>
        <v>69.260000000000005</v>
      </c>
      <c r="Q1744" s="12" t="s">
        <v>8341</v>
      </c>
      <c r="R1744" t="s">
        <v>8342</v>
      </c>
      <c r="S1744" s="9">
        <f t="shared" si="83"/>
        <v>42710.876967592587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131</v>
      </c>
      <c r="P1745">
        <f t="shared" si="82"/>
        <v>35.15</v>
      </c>
      <c r="Q1745" s="12" t="s">
        <v>8341</v>
      </c>
      <c r="R1745" t="s">
        <v>8342</v>
      </c>
      <c r="S1745" s="9">
        <f t="shared" si="83"/>
        <v>42586.925636574073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2000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117</v>
      </c>
      <c r="P1746">
        <f t="shared" si="82"/>
        <v>33.5</v>
      </c>
      <c r="Q1746" s="12" t="s">
        <v>8341</v>
      </c>
      <c r="R1746" t="s">
        <v>8342</v>
      </c>
      <c r="S1746" s="9">
        <f t="shared" si="83"/>
        <v>42026.605057870373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117</v>
      </c>
      <c r="P1747">
        <f t="shared" si="82"/>
        <v>26.29</v>
      </c>
      <c r="Q1747" s="12" t="s">
        <v>8341</v>
      </c>
      <c r="R1747" t="s">
        <v>8342</v>
      </c>
      <c r="S1747" s="9">
        <f t="shared" si="83"/>
        <v>42690.259699074071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117</v>
      </c>
      <c r="P1748">
        <f t="shared" si="82"/>
        <v>21.87</v>
      </c>
      <c r="Q1748" s="12" t="s">
        <v>8341</v>
      </c>
      <c r="R1748" t="s">
        <v>8342</v>
      </c>
      <c r="S1748" s="9">
        <f t="shared" si="83"/>
        <v>42668.176701388889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5500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42</v>
      </c>
      <c r="P1749">
        <f t="shared" si="82"/>
        <v>14.69</v>
      </c>
      <c r="Q1749" s="12" t="s">
        <v>8341</v>
      </c>
      <c r="R1749" t="s">
        <v>8342</v>
      </c>
      <c r="S1749" s="9">
        <f t="shared" si="83"/>
        <v>42292.435532407413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2000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117</v>
      </c>
      <c r="P1750">
        <f t="shared" si="82"/>
        <v>12.9</v>
      </c>
      <c r="Q1750" s="12" t="s">
        <v>8341</v>
      </c>
      <c r="R1750" t="s">
        <v>8342</v>
      </c>
      <c r="S1750" s="9">
        <f t="shared" si="83"/>
        <v>42219.950729166667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1500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156</v>
      </c>
      <c r="P1751">
        <f t="shared" si="82"/>
        <v>17.809999999999999</v>
      </c>
      <c r="Q1751" s="12" t="s">
        <v>8341</v>
      </c>
      <c r="R1751" t="s">
        <v>8342</v>
      </c>
      <c r="S1751" s="9">
        <f t="shared" si="83"/>
        <v>42758.975937499999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106</v>
      </c>
      <c r="P1752">
        <f t="shared" si="82"/>
        <v>18.649999999999999</v>
      </c>
      <c r="Q1752" s="12" t="s">
        <v>8341</v>
      </c>
      <c r="R1752" t="s">
        <v>8342</v>
      </c>
      <c r="S1752" s="9">
        <f t="shared" si="83"/>
        <v>42454.836851851855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116</v>
      </c>
      <c r="P1753">
        <f t="shared" si="82"/>
        <v>38.11</v>
      </c>
      <c r="Q1753" s="12" t="s">
        <v>8341</v>
      </c>
      <c r="R1753" t="s">
        <v>8342</v>
      </c>
      <c r="S1753" s="9">
        <f t="shared" si="83"/>
        <v>42052.7815162037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2000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116</v>
      </c>
      <c r="P1754">
        <f t="shared" si="82"/>
        <v>25.83</v>
      </c>
      <c r="Q1754" s="12" t="s">
        <v>8341</v>
      </c>
      <c r="R1754" t="s">
        <v>8342</v>
      </c>
      <c r="S1754" s="9">
        <f t="shared" si="83"/>
        <v>42627.253263888888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2000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116</v>
      </c>
      <c r="P1755">
        <f t="shared" si="82"/>
        <v>66.31</v>
      </c>
      <c r="Q1755" s="12" t="s">
        <v>8341</v>
      </c>
      <c r="R1755" t="s">
        <v>8342</v>
      </c>
      <c r="S1755" s="9">
        <f t="shared" si="83"/>
        <v>42420.74962962963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5000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46</v>
      </c>
      <c r="P1756">
        <f t="shared" si="82"/>
        <v>25.77</v>
      </c>
      <c r="Q1756" s="12" t="s">
        <v>8341</v>
      </c>
      <c r="R1756" t="s">
        <v>8342</v>
      </c>
      <c r="S1756" s="9">
        <f t="shared" si="83"/>
        <v>42067.876770833333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116</v>
      </c>
      <c r="P1757">
        <f t="shared" si="82"/>
        <v>577.75</v>
      </c>
      <c r="Q1757" s="12" t="s">
        <v>8341</v>
      </c>
      <c r="R1757" t="s">
        <v>8342</v>
      </c>
      <c r="S1757" s="9">
        <f t="shared" si="83"/>
        <v>42252.788900462961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110</v>
      </c>
      <c r="P1758">
        <f t="shared" si="82"/>
        <v>19.21</v>
      </c>
      <c r="Q1758" s="12" t="s">
        <v>8341</v>
      </c>
      <c r="R1758" t="s">
        <v>8342</v>
      </c>
      <c r="S1758" s="9">
        <f t="shared" si="83"/>
        <v>42571.167465277773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115</v>
      </c>
      <c r="P1759">
        <f t="shared" si="82"/>
        <v>164.29</v>
      </c>
      <c r="Q1759" s="12" t="s">
        <v>8341</v>
      </c>
      <c r="R1759" t="s">
        <v>8342</v>
      </c>
      <c r="S1759" s="9">
        <f t="shared" si="83"/>
        <v>42733.827349537038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33000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7</v>
      </c>
      <c r="P1760">
        <f t="shared" si="82"/>
        <v>85.19</v>
      </c>
      <c r="Q1760" s="12" t="s">
        <v>8341</v>
      </c>
      <c r="R1760" t="s">
        <v>8342</v>
      </c>
      <c r="S1760" s="9">
        <f t="shared" si="83"/>
        <v>42505.955925925926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460</v>
      </c>
      <c r="P1761">
        <f t="shared" si="82"/>
        <v>46.92</v>
      </c>
      <c r="Q1761" s="12" t="s">
        <v>8341</v>
      </c>
      <c r="R1761" t="s">
        <v>8342</v>
      </c>
      <c r="S1761" s="9">
        <f t="shared" si="83"/>
        <v>42068.829039351855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115</v>
      </c>
      <c r="P1762">
        <f t="shared" si="82"/>
        <v>22.53</v>
      </c>
      <c r="Q1762" s="12" t="s">
        <v>8341</v>
      </c>
      <c r="R1762" t="s">
        <v>8342</v>
      </c>
      <c r="S1762" s="9">
        <f t="shared" si="83"/>
        <v>42405.67260416667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5000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46</v>
      </c>
      <c r="P1763">
        <f t="shared" si="82"/>
        <v>765.33</v>
      </c>
      <c r="Q1763" s="12" t="s">
        <v>8341</v>
      </c>
      <c r="R1763" t="s">
        <v>8342</v>
      </c>
      <c r="S1763" s="9">
        <f t="shared" si="83"/>
        <v>42209.567824074074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23</v>
      </c>
      <c r="P1764">
        <f t="shared" si="82"/>
        <v>91.64</v>
      </c>
      <c r="Q1764" s="12" t="s">
        <v>8341</v>
      </c>
      <c r="R1764" t="s">
        <v>8342</v>
      </c>
      <c r="S1764" s="9">
        <f t="shared" si="83"/>
        <v>42410.982002314813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15000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15</v>
      </c>
      <c r="P1765">
        <f t="shared" si="82"/>
        <v>19.41</v>
      </c>
      <c r="Q1765" s="12" t="s">
        <v>8341</v>
      </c>
      <c r="R1765" t="s">
        <v>8342</v>
      </c>
      <c r="S1765" s="9">
        <f t="shared" si="83"/>
        <v>42636.868518518517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2000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114</v>
      </c>
      <c r="P1766">
        <f t="shared" si="82"/>
        <v>58.64</v>
      </c>
      <c r="Q1766" s="12" t="s">
        <v>8341</v>
      </c>
      <c r="R1766" t="s">
        <v>8342</v>
      </c>
      <c r="S1766" s="9">
        <f t="shared" si="83"/>
        <v>41825.485868055555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46</v>
      </c>
      <c r="P1767">
        <f t="shared" si="82"/>
        <v>22.19</v>
      </c>
      <c r="Q1767" s="12" t="s">
        <v>8341</v>
      </c>
      <c r="R1767" t="s">
        <v>8342</v>
      </c>
      <c r="S1767" s="9">
        <f t="shared" si="83"/>
        <v>41834.980462962965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152</v>
      </c>
      <c r="P1768">
        <f t="shared" si="82"/>
        <v>0</v>
      </c>
      <c r="Q1768" s="12" t="s">
        <v>8341</v>
      </c>
      <c r="R1768" t="s">
        <v>8342</v>
      </c>
      <c r="S1768" s="9">
        <f t="shared" si="83"/>
        <v>41855.859814814816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2000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114</v>
      </c>
      <c r="P1769">
        <f t="shared" si="82"/>
        <v>58.46</v>
      </c>
      <c r="Q1769" s="12" t="s">
        <v>8341</v>
      </c>
      <c r="R1769" t="s">
        <v>8342</v>
      </c>
      <c r="S1769" s="9">
        <f t="shared" si="83"/>
        <v>41824.658379629633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2000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114</v>
      </c>
      <c r="P1770">
        <f t="shared" si="82"/>
        <v>151.36000000000001</v>
      </c>
      <c r="Q1770" s="12" t="s">
        <v>8341</v>
      </c>
      <c r="R1770" t="s">
        <v>8342</v>
      </c>
      <c r="S1770" s="9">
        <f t="shared" si="83"/>
        <v>41849.560694444444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2000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113</v>
      </c>
      <c r="P1771">
        <f t="shared" si="82"/>
        <v>102.95</v>
      </c>
      <c r="Q1771" s="12" t="s">
        <v>8341</v>
      </c>
      <c r="R1771" t="s">
        <v>8342</v>
      </c>
      <c r="S1771" s="9">
        <f t="shared" si="83"/>
        <v>41987.818969907406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2000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113</v>
      </c>
      <c r="P1772">
        <f t="shared" si="82"/>
        <v>24.53</v>
      </c>
      <c r="Q1772" s="12" t="s">
        <v>8341</v>
      </c>
      <c r="R1772" t="s">
        <v>8342</v>
      </c>
      <c r="S1772" s="9">
        <f t="shared" si="83"/>
        <v>41891.780023148152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15000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15</v>
      </c>
      <c r="P1773">
        <f t="shared" si="82"/>
        <v>89.96</v>
      </c>
      <c r="Q1773" s="12" t="s">
        <v>8341</v>
      </c>
      <c r="R1773" t="s">
        <v>8342</v>
      </c>
      <c r="S1773" s="9">
        <f t="shared" si="83"/>
        <v>41905.979629629634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2000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112</v>
      </c>
      <c r="P1774">
        <f t="shared" si="82"/>
        <v>118.16</v>
      </c>
      <c r="Q1774" s="12" t="s">
        <v>8341</v>
      </c>
      <c r="R1774" t="s">
        <v>8342</v>
      </c>
      <c r="S1774" s="9">
        <f t="shared" si="83"/>
        <v>41766.718009259261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1800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124</v>
      </c>
      <c r="P1775">
        <f t="shared" si="82"/>
        <v>117.42</v>
      </c>
      <c r="Q1775" s="12" t="s">
        <v>8341</v>
      </c>
      <c r="R1775" t="s">
        <v>8342</v>
      </c>
      <c r="S1775" s="9">
        <f t="shared" si="83"/>
        <v>41978.760393518518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2000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112</v>
      </c>
      <c r="P1776">
        <f t="shared" si="82"/>
        <v>171.57</v>
      </c>
      <c r="Q1776" s="12" t="s">
        <v>8341</v>
      </c>
      <c r="R1776" t="s">
        <v>8342</v>
      </c>
      <c r="S1776" s="9">
        <f t="shared" si="83"/>
        <v>41930.218657407408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45</v>
      </c>
      <c r="P1777">
        <f t="shared" si="82"/>
        <v>17.98</v>
      </c>
      <c r="Q1777" s="12" t="s">
        <v>8341</v>
      </c>
      <c r="R1777" t="s">
        <v>8342</v>
      </c>
      <c r="S1777" s="9">
        <f t="shared" si="83"/>
        <v>41891.976388888892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1500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148</v>
      </c>
      <c r="P1778">
        <f t="shared" si="82"/>
        <v>555.5</v>
      </c>
      <c r="Q1778" s="12" t="s">
        <v>8341</v>
      </c>
      <c r="R1778" t="s">
        <v>8342</v>
      </c>
      <c r="S1778" s="9">
        <f t="shared" si="83"/>
        <v>41905.95684027778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2000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111</v>
      </c>
      <c r="P1779">
        <f t="shared" si="82"/>
        <v>222.2</v>
      </c>
      <c r="Q1779" s="12" t="s">
        <v>8341</v>
      </c>
      <c r="R1779" t="s">
        <v>8342</v>
      </c>
      <c r="S1779" s="9">
        <f t="shared" si="83"/>
        <v>42025.357094907406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2000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111</v>
      </c>
      <c r="P1780">
        <f t="shared" si="82"/>
        <v>147.66999999999999</v>
      </c>
      <c r="Q1780" s="12" t="s">
        <v>8341</v>
      </c>
      <c r="R1780" t="s">
        <v>8342</v>
      </c>
      <c r="S1780" s="9">
        <f t="shared" si="83"/>
        <v>42045.86336805555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1750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126</v>
      </c>
      <c r="P1781">
        <f t="shared" si="82"/>
        <v>58.16</v>
      </c>
      <c r="Q1781" s="12" t="s">
        <v>8341</v>
      </c>
      <c r="R1781" t="s">
        <v>8342</v>
      </c>
      <c r="S1781" s="9">
        <f t="shared" si="83"/>
        <v>42585.691898148143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2200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100</v>
      </c>
      <c r="P1782">
        <f t="shared" si="82"/>
        <v>14.54</v>
      </c>
      <c r="Q1782" s="12" t="s">
        <v>8341</v>
      </c>
      <c r="R1782" t="s">
        <v>8342</v>
      </c>
      <c r="S1782" s="9">
        <f t="shared" si="83"/>
        <v>42493.600810185191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2000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110</v>
      </c>
      <c r="P1783">
        <f t="shared" si="82"/>
        <v>91.83</v>
      </c>
      <c r="Q1783" s="12" t="s">
        <v>8341</v>
      </c>
      <c r="R1783" t="s">
        <v>8342</v>
      </c>
      <c r="S1783" s="9">
        <f t="shared" si="83"/>
        <v>42597.617418981477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2000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110</v>
      </c>
      <c r="P1784">
        <f t="shared" si="82"/>
        <v>28.97</v>
      </c>
      <c r="Q1784" s="12" t="s">
        <v>8341</v>
      </c>
      <c r="R1784" t="s">
        <v>8342</v>
      </c>
      <c r="S1784" s="9">
        <f t="shared" si="83"/>
        <v>42388.575104166666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6</v>
      </c>
      <c r="P1785">
        <f t="shared" si="82"/>
        <v>11.89</v>
      </c>
      <c r="Q1785" s="12" t="s">
        <v>8341</v>
      </c>
      <c r="R1785" t="s">
        <v>8342</v>
      </c>
      <c r="S1785" s="9">
        <f t="shared" si="83"/>
        <v>42115.949976851851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1600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137</v>
      </c>
      <c r="P1786">
        <f t="shared" si="82"/>
        <v>66.61</v>
      </c>
      <c r="Q1786" s="12" t="s">
        <v>8341</v>
      </c>
      <c r="R1786" t="s">
        <v>8342</v>
      </c>
      <c r="S1786" s="9">
        <f t="shared" si="83"/>
        <v>42003.655555555553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34</v>
      </c>
      <c r="P1787">
        <f t="shared" si="82"/>
        <v>20.329999999999998</v>
      </c>
      <c r="Q1787" s="12" t="s">
        <v>8341</v>
      </c>
      <c r="R1787" t="s">
        <v>8342</v>
      </c>
      <c r="S1787" s="9">
        <f t="shared" si="83"/>
        <v>41897.134895833333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1000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220</v>
      </c>
      <c r="P1788">
        <f t="shared" si="82"/>
        <v>75.69</v>
      </c>
      <c r="Q1788" s="12" t="s">
        <v>8341</v>
      </c>
      <c r="R1788" t="s">
        <v>8342</v>
      </c>
      <c r="S1788" s="9">
        <f t="shared" si="83"/>
        <v>41958.550659722227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2000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110</v>
      </c>
      <c r="P1789">
        <f t="shared" si="82"/>
        <v>91.38</v>
      </c>
      <c r="Q1789" s="12" t="s">
        <v>8341</v>
      </c>
      <c r="R1789" t="s">
        <v>8342</v>
      </c>
      <c r="S1789" s="9">
        <f t="shared" si="83"/>
        <v>42068.65552083333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2000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110</v>
      </c>
      <c r="P1790">
        <f t="shared" si="82"/>
        <v>547.75</v>
      </c>
      <c r="Q1790" s="12" t="s">
        <v>8341</v>
      </c>
      <c r="R1790" t="s">
        <v>8342</v>
      </c>
      <c r="S1790" s="9">
        <f t="shared" si="83"/>
        <v>41913.94840277778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2000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110</v>
      </c>
      <c r="P1791">
        <f t="shared" si="82"/>
        <v>547.75</v>
      </c>
      <c r="Q1791" s="12" t="s">
        <v>8341</v>
      </c>
      <c r="R1791" t="s">
        <v>8342</v>
      </c>
      <c r="S1791" s="9">
        <f t="shared" si="83"/>
        <v>41956.250034722223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14</v>
      </c>
      <c r="P1792">
        <f t="shared" si="82"/>
        <v>145.47</v>
      </c>
      <c r="Q1792" s="12" t="s">
        <v>8341</v>
      </c>
      <c r="R1792" t="s">
        <v>8342</v>
      </c>
      <c r="S1792" s="9">
        <f t="shared" si="83"/>
        <v>42010.674513888895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1900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115</v>
      </c>
      <c r="P1793">
        <f t="shared" si="82"/>
        <v>545.5</v>
      </c>
      <c r="Q1793" s="12" t="s">
        <v>8341</v>
      </c>
      <c r="R1793" t="s">
        <v>8342</v>
      </c>
      <c r="S1793" s="9">
        <f t="shared" si="83"/>
        <v>41973.740335648152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1500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145</v>
      </c>
      <c r="P1794">
        <f t="shared" si="82"/>
        <v>15.68</v>
      </c>
      <c r="Q1794" s="12" t="s">
        <v>8341</v>
      </c>
      <c r="R1794" t="s">
        <v>8342</v>
      </c>
      <c r="S1794" s="9">
        <f t="shared" si="83"/>
        <v>42189.031041666662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2000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109</v>
      </c>
      <c r="P1795">
        <f t="shared" ref="P1795:P1858" si="85">IFERROR(ROUND(E1795/L1795,2),0)</f>
        <v>1087.5</v>
      </c>
      <c r="Q1795" s="12" t="s">
        <v>8341</v>
      </c>
      <c r="R1795" t="s">
        <v>8342</v>
      </c>
      <c r="S1795" s="9">
        <f t="shared" si="83"/>
        <v>41940.89166666667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2000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109</v>
      </c>
      <c r="P1796">
        <f t="shared" si="85"/>
        <v>120.61</v>
      </c>
      <c r="Q1796" s="12" t="s">
        <v>8341</v>
      </c>
      <c r="R1796" t="s">
        <v>8342</v>
      </c>
      <c r="S1796" s="9">
        <f t="shared" ref="S1796:S1859" si="86">(((J1796/60)/60/24)+DATE(1970,1,1))</f>
        <v>42011.551180555558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1500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144</v>
      </c>
      <c r="P1797">
        <f t="shared" si="85"/>
        <v>26.68</v>
      </c>
      <c r="Q1797" s="12" t="s">
        <v>8341</v>
      </c>
      <c r="R1797" t="s">
        <v>8342</v>
      </c>
      <c r="S1797" s="9">
        <f t="shared" si="86"/>
        <v>42628.288668981477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2000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108</v>
      </c>
      <c r="P1798">
        <f t="shared" si="85"/>
        <v>25.12</v>
      </c>
      <c r="Q1798" s="12" t="s">
        <v>8341</v>
      </c>
      <c r="R1798" t="s">
        <v>8342</v>
      </c>
      <c r="S1798" s="9">
        <f t="shared" si="86"/>
        <v>42515.439421296294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2000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108</v>
      </c>
      <c r="P1799">
        <f t="shared" si="85"/>
        <v>15.42</v>
      </c>
      <c r="Q1799" s="12" t="s">
        <v>8341</v>
      </c>
      <c r="R1799" t="s">
        <v>8342</v>
      </c>
      <c r="S1799" s="9">
        <f t="shared" si="86"/>
        <v>42689.56931712963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20</v>
      </c>
      <c r="P1800">
        <f t="shared" si="85"/>
        <v>58.27</v>
      </c>
      <c r="Q1800" s="12" t="s">
        <v>8341</v>
      </c>
      <c r="R1800" t="s">
        <v>8342</v>
      </c>
      <c r="S1800" s="9">
        <f t="shared" si="86"/>
        <v>42344.32677083333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2000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108</v>
      </c>
      <c r="P1801">
        <f t="shared" si="85"/>
        <v>359.17</v>
      </c>
      <c r="Q1801" s="12" t="s">
        <v>8341</v>
      </c>
      <c r="R1801" t="s">
        <v>8342</v>
      </c>
      <c r="S1801" s="9">
        <f t="shared" si="86"/>
        <v>41934.842685185184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2000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108</v>
      </c>
      <c r="P1802">
        <f t="shared" si="85"/>
        <v>19.07</v>
      </c>
      <c r="Q1802" s="12" t="s">
        <v>8341</v>
      </c>
      <c r="R1802" t="s">
        <v>8342</v>
      </c>
      <c r="S1802" s="9">
        <f t="shared" si="86"/>
        <v>42623.606134259258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12000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18</v>
      </c>
      <c r="P1803">
        <f t="shared" si="85"/>
        <v>58.16</v>
      </c>
      <c r="Q1803" s="12" t="s">
        <v>8341</v>
      </c>
      <c r="R1803" t="s">
        <v>8342</v>
      </c>
      <c r="S1803" s="9">
        <f t="shared" si="86"/>
        <v>42321.660509259258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2000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108</v>
      </c>
      <c r="P1804">
        <f t="shared" si="85"/>
        <v>119.56</v>
      </c>
      <c r="Q1804" s="12" t="s">
        <v>8341</v>
      </c>
      <c r="R1804" t="s">
        <v>8342</v>
      </c>
      <c r="S1804" s="9">
        <f t="shared" si="86"/>
        <v>42159.47256944445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1600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134</v>
      </c>
      <c r="P1805">
        <f t="shared" si="85"/>
        <v>28.67</v>
      </c>
      <c r="Q1805" s="12" t="s">
        <v>8341</v>
      </c>
      <c r="R1805" t="s">
        <v>8342</v>
      </c>
      <c r="S1805" s="9">
        <f t="shared" si="86"/>
        <v>42018.071550925932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2000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107</v>
      </c>
      <c r="P1806">
        <f t="shared" si="85"/>
        <v>41.29</v>
      </c>
      <c r="Q1806" s="12" t="s">
        <v>8341</v>
      </c>
      <c r="R1806" t="s">
        <v>8342</v>
      </c>
      <c r="S1806" s="9">
        <f t="shared" si="86"/>
        <v>42282.678287037037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107</v>
      </c>
      <c r="P1807">
        <f t="shared" si="85"/>
        <v>17.579999999999998</v>
      </c>
      <c r="Q1807" s="12" t="s">
        <v>8341</v>
      </c>
      <c r="R1807" t="s">
        <v>8342</v>
      </c>
      <c r="S1807" s="9">
        <f t="shared" si="86"/>
        <v>42247.803912037038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107</v>
      </c>
      <c r="P1808">
        <f t="shared" si="85"/>
        <v>268.13</v>
      </c>
      <c r="Q1808" s="12" t="s">
        <v>8341</v>
      </c>
      <c r="R1808" t="s">
        <v>8342</v>
      </c>
      <c r="S1808" s="9">
        <f t="shared" si="86"/>
        <v>41877.638298611113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2000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107</v>
      </c>
      <c r="P1809">
        <f t="shared" si="85"/>
        <v>268.04000000000002</v>
      </c>
      <c r="Q1809" s="12" t="s">
        <v>8341</v>
      </c>
      <c r="R1809" t="s">
        <v>8342</v>
      </c>
      <c r="S1809" s="9">
        <f t="shared" si="86"/>
        <v>41880.068437499998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1500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143</v>
      </c>
      <c r="P1810">
        <f t="shared" si="85"/>
        <v>22.32</v>
      </c>
      <c r="Q1810" s="12" t="s">
        <v>8341</v>
      </c>
      <c r="R1810" t="s">
        <v>8342</v>
      </c>
      <c r="S1810" s="9">
        <f t="shared" si="86"/>
        <v>42742.680902777778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2000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107</v>
      </c>
      <c r="P1811">
        <f t="shared" si="85"/>
        <v>238</v>
      </c>
      <c r="Q1811" s="12" t="s">
        <v>8341</v>
      </c>
      <c r="R1811" t="s">
        <v>8342</v>
      </c>
      <c r="S1811" s="9">
        <f t="shared" si="86"/>
        <v>42029.907858796301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2000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107</v>
      </c>
      <c r="P1812">
        <f t="shared" si="85"/>
        <v>1070.5</v>
      </c>
      <c r="Q1812" s="12" t="s">
        <v>8341</v>
      </c>
      <c r="R1812" t="s">
        <v>8342</v>
      </c>
      <c r="S1812" s="9">
        <f t="shared" si="86"/>
        <v>41860.91002314815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1500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143</v>
      </c>
      <c r="P1813">
        <f t="shared" si="85"/>
        <v>82.31</v>
      </c>
      <c r="Q1813" s="12" t="s">
        <v>8341</v>
      </c>
      <c r="R1813" t="s">
        <v>8342</v>
      </c>
      <c r="S1813" s="9">
        <f t="shared" si="86"/>
        <v>41876.433680555558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2100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102</v>
      </c>
      <c r="P1814">
        <f t="shared" si="85"/>
        <v>93.04</v>
      </c>
      <c r="Q1814" s="12" t="s">
        <v>8341</v>
      </c>
      <c r="R1814" t="s">
        <v>8342</v>
      </c>
      <c r="S1814" s="9">
        <f t="shared" si="86"/>
        <v>42524.318703703699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107</v>
      </c>
      <c r="P1815">
        <f t="shared" si="85"/>
        <v>0</v>
      </c>
      <c r="Q1815" s="12" t="s">
        <v>8341</v>
      </c>
      <c r="R1815" t="s">
        <v>8342</v>
      </c>
      <c r="S1815" s="9">
        <f t="shared" si="86"/>
        <v>41829.889027777775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107</v>
      </c>
      <c r="P1816">
        <f t="shared" si="85"/>
        <v>15.23</v>
      </c>
      <c r="Q1816" s="12" t="s">
        <v>8341</v>
      </c>
      <c r="R1816" t="s">
        <v>8342</v>
      </c>
      <c r="S1816" s="9">
        <f t="shared" si="86"/>
        <v>42033.314074074078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14000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15</v>
      </c>
      <c r="P1817">
        <f t="shared" si="85"/>
        <v>0</v>
      </c>
      <c r="Q1817" s="12" t="s">
        <v>8341</v>
      </c>
      <c r="R1817" t="s">
        <v>8342</v>
      </c>
      <c r="S1817" s="9">
        <f t="shared" si="86"/>
        <v>42172.906678240746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107</v>
      </c>
      <c r="P1818">
        <f t="shared" si="85"/>
        <v>355</v>
      </c>
      <c r="Q1818" s="12" t="s">
        <v>8341</v>
      </c>
      <c r="R1818" t="s">
        <v>8342</v>
      </c>
      <c r="S1818" s="9">
        <f t="shared" si="86"/>
        <v>42548.876192129625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16</v>
      </c>
      <c r="P1819">
        <f t="shared" si="85"/>
        <v>21.29</v>
      </c>
      <c r="Q1819" s="12" t="s">
        <v>8341</v>
      </c>
      <c r="R1819" t="s">
        <v>8342</v>
      </c>
      <c r="S1819" s="9">
        <f t="shared" si="86"/>
        <v>42705.662118055552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2000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106</v>
      </c>
      <c r="P1820">
        <f t="shared" si="85"/>
        <v>0</v>
      </c>
      <c r="Q1820" s="12" t="s">
        <v>8341</v>
      </c>
      <c r="R1820" t="s">
        <v>8342</v>
      </c>
      <c r="S1820" s="9">
        <f t="shared" si="86"/>
        <v>42067.234375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2100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101</v>
      </c>
      <c r="P1821">
        <f t="shared" si="85"/>
        <v>530</v>
      </c>
      <c r="Q1821" s="12" t="s">
        <v>8341</v>
      </c>
      <c r="R1821" t="s">
        <v>8342</v>
      </c>
      <c r="S1821" s="9">
        <f t="shared" si="86"/>
        <v>41820.752268518518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49</v>
      </c>
      <c r="P1822">
        <f t="shared" si="85"/>
        <v>264.38</v>
      </c>
      <c r="Q1822" s="12" t="s">
        <v>8341</v>
      </c>
      <c r="R1822" t="s">
        <v>8342</v>
      </c>
      <c r="S1822" s="9">
        <f t="shared" si="86"/>
        <v>42065.084375000006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30000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7</v>
      </c>
      <c r="P1823">
        <f t="shared" si="85"/>
        <v>37.07</v>
      </c>
      <c r="Q1823" s="12" t="s">
        <v>8328</v>
      </c>
      <c r="R1823" t="s">
        <v>8329</v>
      </c>
      <c r="S1823" s="9">
        <f t="shared" si="86"/>
        <v>40926.319062499999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100000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2</v>
      </c>
      <c r="P1824">
        <f t="shared" si="85"/>
        <v>192.09</v>
      </c>
      <c r="Q1824" s="12" t="s">
        <v>8328</v>
      </c>
      <c r="R1824" t="s">
        <v>8329</v>
      </c>
      <c r="S1824" s="9">
        <f t="shared" si="86"/>
        <v>41634.797013888885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211</v>
      </c>
      <c r="P1825">
        <f t="shared" si="85"/>
        <v>63.95</v>
      </c>
      <c r="Q1825" s="12" t="s">
        <v>8328</v>
      </c>
      <c r="R1825" t="s">
        <v>8329</v>
      </c>
      <c r="S1825" s="9">
        <f t="shared" si="86"/>
        <v>41176.684907407405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106</v>
      </c>
      <c r="P1826">
        <f t="shared" si="85"/>
        <v>52.75</v>
      </c>
      <c r="Q1826" s="12" t="s">
        <v>8328</v>
      </c>
      <c r="R1826" t="s">
        <v>8329</v>
      </c>
      <c r="S1826" s="9">
        <f t="shared" si="86"/>
        <v>41626.916284722225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42.14</v>
      </c>
      <c r="Q1827" s="12" t="s">
        <v>8328</v>
      </c>
      <c r="R1827" t="s">
        <v>8329</v>
      </c>
      <c r="S1827" s="9">
        <f t="shared" si="86"/>
        <v>41443.83452546296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1000000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0</v>
      </c>
      <c r="P1828">
        <f t="shared" si="85"/>
        <v>55.34</v>
      </c>
      <c r="Q1828" s="12" t="s">
        <v>8328</v>
      </c>
      <c r="R1828" t="s">
        <v>8329</v>
      </c>
      <c r="S1828" s="9">
        <f t="shared" si="86"/>
        <v>41657.923807870371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2000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105</v>
      </c>
      <c r="P1829">
        <f t="shared" si="85"/>
        <v>21.9</v>
      </c>
      <c r="Q1829" s="12" t="s">
        <v>8328</v>
      </c>
      <c r="R1829" t="s">
        <v>8329</v>
      </c>
      <c r="S1829" s="9">
        <f t="shared" si="86"/>
        <v>40555.325937499998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140</v>
      </c>
      <c r="P1830">
        <f t="shared" si="85"/>
        <v>43.79</v>
      </c>
      <c r="Q1830" s="12" t="s">
        <v>8328</v>
      </c>
      <c r="R1830" t="s">
        <v>8329</v>
      </c>
      <c r="S1830" s="9">
        <f t="shared" si="86"/>
        <v>41736.899652777778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105</v>
      </c>
      <c r="P1831">
        <f t="shared" si="85"/>
        <v>63.67</v>
      </c>
      <c r="Q1831" s="12" t="s">
        <v>8328</v>
      </c>
      <c r="R1831" t="s">
        <v>8329</v>
      </c>
      <c r="S1831" s="9">
        <f t="shared" si="86"/>
        <v>40516.087627314817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105</v>
      </c>
      <c r="P1832">
        <f t="shared" si="85"/>
        <v>9.2899999999999991</v>
      </c>
      <c r="Q1832" s="12" t="s">
        <v>8328</v>
      </c>
      <c r="R1832" t="s">
        <v>8329</v>
      </c>
      <c r="S1832" s="9">
        <f t="shared" si="86"/>
        <v>41664.684108796297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20000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11</v>
      </c>
      <c r="P1833">
        <f t="shared" si="85"/>
        <v>150</v>
      </c>
      <c r="Q1833" s="12" t="s">
        <v>8328</v>
      </c>
      <c r="R1833" t="s">
        <v>8329</v>
      </c>
      <c r="S1833" s="9">
        <f t="shared" si="86"/>
        <v>41026.996099537035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105</v>
      </c>
      <c r="P1834">
        <f t="shared" si="85"/>
        <v>105</v>
      </c>
      <c r="Q1834" s="12" t="s">
        <v>8328</v>
      </c>
      <c r="R1834" t="s">
        <v>8329</v>
      </c>
      <c r="S1834" s="9">
        <f t="shared" si="86"/>
        <v>40576.539664351854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300</v>
      </c>
      <c r="P1835">
        <f t="shared" si="85"/>
        <v>84</v>
      </c>
      <c r="Q1835" s="12" t="s">
        <v>8328</v>
      </c>
      <c r="R1835" t="s">
        <v>8329</v>
      </c>
      <c r="S1835" s="9">
        <f t="shared" si="86"/>
        <v>41303.044016203705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107</v>
      </c>
      <c r="P1836">
        <f t="shared" si="85"/>
        <v>23.28</v>
      </c>
      <c r="Q1836" s="12" t="s">
        <v>8328</v>
      </c>
      <c r="R1836" t="s">
        <v>8329</v>
      </c>
      <c r="S1836" s="9">
        <f t="shared" si="86"/>
        <v>41988.964062500003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105</v>
      </c>
      <c r="P1837">
        <f t="shared" si="85"/>
        <v>190.45</v>
      </c>
      <c r="Q1837" s="12" t="s">
        <v>8328</v>
      </c>
      <c r="R1837" t="s">
        <v>8329</v>
      </c>
      <c r="S1837" s="9">
        <f t="shared" si="86"/>
        <v>42430.702210648145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105</v>
      </c>
      <c r="P1838">
        <f t="shared" si="85"/>
        <v>38.049999999999997</v>
      </c>
      <c r="Q1838" s="12" t="s">
        <v>8328</v>
      </c>
      <c r="R1838" t="s">
        <v>8329</v>
      </c>
      <c r="S1838" s="9">
        <f t="shared" si="86"/>
        <v>41305.809363425928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104</v>
      </c>
      <c r="P1839">
        <f t="shared" si="85"/>
        <v>69.569999999999993</v>
      </c>
      <c r="Q1839" s="12" t="s">
        <v>8328</v>
      </c>
      <c r="R1839" t="s">
        <v>8329</v>
      </c>
      <c r="S1839" s="9">
        <f t="shared" si="86"/>
        <v>40926.047858796301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116</v>
      </c>
      <c r="P1840">
        <f t="shared" si="85"/>
        <v>74.5</v>
      </c>
      <c r="Q1840" s="12" t="s">
        <v>8328</v>
      </c>
      <c r="R1840" t="s">
        <v>8329</v>
      </c>
      <c r="S1840" s="9">
        <f t="shared" si="86"/>
        <v>40788.786539351851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20000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10</v>
      </c>
      <c r="P1841">
        <f t="shared" si="85"/>
        <v>46.27</v>
      </c>
      <c r="Q1841" s="12" t="s">
        <v>8328</v>
      </c>
      <c r="R1841" t="s">
        <v>8329</v>
      </c>
      <c r="S1841" s="9">
        <f t="shared" si="86"/>
        <v>42614.722013888888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173</v>
      </c>
      <c r="P1842">
        <f t="shared" si="85"/>
        <v>160</v>
      </c>
      <c r="Q1842" s="12" t="s">
        <v>8328</v>
      </c>
      <c r="R1842" t="s">
        <v>8329</v>
      </c>
      <c r="S1842" s="9">
        <f t="shared" si="86"/>
        <v>41382.096180555556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104</v>
      </c>
      <c r="P1843">
        <f t="shared" si="85"/>
        <v>51.9</v>
      </c>
      <c r="Q1843" s="12" t="s">
        <v>8328</v>
      </c>
      <c r="R1843" t="s">
        <v>8329</v>
      </c>
      <c r="S1843" s="9">
        <f t="shared" si="86"/>
        <v>41745.84542824074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115</v>
      </c>
      <c r="P1844">
        <f t="shared" si="85"/>
        <v>98.86</v>
      </c>
      <c r="Q1844" s="12" t="s">
        <v>8328</v>
      </c>
      <c r="R1844" t="s">
        <v>8329</v>
      </c>
      <c r="S1844" s="9">
        <f t="shared" si="86"/>
        <v>42031.631724537037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104</v>
      </c>
      <c r="P1845">
        <f t="shared" si="85"/>
        <v>15.49</v>
      </c>
      <c r="Q1845" s="12" t="s">
        <v>8328</v>
      </c>
      <c r="R1845" t="s">
        <v>8329</v>
      </c>
      <c r="S1845" s="9">
        <f t="shared" si="86"/>
        <v>40564.994837962964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104</v>
      </c>
      <c r="P1846">
        <f t="shared" si="85"/>
        <v>103.65</v>
      </c>
      <c r="Q1846" s="12" t="s">
        <v>8328</v>
      </c>
      <c r="R1846" t="s">
        <v>8329</v>
      </c>
      <c r="S1846" s="9">
        <f t="shared" si="86"/>
        <v>40666.973541666666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21</v>
      </c>
      <c r="P1847">
        <f t="shared" si="85"/>
        <v>108.97</v>
      </c>
      <c r="Q1847" s="12" t="s">
        <v>8328</v>
      </c>
      <c r="R1847" t="s">
        <v>8329</v>
      </c>
      <c r="S1847" s="9">
        <f t="shared" si="86"/>
        <v>42523.333310185189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7500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28</v>
      </c>
      <c r="P1848">
        <f t="shared" si="85"/>
        <v>9.9</v>
      </c>
      <c r="Q1848" s="12" t="s">
        <v>8328</v>
      </c>
      <c r="R1848" t="s">
        <v>8329</v>
      </c>
      <c r="S1848" s="9">
        <f t="shared" si="86"/>
        <v>41228.650196759263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3500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59</v>
      </c>
      <c r="P1849">
        <f t="shared" si="85"/>
        <v>54.47</v>
      </c>
      <c r="Q1849" s="12" t="s">
        <v>8328</v>
      </c>
      <c r="R1849" t="s">
        <v>8329</v>
      </c>
      <c r="S1849" s="9">
        <f t="shared" si="86"/>
        <v>42094.236481481479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207</v>
      </c>
      <c r="P1850">
        <f t="shared" si="85"/>
        <v>86.04</v>
      </c>
      <c r="Q1850" s="12" t="s">
        <v>8328</v>
      </c>
      <c r="R1850" t="s">
        <v>8329</v>
      </c>
      <c r="S1850" s="9">
        <f t="shared" si="86"/>
        <v>40691.788055555553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103</v>
      </c>
      <c r="P1851">
        <f t="shared" si="85"/>
        <v>258.13</v>
      </c>
      <c r="Q1851" s="12" t="s">
        <v>8328</v>
      </c>
      <c r="R1851" t="s">
        <v>8329</v>
      </c>
      <c r="S1851" s="9">
        <f t="shared" si="86"/>
        <v>41169.845590277779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103</v>
      </c>
      <c r="P1852">
        <f t="shared" si="85"/>
        <v>11.53</v>
      </c>
      <c r="Q1852" s="12" t="s">
        <v>8328</v>
      </c>
      <c r="R1852" t="s">
        <v>8329</v>
      </c>
      <c r="S1852" s="9">
        <f t="shared" si="86"/>
        <v>41800.959490740745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103</v>
      </c>
      <c r="P1853">
        <f t="shared" si="85"/>
        <v>79.23</v>
      </c>
      <c r="Q1853" s="12" t="s">
        <v>8328</v>
      </c>
      <c r="R1853" t="s">
        <v>8329</v>
      </c>
      <c r="S1853" s="9">
        <f t="shared" si="86"/>
        <v>41827.906689814816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103</v>
      </c>
      <c r="P1854">
        <f t="shared" si="85"/>
        <v>15.73</v>
      </c>
      <c r="Q1854" s="12" t="s">
        <v>8328</v>
      </c>
      <c r="R1854" t="s">
        <v>8329</v>
      </c>
      <c r="S1854" s="9">
        <f t="shared" si="86"/>
        <v>42081.77143518519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53</v>
      </c>
      <c r="P1855">
        <f t="shared" si="85"/>
        <v>147.07</v>
      </c>
      <c r="Q1855" s="12" t="s">
        <v>8328</v>
      </c>
      <c r="R1855" t="s">
        <v>8329</v>
      </c>
      <c r="S1855" s="9">
        <f t="shared" si="86"/>
        <v>41177.060381944444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137</v>
      </c>
      <c r="P1856">
        <f t="shared" si="85"/>
        <v>11.82</v>
      </c>
      <c r="Q1856" s="12" t="s">
        <v>8328</v>
      </c>
      <c r="R1856" t="s">
        <v>8329</v>
      </c>
      <c r="S1856" s="9">
        <f t="shared" si="86"/>
        <v>41388.021261574075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2000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103</v>
      </c>
      <c r="P1857">
        <f t="shared" si="85"/>
        <v>10.76</v>
      </c>
      <c r="Q1857" s="12" t="s">
        <v>8328</v>
      </c>
      <c r="R1857" t="s">
        <v>8329</v>
      </c>
      <c r="S1857" s="9">
        <f t="shared" si="86"/>
        <v>41600.538657407407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103</v>
      </c>
      <c r="P1858">
        <f t="shared" si="85"/>
        <v>54.08</v>
      </c>
      <c r="Q1858" s="12" t="s">
        <v>8328</v>
      </c>
      <c r="R1858" t="s">
        <v>8329</v>
      </c>
      <c r="S1858" s="9">
        <f t="shared" si="86"/>
        <v>41817.854999999996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205</v>
      </c>
      <c r="P1859">
        <f t="shared" ref="P1859:P1922" si="88">IFERROR(ROUND(E1859/L1859,2),0)</f>
        <v>93.32</v>
      </c>
      <c r="Q1859" s="12" t="s">
        <v>8328</v>
      </c>
      <c r="R1859" t="s">
        <v>8329</v>
      </c>
      <c r="S1859" s="9">
        <f t="shared" si="86"/>
        <v>41864.76866898148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100000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2</v>
      </c>
      <c r="P1860">
        <f t="shared" si="88"/>
        <v>13.78</v>
      </c>
      <c r="Q1860" s="12" t="s">
        <v>8328</v>
      </c>
      <c r="R1860" t="s">
        <v>8329</v>
      </c>
      <c r="S1860" s="9">
        <f t="shared" ref="S1860:S1923" si="89">(((J1860/60)/60/24)+DATE(1970,1,1))</f>
        <v>40833.200474537036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137</v>
      </c>
      <c r="P1861">
        <f t="shared" si="88"/>
        <v>36.64</v>
      </c>
      <c r="Q1861" s="12" t="s">
        <v>8328</v>
      </c>
      <c r="R1861" t="s">
        <v>8329</v>
      </c>
      <c r="S1861" s="9">
        <f t="shared" si="89"/>
        <v>40778.770011574074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103</v>
      </c>
      <c r="P1862">
        <f t="shared" si="88"/>
        <v>107.89</v>
      </c>
      <c r="Q1862" s="12" t="s">
        <v>8328</v>
      </c>
      <c r="R1862" t="s">
        <v>8329</v>
      </c>
      <c r="S1862" s="9">
        <f t="shared" si="89"/>
        <v>41655.709305555552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103</v>
      </c>
      <c r="P1863">
        <f t="shared" si="88"/>
        <v>0</v>
      </c>
      <c r="Q1863" s="12" t="s">
        <v>8336</v>
      </c>
      <c r="R1863" t="s">
        <v>8338</v>
      </c>
      <c r="S1863" s="9">
        <f t="shared" si="89"/>
        <v>42000.300243055557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2000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103</v>
      </c>
      <c r="P1864">
        <f t="shared" si="88"/>
        <v>128.13</v>
      </c>
      <c r="Q1864" s="12" t="s">
        <v>8336</v>
      </c>
      <c r="R1864" t="s">
        <v>8338</v>
      </c>
      <c r="S1864" s="9">
        <f t="shared" si="89"/>
        <v>42755.492754629624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103</v>
      </c>
      <c r="P1865">
        <f t="shared" si="88"/>
        <v>1025</v>
      </c>
      <c r="Q1865" s="12" t="s">
        <v>8336</v>
      </c>
      <c r="R1865" t="s">
        <v>8338</v>
      </c>
      <c r="S1865" s="9">
        <f t="shared" si="89"/>
        <v>41772.797280092593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2000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102</v>
      </c>
      <c r="P1866">
        <f t="shared" si="88"/>
        <v>42.65</v>
      </c>
      <c r="Q1866" s="12" t="s">
        <v>8336</v>
      </c>
      <c r="R1866" t="s">
        <v>8338</v>
      </c>
      <c r="S1866" s="9">
        <f t="shared" si="89"/>
        <v>41733.716435185182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2000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102</v>
      </c>
      <c r="P1867">
        <f t="shared" si="88"/>
        <v>1021</v>
      </c>
      <c r="Q1867" s="12" t="s">
        <v>8336</v>
      </c>
      <c r="R1867" t="s">
        <v>8338</v>
      </c>
      <c r="S1867" s="9">
        <f t="shared" si="89"/>
        <v>42645.367442129631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102</v>
      </c>
      <c r="P1868">
        <f t="shared" si="88"/>
        <v>1020.5</v>
      </c>
      <c r="Q1868" s="12" t="s">
        <v>8336</v>
      </c>
      <c r="R1868" t="s">
        <v>8338</v>
      </c>
      <c r="S1868" s="9">
        <f t="shared" si="89"/>
        <v>42742.246493055558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1000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204</v>
      </c>
      <c r="P1869">
        <f t="shared" si="88"/>
        <v>2035.05</v>
      </c>
      <c r="Q1869" s="12" t="s">
        <v>8336</v>
      </c>
      <c r="R1869" t="s">
        <v>8338</v>
      </c>
      <c r="S1869" s="9">
        <f t="shared" si="89"/>
        <v>42649.924907407403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102</v>
      </c>
      <c r="P1870">
        <f t="shared" si="88"/>
        <v>119.71</v>
      </c>
      <c r="Q1870" s="12" t="s">
        <v>8336</v>
      </c>
      <c r="R1870" t="s">
        <v>8338</v>
      </c>
      <c r="S1870" s="9">
        <f t="shared" si="89"/>
        <v>42328.779224537036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2000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102</v>
      </c>
      <c r="P1871">
        <f t="shared" si="88"/>
        <v>0</v>
      </c>
      <c r="Q1871" s="12" t="s">
        <v>8336</v>
      </c>
      <c r="R1871" t="s">
        <v>8338</v>
      </c>
      <c r="S1871" s="9">
        <f t="shared" si="89"/>
        <v>42709.002881944441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2000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102</v>
      </c>
      <c r="P1872">
        <f t="shared" si="88"/>
        <v>184.82</v>
      </c>
      <c r="Q1872" s="12" t="s">
        <v>8336</v>
      </c>
      <c r="R1872" t="s">
        <v>8338</v>
      </c>
      <c r="S1872" s="9">
        <f t="shared" si="89"/>
        <v>42371.355729166666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2000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102</v>
      </c>
      <c r="P1873">
        <f t="shared" si="88"/>
        <v>21.38</v>
      </c>
      <c r="Q1873" s="12" t="s">
        <v>8336</v>
      </c>
      <c r="R1873" t="s">
        <v>8338</v>
      </c>
      <c r="S1873" s="9">
        <f t="shared" si="89"/>
        <v>41923.783576388887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14</v>
      </c>
      <c r="P1874">
        <f t="shared" si="88"/>
        <v>156.15</v>
      </c>
      <c r="Q1874" s="12" t="s">
        <v>8336</v>
      </c>
      <c r="R1874" t="s">
        <v>8338</v>
      </c>
      <c r="S1874" s="9">
        <f t="shared" si="89"/>
        <v>42155.129652777774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2000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102</v>
      </c>
      <c r="P1875">
        <f t="shared" si="88"/>
        <v>1015</v>
      </c>
      <c r="Q1875" s="12" t="s">
        <v>8336</v>
      </c>
      <c r="R1875" t="s">
        <v>8338</v>
      </c>
      <c r="S1875" s="9">
        <f t="shared" si="89"/>
        <v>42164.615856481483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180000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1</v>
      </c>
      <c r="P1876">
        <f t="shared" si="88"/>
        <v>1014</v>
      </c>
      <c r="Q1876" s="12" t="s">
        <v>8336</v>
      </c>
      <c r="R1876" t="s">
        <v>8338</v>
      </c>
      <c r="S1876" s="9">
        <f t="shared" si="89"/>
        <v>42529.969131944439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2000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101</v>
      </c>
      <c r="P1877">
        <f t="shared" si="88"/>
        <v>675.67</v>
      </c>
      <c r="Q1877" s="12" t="s">
        <v>8336</v>
      </c>
      <c r="R1877" t="s">
        <v>8338</v>
      </c>
      <c r="S1877" s="9">
        <f t="shared" si="89"/>
        <v>42528.899398148147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101</v>
      </c>
      <c r="P1878">
        <f t="shared" si="88"/>
        <v>0</v>
      </c>
      <c r="Q1878" s="12" t="s">
        <v>8336</v>
      </c>
      <c r="R1878" t="s">
        <v>8338</v>
      </c>
      <c r="S1878" s="9">
        <f t="shared" si="89"/>
        <v>41776.284780092588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2000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101</v>
      </c>
      <c r="P1879">
        <f t="shared" si="88"/>
        <v>0</v>
      </c>
      <c r="Q1879" s="12" t="s">
        <v>8336</v>
      </c>
      <c r="R1879" t="s">
        <v>8338</v>
      </c>
      <c r="S1879" s="9">
        <f t="shared" si="89"/>
        <v>42035.029224537036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2000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101</v>
      </c>
      <c r="P1880">
        <f t="shared" si="88"/>
        <v>0</v>
      </c>
      <c r="Q1880" s="12" t="s">
        <v>8336</v>
      </c>
      <c r="R1880" t="s">
        <v>8338</v>
      </c>
      <c r="S1880" s="9">
        <f t="shared" si="89"/>
        <v>41773.008738425924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2000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101</v>
      </c>
      <c r="P1881">
        <f t="shared" si="88"/>
        <v>1012.5</v>
      </c>
      <c r="Q1881" s="12" t="s">
        <v>8336</v>
      </c>
      <c r="R1881" t="s">
        <v>8338</v>
      </c>
      <c r="S1881" s="9">
        <f t="shared" si="89"/>
        <v>42413.649641203709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2000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101</v>
      </c>
      <c r="P1882">
        <f t="shared" si="88"/>
        <v>84.38</v>
      </c>
      <c r="Q1882" s="12" t="s">
        <v>8336</v>
      </c>
      <c r="R1882" t="s">
        <v>8338</v>
      </c>
      <c r="S1882" s="9">
        <f t="shared" si="89"/>
        <v>42430.566898148143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101</v>
      </c>
      <c r="P1883">
        <f t="shared" si="88"/>
        <v>28.86</v>
      </c>
      <c r="Q1883" s="12" t="s">
        <v>8328</v>
      </c>
      <c r="R1883" t="s">
        <v>8332</v>
      </c>
      <c r="S1883" s="9">
        <f t="shared" si="89"/>
        <v>42043.152650462958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180000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</v>
      </c>
      <c r="P1884">
        <f t="shared" si="88"/>
        <v>24.94</v>
      </c>
      <c r="Q1884" s="12" t="s">
        <v>8328</v>
      </c>
      <c r="R1884" t="s">
        <v>8332</v>
      </c>
      <c r="S1884" s="9">
        <f t="shared" si="89"/>
        <v>41067.949212962965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101</v>
      </c>
      <c r="P1885">
        <f t="shared" si="88"/>
        <v>63.13</v>
      </c>
      <c r="Q1885" s="12" t="s">
        <v>8328</v>
      </c>
      <c r="R1885" t="s">
        <v>8332</v>
      </c>
      <c r="S1885" s="9">
        <f t="shared" si="89"/>
        <v>40977.948009259257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101</v>
      </c>
      <c r="P1886">
        <f t="shared" si="88"/>
        <v>77.69</v>
      </c>
      <c r="Q1886" s="12" t="s">
        <v>8328</v>
      </c>
      <c r="R1886" t="s">
        <v>8332</v>
      </c>
      <c r="S1886" s="9">
        <f t="shared" si="89"/>
        <v>41205.198321759257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101</v>
      </c>
      <c r="P1887">
        <f t="shared" si="88"/>
        <v>19.239999999999998</v>
      </c>
      <c r="Q1887" s="12" t="s">
        <v>8328</v>
      </c>
      <c r="R1887" t="s">
        <v>8332</v>
      </c>
      <c r="S1887" s="9">
        <f t="shared" si="89"/>
        <v>41099.093865740739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101</v>
      </c>
      <c r="P1888">
        <f t="shared" si="88"/>
        <v>69.66</v>
      </c>
      <c r="Q1888" s="12" t="s">
        <v>8328</v>
      </c>
      <c r="R1888" t="s">
        <v>8332</v>
      </c>
      <c r="S1888" s="9">
        <f t="shared" si="89"/>
        <v>41925.906689814816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2000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101</v>
      </c>
      <c r="P1889">
        <f t="shared" si="88"/>
        <v>251.88</v>
      </c>
      <c r="Q1889" s="12" t="s">
        <v>8328</v>
      </c>
      <c r="R1889" t="s">
        <v>8332</v>
      </c>
      <c r="S1889" s="9">
        <f t="shared" si="89"/>
        <v>42323.800138888888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101</v>
      </c>
      <c r="P1890">
        <f t="shared" si="88"/>
        <v>22.64</v>
      </c>
      <c r="Q1890" s="12" t="s">
        <v>8328</v>
      </c>
      <c r="R1890" t="s">
        <v>8332</v>
      </c>
      <c r="S1890" s="9">
        <f t="shared" si="89"/>
        <v>40299.239953703705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101</v>
      </c>
      <c r="P1891">
        <f t="shared" si="88"/>
        <v>45.8</v>
      </c>
      <c r="Q1891" s="12" t="s">
        <v>8328</v>
      </c>
      <c r="R1891" t="s">
        <v>8332</v>
      </c>
      <c r="S1891" s="9">
        <f t="shared" si="89"/>
        <v>41299.793356481481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126</v>
      </c>
      <c r="P1892">
        <f t="shared" si="88"/>
        <v>8.19</v>
      </c>
      <c r="Q1892" s="12" t="s">
        <v>8328</v>
      </c>
      <c r="R1892" t="s">
        <v>8332</v>
      </c>
      <c r="S1892" s="9">
        <f t="shared" si="89"/>
        <v>41228.786203703705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101</v>
      </c>
      <c r="P1893">
        <f t="shared" si="88"/>
        <v>16.79</v>
      </c>
      <c r="Q1893" s="12" t="s">
        <v>8328</v>
      </c>
      <c r="R1893" t="s">
        <v>8332</v>
      </c>
      <c r="S1893" s="9">
        <f t="shared" si="89"/>
        <v>40335.798078703701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101</v>
      </c>
      <c r="P1894">
        <f t="shared" si="88"/>
        <v>77.44</v>
      </c>
      <c r="Q1894" s="12" t="s">
        <v>8328</v>
      </c>
      <c r="R1894" t="s">
        <v>8332</v>
      </c>
      <c r="S1894" s="9">
        <f t="shared" si="89"/>
        <v>40671.637511574074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101</v>
      </c>
      <c r="P1895">
        <f t="shared" si="88"/>
        <v>44.67</v>
      </c>
      <c r="Q1895" s="12" t="s">
        <v>8328</v>
      </c>
      <c r="R1895" t="s">
        <v>8332</v>
      </c>
      <c r="S1895" s="9">
        <f t="shared" si="89"/>
        <v>40632.94195601852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101</v>
      </c>
      <c r="P1896">
        <f t="shared" si="88"/>
        <v>100.5</v>
      </c>
      <c r="Q1896" s="12" t="s">
        <v>8328</v>
      </c>
      <c r="R1896" t="s">
        <v>8332</v>
      </c>
      <c r="S1896" s="9">
        <f t="shared" si="89"/>
        <v>40920.904895833337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100</v>
      </c>
      <c r="P1897">
        <f t="shared" si="88"/>
        <v>42.7</v>
      </c>
      <c r="Q1897" s="12" t="s">
        <v>8328</v>
      </c>
      <c r="R1897" t="s">
        <v>8332</v>
      </c>
      <c r="S1897" s="9">
        <f t="shared" si="89"/>
        <v>42267.746782407412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100</v>
      </c>
      <c r="P1898">
        <f t="shared" si="88"/>
        <v>154.22999999999999</v>
      </c>
      <c r="Q1898" s="12" t="s">
        <v>8328</v>
      </c>
      <c r="R1898" t="s">
        <v>8332</v>
      </c>
      <c r="S1898" s="9">
        <f t="shared" si="89"/>
        <v>40981.710243055553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140000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</v>
      </c>
      <c r="P1899">
        <f t="shared" si="88"/>
        <v>10.96</v>
      </c>
      <c r="Q1899" s="12" t="s">
        <v>8328</v>
      </c>
      <c r="R1899" t="s">
        <v>8332</v>
      </c>
      <c r="S1899" s="9">
        <f t="shared" si="89"/>
        <v>41680.583402777782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100</v>
      </c>
      <c r="P1900">
        <f t="shared" si="88"/>
        <v>95.48</v>
      </c>
      <c r="Q1900" s="12" t="s">
        <v>8328</v>
      </c>
      <c r="R1900" t="s">
        <v>8332</v>
      </c>
      <c r="S1900" s="9">
        <f t="shared" si="89"/>
        <v>42366.192974537036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100</v>
      </c>
      <c r="P1901">
        <f t="shared" si="88"/>
        <v>47.74</v>
      </c>
      <c r="Q1901" s="12" t="s">
        <v>8328</v>
      </c>
      <c r="R1901" t="s">
        <v>8332</v>
      </c>
      <c r="S1901" s="9">
        <f t="shared" si="89"/>
        <v>42058.941736111112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100</v>
      </c>
      <c r="P1902">
        <f t="shared" si="88"/>
        <v>37.11</v>
      </c>
      <c r="Q1902" s="12" t="s">
        <v>8328</v>
      </c>
      <c r="R1902" t="s">
        <v>8332</v>
      </c>
      <c r="S1902" s="9">
        <f t="shared" si="89"/>
        <v>41160.871886574074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2000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100</v>
      </c>
      <c r="P1903">
        <f t="shared" si="88"/>
        <v>80.16</v>
      </c>
      <c r="Q1903" s="12" t="s">
        <v>8322</v>
      </c>
      <c r="R1903" t="s">
        <v>8351</v>
      </c>
      <c r="S1903" s="9">
        <f t="shared" si="89"/>
        <v>42116.54315972222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133</v>
      </c>
      <c r="P1904">
        <f t="shared" si="88"/>
        <v>667.41</v>
      </c>
      <c r="Q1904" s="12" t="s">
        <v>8322</v>
      </c>
      <c r="R1904" t="s">
        <v>8351</v>
      </c>
      <c r="S1904" s="9">
        <f t="shared" si="89"/>
        <v>42037.789895833332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40</v>
      </c>
      <c r="P1905">
        <f t="shared" si="88"/>
        <v>48.8</v>
      </c>
      <c r="Q1905" s="12" t="s">
        <v>8322</v>
      </c>
      <c r="R1905" t="s">
        <v>8351</v>
      </c>
      <c r="S1905" s="9">
        <f t="shared" si="89"/>
        <v>42702.770729166667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2000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100</v>
      </c>
      <c r="P1906">
        <f t="shared" si="88"/>
        <v>1000.5</v>
      </c>
      <c r="Q1906" s="12" t="s">
        <v>8322</v>
      </c>
      <c r="R1906" t="s">
        <v>8351</v>
      </c>
      <c r="S1906" s="9">
        <f t="shared" si="89"/>
        <v>42326.685428240744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100</v>
      </c>
      <c r="P1907">
        <f t="shared" si="88"/>
        <v>500.17</v>
      </c>
      <c r="Q1907" s="12" t="s">
        <v>8322</v>
      </c>
      <c r="R1907" t="s">
        <v>8351</v>
      </c>
      <c r="S1907" s="9">
        <f t="shared" si="89"/>
        <v>41859.925856481481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2000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100</v>
      </c>
      <c r="P1908">
        <f t="shared" si="88"/>
        <v>20.2</v>
      </c>
      <c r="Q1908" s="12" t="s">
        <v>8322</v>
      </c>
      <c r="R1908" t="s">
        <v>8351</v>
      </c>
      <c r="S1908" s="9">
        <f t="shared" si="89"/>
        <v>42514.671099537038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2000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100</v>
      </c>
      <c r="P1909">
        <f t="shared" si="88"/>
        <v>500</v>
      </c>
      <c r="Q1909" s="12" t="s">
        <v>8322</v>
      </c>
      <c r="R1909" t="s">
        <v>8351</v>
      </c>
      <c r="S1909" s="9">
        <f t="shared" si="89"/>
        <v>41767.587094907409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1500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133</v>
      </c>
      <c r="P1910">
        <f t="shared" si="88"/>
        <v>500</v>
      </c>
      <c r="Q1910" s="12" t="s">
        <v>8322</v>
      </c>
      <c r="R1910" t="s">
        <v>8351</v>
      </c>
      <c r="S1910" s="9">
        <f t="shared" si="89"/>
        <v>42703.917824074073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2000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100</v>
      </c>
      <c r="P1911">
        <f t="shared" si="88"/>
        <v>52.63</v>
      </c>
      <c r="Q1911" s="12" t="s">
        <v>8322</v>
      </c>
      <c r="R1911" t="s">
        <v>8351</v>
      </c>
      <c r="S1911" s="9">
        <f t="shared" si="89"/>
        <v>41905.429155092592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2000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100</v>
      </c>
      <c r="P1912">
        <f t="shared" si="88"/>
        <v>7.02</v>
      </c>
      <c r="Q1912" s="12" t="s">
        <v>8322</v>
      </c>
      <c r="R1912" t="s">
        <v>8351</v>
      </c>
      <c r="S1912" s="9">
        <f t="shared" si="89"/>
        <v>42264.963159722218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2000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100</v>
      </c>
      <c r="P1913">
        <f t="shared" si="88"/>
        <v>2000</v>
      </c>
      <c r="Q1913" s="12" t="s">
        <v>8322</v>
      </c>
      <c r="R1913" t="s">
        <v>8351</v>
      </c>
      <c r="S1913" s="9">
        <f t="shared" si="89"/>
        <v>41830.033958333333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1500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133</v>
      </c>
      <c r="P1914">
        <f t="shared" si="88"/>
        <v>47.62</v>
      </c>
      <c r="Q1914" s="12" t="s">
        <v>8322</v>
      </c>
      <c r="R1914" t="s">
        <v>8351</v>
      </c>
      <c r="S1914" s="9">
        <f t="shared" si="89"/>
        <v>42129.226388888885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2000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100</v>
      </c>
      <c r="P1915">
        <f t="shared" si="88"/>
        <v>76.92</v>
      </c>
      <c r="Q1915" s="12" t="s">
        <v>8322</v>
      </c>
      <c r="R1915" t="s">
        <v>8351</v>
      </c>
      <c r="S1915" s="9">
        <f t="shared" si="89"/>
        <v>41890.511319444442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2000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100</v>
      </c>
      <c r="P1916">
        <f t="shared" si="88"/>
        <v>1000</v>
      </c>
      <c r="Q1916" s="12" t="s">
        <v>8322</v>
      </c>
      <c r="R1916" t="s">
        <v>8351</v>
      </c>
      <c r="S1916" s="9">
        <f t="shared" si="89"/>
        <v>41929.174456018518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2000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100</v>
      </c>
      <c r="P1917">
        <f t="shared" si="88"/>
        <v>500</v>
      </c>
      <c r="Q1917" s="12" t="s">
        <v>8322</v>
      </c>
      <c r="R1917" t="s">
        <v>8351</v>
      </c>
      <c r="S1917" s="9">
        <f t="shared" si="89"/>
        <v>41864.04886574074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100</v>
      </c>
      <c r="P1918">
        <f t="shared" si="88"/>
        <v>333.33</v>
      </c>
      <c r="Q1918" s="12" t="s">
        <v>8322</v>
      </c>
      <c r="R1918" t="s">
        <v>8351</v>
      </c>
      <c r="S1918" s="9">
        <f t="shared" si="89"/>
        <v>42656.717303240745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2000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100</v>
      </c>
      <c r="P1919">
        <f t="shared" si="88"/>
        <v>28.57</v>
      </c>
      <c r="Q1919" s="12" t="s">
        <v>8322</v>
      </c>
      <c r="R1919" t="s">
        <v>8351</v>
      </c>
      <c r="S1919" s="9">
        <f t="shared" si="89"/>
        <v>42746.270057870366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100</v>
      </c>
      <c r="P1920">
        <f t="shared" si="88"/>
        <v>222.22</v>
      </c>
      <c r="Q1920" s="12" t="s">
        <v>8322</v>
      </c>
      <c r="R1920" t="s">
        <v>8351</v>
      </c>
      <c r="S1920" s="9">
        <f t="shared" si="89"/>
        <v>41828.789942129632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1500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133</v>
      </c>
      <c r="P1921">
        <f t="shared" si="88"/>
        <v>249.13</v>
      </c>
      <c r="Q1921" s="12" t="s">
        <v>8322</v>
      </c>
      <c r="R1921" t="s">
        <v>8351</v>
      </c>
      <c r="S1921" s="9">
        <f t="shared" si="89"/>
        <v>42113.875567129624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40</v>
      </c>
      <c r="P1922">
        <f t="shared" si="88"/>
        <v>18.93</v>
      </c>
      <c r="Q1922" s="12" t="s">
        <v>8322</v>
      </c>
      <c r="R1922" t="s">
        <v>8351</v>
      </c>
      <c r="S1922" s="9">
        <f t="shared" si="89"/>
        <v>42270.875706018516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30000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7</v>
      </c>
      <c r="P1923">
        <f t="shared" ref="P1923:P1986" si="91">IFERROR(ROUND(E1923/L1923,2),0)</f>
        <v>52.16</v>
      </c>
      <c r="Q1923" s="12" t="s">
        <v>8328</v>
      </c>
      <c r="R1923" t="s">
        <v>8332</v>
      </c>
      <c r="S1923" s="9">
        <f t="shared" si="89"/>
        <v>41074.221562500003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1500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131</v>
      </c>
      <c r="P1924">
        <f t="shared" si="91"/>
        <v>30.75</v>
      </c>
      <c r="Q1924" s="12" t="s">
        <v>8328</v>
      </c>
      <c r="R1924" t="s">
        <v>8332</v>
      </c>
      <c r="S1924" s="9">
        <f t="shared" ref="S1924:S1987" si="92">(((J1924/60)/60/24)+DATE(1970,1,1))</f>
        <v>41590.255868055552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25000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8</v>
      </c>
      <c r="P1925">
        <f t="shared" si="91"/>
        <v>151.31</v>
      </c>
      <c r="Q1925" s="12" t="s">
        <v>8328</v>
      </c>
      <c r="R1925" t="s">
        <v>8332</v>
      </c>
      <c r="S1925" s="9">
        <f t="shared" si="92"/>
        <v>40772.848749999997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112</v>
      </c>
      <c r="P1926">
        <f t="shared" si="91"/>
        <v>59.24</v>
      </c>
      <c r="Q1926" s="12" t="s">
        <v>8328</v>
      </c>
      <c r="R1926" t="s">
        <v>8332</v>
      </c>
      <c r="S1926" s="9">
        <f t="shared" si="92"/>
        <v>41626.761053240742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130</v>
      </c>
      <c r="P1927">
        <f t="shared" si="91"/>
        <v>37.5</v>
      </c>
      <c r="Q1927" s="12" t="s">
        <v>8328</v>
      </c>
      <c r="R1927" t="s">
        <v>8332</v>
      </c>
      <c r="S1927" s="9">
        <f t="shared" si="92"/>
        <v>41535.90148148148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108</v>
      </c>
      <c r="P1928">
        <f t="shared" si="91"/>
        <v>18.14</v>
      </c>
      <c r="Q1928" s="12" t="s">
        <v>8328</v>
      </c>
      <c r="R1928" t="s">
        <v>8332</v>
      </c>
      <c r="S1928" s="9">
        <f t="shared" si="92"/>
        <v>40456.954351851848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155</v>
      </c>
      <c r="P1929">
        <f t="shared" si="91"/>
        <v>176.36</v>
      </c>
      <c r="Q1929" s="12" t="s">
        <v>8328</v>
      </c>
      <c r="R1929" t="s">
        <v>8332</v>
      </c>
      <c r="S1929" s="9">
        <f t="shared" si="92"/>
        <v>40960.861562500002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50000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4</v>
      </c>
      <c r="P1930">
        <f t="shared" si="91"/>
        <v>56.97</v>
      </c>
      <c r="Q1930" s="12" t="s">
        <v>8328</v>
      </c>
      <c r="R1930" t="s">
        <v>8332</v>
      </c>
      <c r="S1930" s="9">
        <f t="shared" si="92"/>
        <v>41371.648078703707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113</v>
      </c>
      <c r="P1931">
        <f t="shared" si="91"/>
        <v>25.6</v>
      </c>
      <c r="Q1931" s="12" t="s">
        <v>8328</v>
      </c>
      <c r="R1931" t="s">
        <v>8332</v>
      </c>
      <c r="S1931" s="9">
        <f t="shared" si="92"/>
        <v>40687.021597222221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1500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128</v>
      </c>
      <c r="P1932">
        <f t="shared" si="91"/>
        <v>73.849999999999994</v>
      </c>
      <c r="Q1932" s="12" t="s">
        <v>8328</v>
      </c>
      <c r="R1932" t="s">
        <v>8332</v>
      </c>
      <c r="S1932" s="9">
        <f t="shared" si="92"/>
        <v>41402.558819444443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128</v>
      </c>
      <c r="P1933">
        <f t="shared" si="91"/>
        <v>38.36</v>
      </c>
      <c r="Q1933" s="12" t="s">
        <v>8328</v>
      </c>
      <c r="R1933" t="s">
        <v>8332</v>
      </c>
      <c r="S1933" s="9">
        <f t="shared" si="92"/>
        <v>41037.892465277779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128</v>
      </c>
      <c r="P1934">
        <f t="shared" si="91"/>
        <v>23.91</v>
      </c>
      <c r="Q1934" s="12" t="s">
        <v>8328</v>
      </c>
      <c r="R1934" t="s">
        <v>8332</v>
      </c>
      <c r="S1934" s="9">
        <f t="shared" si="92"/>
        <v>40911.809872685182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20000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10</v>
      </c>
      <c r="P1935">
        <f t="shared" si="91"/>
        <v>17.36</v>
      </c>
      <c r="Q1935" s="12" t="s">
        <v>8328</v>
      </c>
      <c r="R1935" t="s">
        <v>8332</v>
      </c>
      <c r="S1935" s="9">
        <f t="shared" si="92"/>
        <v>41879.130868055552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10000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19</v>
      </c>
      <c r="P1936">
        <f t="shared" si="91"/>
        <v>24.78</v>
      </c>
      <c r="Q1936" s="12" t="s">
        <v>8328</v>
      </c>
      <c r="R1936" t="s">
        <v>8332</v>
      </c>
      <c r="S1936" s="9">
        <f t="shared" si="92"/>
        <v>40865.867141203707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8</v>
      </c>
      <c r="P1937">
        <f t="shared" si="91"/>
        <v>37.94</v>
      </c>
      <c r="Q1937" s="12" t="s">
        <v>8328</v>
      </c>
      <c r="R1937" t="s">
        <v>8332</v>
      </c>
      <c r="S1937" s="9">
        <f t="shared" si="92"/>
        <v>41773.932534722226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30000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6</v>
      </c>
      <c r="P1938">
        <f t="shared" si="91"/>
        <v>13.02</v>
      </c>
      <c r="Q1938" s="12" t="s">
        <v>8328</v>
      </c>
      <c r="R1938" t="s">
        <v>8332</v>
      </c>
      <c r="S1938" s="9">
        <f t="shared" si="92"/>
        <v>40852.889699074076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188</v>
      </c>
      <c r="P1939">
        <f t="shared" si="91"/>
        <v>64.97</v>
      </c>
      <c r="Q1939" s="12" t="s">
        <v>8328</v>
      </c>
      <c r="R1939" t="s">
        <v>8332</v>
      </c>
      <c r="S1939" s="9">
        <f t="shared" si="92"/>
        <v>41059.118993055556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157</v>
      </c>
      <c r="P1940">
        <f t="shared" si="91"/>
        <v>16.52</v>
      </c>
      <c r="Q1940" s="12" t="s">
        <v>8328</v>
      </c>
      <c r="R1940" t="s">
        <v>8332</v>
      </c>
      <c r="S1940" s="9">
        <f t="shared" si="92"/>
        <v>41426.259618055556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125</v>
      </c>
      <c r="P1941">
        <f t="shared" si="91"/>
        <v>19.55</v>
      </c>
      <c r="Q1941" s="12" t="s">
        <v>8328</v>
      </c>
      <c r="R1941" t="s">
        <v>8332</v>
      </c>
      <c r="S1941" s="9">
        <f t="shared" si="92"/>
        <v>41313.985046296293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30000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6</v>
      </c>
      <c r="P1942">
        <f t="shared" si="91"/>
        <v>60.55</v>
      </c>
      <c r="Q1942" s="12" t="s">
        <v>8328</v>
      </c>
      <c r="R1942" t="s">
        <v>8332</v>
      </c>
      <c r="S1942" s="9">
        <f t="shared" si="92"/>
        <v>40670.507326388892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9</v>
      </c>
      <c r="P1943">
        <f t="shared" si="91"/>
        <v>0.38</v>
      </c>
      <c r="Q1943" s="12" t="s">
        <v>8322</v>
      </c>
      <c r="R1943" t="s">
        <v>8352</v>
      </c>
      <c r="S1943" s="9">
        <f t="shared" si="92"/>
        <v>41744.290868055556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125</v>
      </c>
      <c r="P1944">
        <f t="shared" si="91"/>
        <v>19.75</v>
      </c>
      <c r="Q1944" s="12" t="s">
        <v>8322</v>
      </c>
      <c r="R1944" t="s">
        <v>8352</v>
      </c>
      <c r="S1944" s="9">
        <f t="shared" si="92"/>
        <v>40638.828009259261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187</v>
      </c>
      <c r="P1945">
        <f t="shared" si="91"/>
        <v>0.76</v>
      </c>
      <c r="Q1945" s="12" t="s">
        <v>8322</v>
      </c>
      <c r="R1945" t="s">
        <v>8352</v>
      </c>
      <c r="S1945" s="9">
        <f t="shared" si="92"/>
        <v>42548.269861111112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187</v>
      </c>
      <c r="P1946">
        <f t="shared" si="91"/>
        <v>1.05</v>
      </c>
      <c r="Q1946" s="12" t="s">
        <v>8322</v>
      </c>
      <c r="R1946" t="s">
        <v>8352</v>
      </c>
      <c r="S1946" s="9">
        <f t="shared" si="92"/>
        <v>41730.584374999999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1700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110</v>
      </c>
      <c r="P1947">
        <f t="shared" si="91"/>
        <v>2.75</v>
      </c>
      <c r="Q1947" s="12" t="s">
        <v>8322</v>
      </c>
      <c r="R1947" t="s">
        <v>8352</v>
      </c>
      <c r="S1947" s="9">
        <f t="shared" si="92"/>
        <v>42157.251828703709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100000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2</v>
      </c>
      <c r="P1948">
        <f t="shared" si="91"/>
        <v>26.67</v>
      </c>
      <c r="Q1948" s="12" t="s">
        <v>8322</v>
      </c>
      <c r="R1948" t="s">
        <v>8352</v>
      </c>
      <c r="S1948" s="9">
        <f t="shared" si="92"/>
        <v>41689.150011574071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107</v>
      </c>
      <c r="P1949">
        <f t="shared" si="91"/>
        <v>81.17</v>
      </c>
      <c r="Q1949" s="12" t="s">
        <v>8322</v>
      </c>
      <c r="R1949" t="s">
        <v>8352</v>
      </c>
      <c r="S1949" s="9">
        <f t="shared" si="92"/>
        <v>40102.918055555558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19</v>
      </c>
      <c r="P1950">
        <f t="shared" si="91"/>
        <v>0.44</v>
      </c>
      <c r="Q1950" s="12" t="s">
        <v>8322</v>
      </c>
      <c r="R1950" t="s">
        <v>8352</v>
      </c>
      <c r="S1950" s="9">
        <f t="shared" si="92"/>
        <v>42473.604270833333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20000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9</v>
      </c>
      <c r="P1951">
        <f t="shared" si="91"/>
        <v>1.97</v>
      </c>
      <c r="Q1951" s="12" t="s">
        <v>8322</v>
      </c>
      <c r="R1951" t="s">
        <v>8352</v>
      </c>
      <c r="S1951" s="9">
        <f t="shared" si="92"/>
        <v>41800.423043981478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109</v>
      </c>
      <c r="P1952">
        <f t="shared" si="91"/>
        <v>0.99</v>
      </c>
      <c r="Q1952" s="12" t="s">
        <v>8322</v>
      </c>
      <c r="R1952" t="s">
        <v>8352</v>
      </c>
      <c r="S1952" s="9">
        <f t="shared" si="92"/>
        <v>40624.181400462963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186</v>
      </c>
      <c r="P1953">
        <f t="shared" si="91"/>
        <v>2.23</v>
      </c>
      <c r="Q1953" s="12" t="s">
        <v>8322</v>
      </c>
      <c r="R1953" t="s">
        <v>8352</v>
      </c>
      <c r="S1953" s="9">
        <f t="shared" si="92"/>
        <v>42651.420567129629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1000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186</v>
      </c>
      <c r="P1954">
        <f t="shared" si="91"/>
        <v>2.72</v>
      </c>
      <c r="Q1954" s="12" t="s">
        <v>8322</v>
      </c>
      <c r="R1954" t="s">
        <v>8352</v>
      </c>
      <c r="S1954" s="9">
        <f t="shared" si="92"/>
        <v>41526.60665509259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307</v>
      </c>
      <c r="P1955">
        <f t="shared" si="91"/>
        <v>12.52</v>
      </c>
      <c r="Q1955" s="12" t="s">
        <v>8322</v>
      </c>
      <c r="R1955" t="s">
        <v>8352</v>
      </c>
      <c r="S1955" s="9">
        <f t="shared" si="92"/>
        <v>40941.199826388889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117</v>
      </c>
      <c r="P1956">
        <f t="shared" si="91"/>
        <v>4.43</v>
      </c>
      <c r="Q1956" s="12" t="s">
        <v>8322</v>
      </c>
      <c r="R1956" t="s">
        <v>8352</v>
      </c>
      <c r="S1956" s="9">
        <f t="shared" si="92"/>
        <v>42394.580740740741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141</v>
      </c>
      <c r="P1957">
        <f t="shared" si="91"/>
        <v>6.33</v>
      </c>
      <c r="Q1957" s="12" t="s">
        <v>8322</v>
      </c>
      <c r="R1957" t="s">
        <v>8352</v>
      </c>
      <c r="S1957" s="9">
        <f t="shared" si="92"/>
        <v>41020.271770833337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122</v>
      </c>
      <c r="P1958">
        <f t="shared" si="91"/>
        <v>5.0199999999999996</v>
      </c>
      <c r="Q1958" s="12" t="s">
        <v>8322</v>
      </c>
      <c r="R1958" t="s">
        <v>8352</v>
      </c>
      <c r="S1958" s="9">
        <f t="shared" si="92"/>
        <v>42067.923668981486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6</v>
      </c>
      <c r="P1959">
        <f t="shared" si="91"/>
        <v>2.77</v>
      </c>
      <c r="Q1959" s="12" t="s">
        <v>8322</v>
      </c>
      <c r="R1959" t="s">
        <v>8352</v>
      </c>
      <c r="S1959" s="9">
        <f t="shared" si="92"/>
        <v>41179.098530092589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1800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102</v>
      </c>
      <c r="P1960">
        <f t="shared" si="91"/>
        <v>1.35</v>
      </c>
      <c r="Q1960" s="12" t="s">
        <v>8322</v>
      </c>
      <c r="R1960" t="s">
        <v>8352</v>
      </c>
      <c r="S1960" s="9">
        <f t="shared" si="92"/>
        <v>41326.987974537034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12000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</v>
      </c>
      <c r="P1961">
        <f t="shared" si="91"/>
        <v>4.3099999999999996</v>
      </c>
      <c r="Q1961" s="12" t="s">
        <v>8322</v>
      </c>
      <c r="R1961" t="s">
        <v>8352</v>
      </c>
      <c r="S1961" s="9">
        <f t="shared" si="92"/>
        <v>41871.845601851855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1500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122</v>
      </c>
      <c r="P1962">
        <f t="shared" si="91"/>
        <v>55.33</v>
      </c>
      <c r="Q1962" s="12" t="s">
        <v>8322</v>
      </c>
      <c r="R1962" t="s">
        <v>8352</v>
      </c>
      <c r="S1962" s="9">
        <f t="shared" si="92"/>
        <v>41964.362743055557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12</v>
      </c>
      <c r="P1963">
        <f t="shared" si="91"/>
        <v>1.1200000000000001</v>
      </c>
      <c r="Q1963" s="12" t="s">
        <v>8322</v>
      </c>
      <c r="R1963" t="s">
        <v>8352</v>
      </c>
      <c r="S1963" s="9">
        <f t="shared" si="92"/>
        <v>41148.194641203707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20000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9</v>
      </c>
      <c r="P1964">
        <f t="shared" si="91"/>
        <v>5.95</v>
      </c>
      <c r="Q1964" s="12" t="s">
        <v>8322</v>
      </c>
      <c r="R1964" t="s">
        <v>8352</v>
      </c>
      <c r="S1964" s="9">
        <f t="shared" si="92"/>
        <v>41742.780509259261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1500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121</v>
      </c>
      <c r="P1965">
        <f t="shared" si="91"/>
        <v>8.8800000000000008</v>
      </c>
      <c r="Q1965" s="12" t="s">
        <v>8322</v>
      </c>
      <c r="R1965" t="s">
        <v>8352</v>
      </c>
      <c r="S1965" s="9">
        <f t="shared" si="92"/>
        <v>41863.429791666669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1500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121</v>
      </c>
      <c r="P1966">
        <f t="shared" si="91"/>
        <v>1.41</v>
      </c>
      <c r="Q1966" s="12" t="s">
        <v>8322</v>
      </c>
      <c r="R1966" t="s">
        <v>8352</v>
      </c>
      <c r="S1966" s="9">
        <f t="shared" si="92"/>
        <v>42452.272824074069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100</v>
      </c>
      <c r="P1967">
        <f t="shared" si="91"/>
        <v>17.52</v>
      </c>
      <c r="Q1967" s="12" t="s">
        <v>8322</v>
      </c>
      <c r="R1967" t="s">
        <v>8352</v>
      </c>
      <c r="S1967" s="9">
        <f t="shared" si="92"/>
        <v>40898.089236111111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25000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7</v>
      </c>
      <c r="P1968">
        <f t="shared" si="91"/>
        <v>1.19</v>
      </c>
      <c r="Q1968" s="12" t="s">
        <v>8322</v>
      </c>
      <c r="R1968" t="s">
        <v>8352</v>
      </c>
      <c r="S1968" s="9">
        <f t="shared" si="92"/>
        <v>41835.540486111109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100</v>
      </c>
      <c r="P1969">
        <f t="shared" si="91"/>
        <v>4.4400000000000004</v>
      </c>
      <c r="Q1969" s="12" t="s">
        <v>8322</v>
      </c>
      <c r="R1969" t="s">
        <v>8352</v>
      </c>
      <c r="S1969" s="9">
        <f t="shared" si="92"/>
        <v>41730.663530092592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3000000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0</v>
      </c>
      <c r="P1970">
        <f t="shared" si="91"/>
        <v>3.53</v>
      </c>
      <c r="Q1970" s="12" t="s">
        <v>8322</v>
      </c>
      <c r="R1970" t="s">
        <v>8352</v>
      </c>
      <c r="S1970" s="9">
        <f t="shared" si="92"/>
        <v>42676.586979166663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1500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120</v>
      </c>
      <c r="P1971">
        <f t="shared" si="91"/>
        <v>0.95</v>
      </c>
      <c r="Q1971" s="12" t="s">
        <v>8322</v>
      </c>
      <c r="R1971" t="s">
        <v>8352</v>
      </c>
      <c r="S1971" s="9">
        <f t="shared" si="92"/>
        <v>42557.792453703703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119</v>
      </c>
      <c r="P1972">
        <f t="shared" si="91"/>
        <v>2.5499999999999998</v>
      </c>
      <c r="Q1972" s="12" t="s">
        <v>8322</v>
      </c>
      <c r="R1972" t="s">
        <v>8352</v>
      </c>
      <c r="S1972" s="9">
        <f t="shared" si="92"/>
        <v>41324.193298611113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11000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16</v>
      </c>
      <c r="P1973">
        <f t="shared" si="91"/>
        <v>0.46</v>
      </c>
      <c r="Q1973" s="12" t="s">
        <v>8322</v>
      </c>
      <c r="R1973" t="s">
        <v>8352</v>
      </c>
      <c r="S1973" s="9">
        <f t="shared" si="92"/>
        <v>41561.500706018516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35000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5</v>
      </c>
      <c r="P1974">
        <f t="shared" si="91"/>
        <v>7.5</v>
      </c>
      <c r="Q1974" s="12" t="s">
        <v>8322</v>
      </c>
      <c r="R1974" t="s">
        <v>8352</v>
      </c>
      <c r="S1974" s="9">
        <f t="shared" si="92"/>
        <v>41201.012083333335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119</v>
      </c>
      <c r="P1975">
        <f t="shared" si="91"/>
        <v>0.87</v>
      </c>
      <c r="Q1975" s="12" t="s">
        <v>8322</v>
      </c>
      <c r="R1975" t="s">
        <v>8352</v>
      </c>
      <c r="S1975" s="9">
        <f t="shared" si="92"/>
        <v>42549.722962962958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36</v>
      </c>
      <c r="P1976">
        <f t="shared" si="91"/>
        <v>4.43</v>
      </c>
      <c r="Q1976" s="12" t="s">
        <v>8322</v>
      </c>
      <c r="R1976" t="s">
        <v>8352</v>
      </c>
      <c r="S1976" s="9">
        <f t="shared" si="92"/>
        <v>41445.334131944444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12000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15</v>
      </c>
      <c r="P1977">
        <f t="shared" si="91"/>
        <v>7.02</v>
      </c>
      <c r="Q1977" s="12" t="s">
        <v>8322</v>
      </c>
      <c r="R1977" t="s">
        <v>8352</v>
      </c>
      <c r="S1977" s="9">
        <f t="shared" si="92"/>
        <v>41313.755219907405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1500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118</v>
      </c>
      <c r="P1978">
        <f t="shared" si="91"/>
        <v>3.75</v>
      </c>
      <c r="Q1978" s="12" t="s">
        <v>8322</v>
      </c>
      <c r="R1978" t="s">
        <v>8352</v>
      </c>
      <c r="S1978" s="9">
        <f t="shared" si="92"/>
        <v>41438.899594907409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101</v>
      </c>
      <c r="P1979">
        <f t="shared" si="91"/>
        <v>2.16</v>
      </c>
      <c r="Q1979" s="12" t="s">
        <v>8322</v>
      </c>
      <c r="R1979" t="s">
        <v>8352</v>
      </c>
      <c r="S1979" s="9">
        <f t="shared" si="92"/>
        <v>42311.216898148152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118</v>
      </c>
      <c r="P1980">
        <f t="shared" si="91"/>
        <v>4.57</v>
      </c>
      <c r="Q1980" s="12" t="s">
        <v>8322</v>
      </c>
      <c r="R1980" t="s">
        <v>8352</v>
      </c>
      <c r="S1980" s="9">
        <f t="shared" si="92"/>
        <v>41039.225601851853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148</v>
      </c>
      <c r="P1981">
        <f t="shared" si="91"/>
        <v>2.1800000000000002</v>
      </c>
      <c r="Q1981" s="12" t="s">
        <v>8322</v>
      </c>
      <c r="R1981" t="s">
        <v>8352</v>
      </c>
      <c r="S1981" s="9">
        <f t="shared" si="92"/>
        <v>42290.460023148145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4000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44</v>
      </c>
      <c r="P1982">
        <f t="shared" si="91"/>
        <v>0.91</v>
      </c>
      <c r="Q1982" s="12" t="s">
        <v>8322</v>
      </c>
      <c r="R1982" t="s">
        <v>8352</v>
      </c>
      <c r="S1982" s="9">
        <f t="shared" si="92"/>
        <v>42423.542384259257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10</v>
      </c>
      <c r="P1983">
        <f t="shared" si="91"/>
        <v>147.25</v>
      </c>
      <c r="Q1983" s="12" t="s">
        <v>8341</v>
      </c>
      <c r="R1983" t="s">
        <v>8353</v>
      </c>
      <c r="S1983" s="9">
        <f t="shared" si="92"/>
        <v>41799.725289351853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1500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118</v>
      </c>
      <c r="P1984">
        <f t="shared" si="91"/>
        <v>0</v>
      </c>
      <c r="Q1984" s="12" t="s">
        <v>8341</v>
      </c>
      <c r="R1984" t="s">
        <v>8353</v>
      </c>
      <c r="S1984" s="9">
        <f t="shared" si="92"/>
        <v>42678.586655092593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35</v>
      </c>
      <c r="P1985">
        <f t="shared" si="91"/>
        <v>110.13</v>
      </c>
      <c r="Q1985" s="12" t="s">
        <v>8341</v>
      </c>
      <c r="R1985" t="s">
        <v>8353</v>
      </c>
      <c r="S1985" s="9">
        <f t="shared" si="92"/>
        <v>42593.011782407411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4</v>
      </c>
      <c r="P1986">
        <f t="shared" si="91"/>
        <v>251.14</v>
      </c>
      <c r="Q1986" s="12" t="s">
        <v>8341</v>
      </c>
      <c r="R1986" t="s">
        <v>8353</v>
      </c>
      <c r="S1986" s="9">
        <f t="shared" si="92"/>
        <v>41913.790289351848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293</v>
      </c>
      <c r="P1987">
        <f t="shared" ref="P1987:P2050" si="94">IFERROR(ROUND(E1987/L1987,2),0)</f>
        <v>438.75</v>
      </c>
      <c r="Q1987" s="12" t="s">
        <v>8341</v>
      </c>
      <c r="R1987" t="s">
        <v>8353</v>
      </c>
      <c r="S1987" s="9">
        <f t="shared" si="92"/>
        <v>42555.698738425926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8000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22</v>
      </c>
      <c r="P1988">
        <f t="shared" si="94"/>
        <v>1751</v>
      </c>
      <c r="Q1988" s="12" t="s">
        <v>8341</v>
      </c>
      <c r="R1988" t="s">
        <v>8353</v>
      </c>
      <c r="S1988" s="9">
        <f t="shared" ref="S1988:S2051" si="95">(((J1988/60)/60/24)+DATE(1970,1,1))</f>
        <v>42413.433831018512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700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250</v>
      </c>
      <c r="P1989">
        <f t="shared" si="94"/>
        <v>62.5</v>
      </c>
      <c r="Q1989" s="12" t="s">
        <v>8341</v>
      </c>
      <c r="R1989" t="s">
        <v>8353</v>
      </c>
      <c r="S1989" s="9">
        <f t="shared" si="95"/>
        <v>42034.639768518522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75000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2</v>
      </c>
      <c r="P1990">
        <f t="shared" si="94"/>
        <v>1748</v>
      </c>
      <c r="Q1990" s="12" t="s">
        <v>8341</v>
      </c>
      <c r="R1990" t="s">
        <v>8353</v>
      </c>
      <c r="S1990" s="9">
        <f t="shared" si="95"/>
        <v>42206.763217592597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24</v>
      </c>
      <c r="P1991">
        <f t="shared" si="94"/>
        <v>1742</v>
      </c>
      <c r="Q1991" s="12" t="s">
        <v>8341</v>
      </c>
      <c r="R1991" t="s">
        <v>8353</v>
      </c>
      <c r="S1991" s="9">
        <f t="shared" si="95"/>
        <v>42685.680648148147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16500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11</v>
      </c>
      <c r="P1992">
        <f t="shared" si="94"/>
        <v>347.8</v>
      </c>
      <c r="Q1992" s="12" t="s">
        <v>8341</v>
      </c>
      <c r="R1992" t="s">
        <v>8353</v>
      </c>
      <c r="S1992" s="9">
        <f t="shared" si="95"/>
        <v>42398.195972222224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1200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144</v>
      </c>
      <c r="P1993">
        <f t="shared" si="94"/>
        <v>576.02</v>
      </c>
      <c r="Q1993" s="12" t="s">
        <v>8341</v>
      </c>
      <c r="R1993" t="s">
        <v>8353</v>
      </c>
      <c r="S1993" s="9">
        <f t="shared" si="95"/>
        <v>42167.89335648148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115</v>
      </c>
      <c r="P1994">
        <f t="shared" si="94"/>
        <v>860</v>
      </c>
      <c r="Q1994" s="12" t="s">
        <v>8341</v>
      </c>
      <c r="R1994" t="s">
        <v>8353</v>
      </c>
      <c r="S1994" s="9">
        <f t="shared" si="95"/>
        <v>42023.143414351856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17</v>
      </c>
      <c r="P1995">
        <f t="shared" si="94"/>
        <v>0</v>
      </c>
      <c r="Q1995" s="12" t="s">
        <v>8341</v>
      </c>
      <c r="R1995" t="s">
        <v>8353</v>
      </c>
      <c r="S1995" s="9">
        <f t="shared" si="95"/>
        <v>42329.58839120371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1500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114</v>
      </c>
      <c r="P1996">
        <f t="shared" si="94"/>
        <v>0</v>
      </c>
      <c r="Q1996" s="12" t="s">
        <v>8341</v>
      </c>
      <c r="R1996" t="s">
        <v>8353</v>
      </c>
      <c r="S1996" s="9">
        <f t="shared" si="95"/>
        <v>42651.006273148145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26000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7</v>
      </c>
      <c r="P1997">
        <f t="shared" si="94"/>
        <v>569</v>
      </c>
      <c r="Q1997" s="12" t="s">
        <v>8341</v>
      </c>
      <c r="R1997" t="s">
        <v>8353</v>
      </c>
      <c r="S1997" s="9">
        <f t="shared" si="95"/>
        <v>42181.902037037042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171</v>
      </c>
      <c r="P1998">
        <f t="shared" si="94"/>
        <v>0</v>
      </c>
      <c r="Q1998" s="12" t="s">
        <v>8341</v>
      </c>
      <c r="R1998" t="s">
        <v>8353</v>
      </c>
      <c r="S1998" s="9">
        <f t="shared" si="95"/>
        <v>41800.819571759261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48000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4</v>
      </c>
      <c r="P1999">
        <f t="shared" si="94"/>
        <v>0</v>
      </c>
      <c r="Q1999" s="12" t="s">
        <v>8341</v>
      </c>
      <c r="R1999" t="s">
        <v>8353</v>
      </c>
      <c r="S1999" s="9">
        <f t="shared" si="95"/>
        <v>41847.930694444447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1700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100</v>
      </c>
      <c r="P2000">
        <f t="shared" si="94"/>
        <v>566.66999999999996</v>
      </c>
      <c r="Q2000" s="12" t="s">
        <v>8341</v>
      </c>
      <c r="R2000" t="s">
        <v>8353</v>
      </c>
      <c r="S2000" s="9">
        <f t="shared" si="95"/>
        <v>41807.118495370371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1300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131</v>
      </c>
      <c r="P2001">
        <f t="shared" si="94"/>
        <v>242.86</v>
      </c>
      <c r="Q2001" s="12" t="s">
        <v>8341</v>
      </c>
      <c r="R2001" t="s">
        <v>8353</v>
      </c>
      <c r="S2001" s="9">
        <f t="shared" si="95"/>
        <v>41926.482731481483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6000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28</v>
      </c>
      <c r="P2002">
        <f t="shared" si="94"/>
        <v>67.92</v>
      </c>
      <c r="Q2002" s="12" t="s">
        <v>8341</v>
      </c>
      <c r="R2002" t="s">
        <v>8353</v>
      </c>
      <c r="S2002" s="9">
        <f t="shared" si="95"/>
        <v>42345.951539351852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3500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48</v>
      </c>
      <c r="P2003">
        <f t="shared" si="94"/>
        <v>1.04</v>
      </c>
      <c r="Q2003" s="12" t="s">
        <v>8322</v>
      </c>
      <c r="R2003" t="s">
        <v>8352</v>
      </c>
      <c r="S2003" s="9">
        <f t="shared" si="95"/>
        <v>42136.209675925929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10500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16</v>
      </c>
      <c r="P2004">
        <f t="shared" si="94"/>
        <v>1.23</v>
      </c>
      <c r="Q2004" s="12" t="s">
        <v>8322</v>
      </c>
      <c r="R2004" t="s">
        <v>8352</v>
      </c>
      <c r="S2004" s="9">
        <f t="shared" si="95"/>
        <v>42728.71230324074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12000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14</v>
      </c>
      <c r="P2005">
        <f t="shared" si="94"/>
        <v>99.47</v>
      </c>
      <c r="Q2005" s="12" t="s">
        <v>8322</v>
      </c>
      <c r="R2005" t="s">
        <v>8352</v>
      </c>
      <c r="S2005" s="9">
        <f t="shared" si="95"/>
        <v>40347.125601851854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1650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102</v>
      </c>
      <c r="P2006">
        <f t="shared" si="94"/>
        <v>4.7699999999999996</v>
      </c>
      <c r="Q2006" s="12" t="s">
        <v>8322</v>
      </c>
      <c r="R2006" t="s">
        <v>8352</v>
      </c>
      <c r="S2006" s="9">
        <f t="shared" si="95"/>
        <v>41800.604895833334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112</v>
      </c>
      <c r="P2007">
        <f t="shared" si="94"/>
        <v>8.83</v>
      </c>
      <c r="Q2007" s="12" t="s">
        <v>8322</v>
      </c>
      <c r="R2007" t="s">
        <v>8352</v>
      </c>
      <c r="S2007" s="9">
        <f t="shared" si="95"/>
        <v>41535.812708333331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800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211</v>
      </c>
      <c r="P2008">
        <f t="shared" si="94"/>
        <v>5.56</v>
      </c>
      <c r="Q2008" s="12" t="s">
        <v>8322</v>
      </c>
      <c r="R2008" t="s">
        <v>8352</v>
      </c>
      <c r="S2008" s="9">
        <f t="shared" si="95"/>
        <v>41941.500520833331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109</v>
      </c>
      <c r="P2009">
        <f t="shared" si="94"/>
        <v>12.31</v>
      </c>
      <c r="Q2009" s="12" t="s">
        <v>8322</v>
      </c>
      <c r="R2009" t="s">
        <v>8352</v>
      </c>
      <c r="S2009" s="9">
        <f t="shared" si="95"/>
        <v>40347.837800925925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10000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17</v>
      </c>
      <c r="P2010">
        <f t="shared" si="94"/>
        <v>40.9</v>
      </c>
      <c r="Q2010" s="12" t="s">
        <v>8322</v>
      </c>
      <c r="R2010" t="s">
        <v>8352</v>
      </c>
      <c r="S2010" s="9">
        <f t="shared" si="95"/>
        <v>40761.604421296295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1500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111</v>
      </c>
      <c r="P2011">
        <f t="shared" si="94"/>
        <v>4.2</v>
      </c>
      <c r="Q2011" s="12" t="s">
        <v>8322</v>
      </c>
      <c r="R2011" t="s">
        <v>8352</v>
      </c>
      <c r="S2011" s="9">
        <f t="shared" si="95"/>
        <v>42661.323414351849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101</v>
      </c>
      <c r="P2012">
        <f t="shared" si="94"/>
        <v>0.96</v>
      </c>
      <c r="Q2012" s="12" t="s">
        <v>8322</v>
      </c>
      <c r="R2012" t="s">
        <v>8352</v>
      </c>
      <c r="S2012" s="9">
        <f t="shared" si="95"/>
        <v>42570.996423611112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1500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111</v>
      </c>
      <c r="P2013">
        <f t="shared" si="94"/>
        <v>1.72</v>
      </c>
      <c r="Q2013" s="12" t="s">
        <v>8322</v>
      </c>
      <c r="R2013" t="s">
        <v>8352</v>
      </c>
      <c r="S2013" s="9">
        <f t="shared" si="95"/>
        <v>42347.358483796299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167</v>
      </c>
      <c r="P2014">
        <f t="shared" si="94"/>
        <v>9.1</v>
      </c>
      <c r="Q2014" s="12" t="s">
        <v>8322</v>
      </c>
      <c r="R2014" t="s">
        <v>8352</v>
      </c>
      <c r="S2014" s="9">
        <f t="shared" si="95"/>
        <v>42010.822233796294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111</v>
      </c>
      <c r="P2015">
        <f t="shared" si="94"/>
        <v>0.36</v>
      </c>
      <c r="Q2015" s="12" t="s">
        <v>8322</v>
      </c>
      <c r="R2015" t="s">
        <v>8352</v>
      </c>
      <c r="S2015" s="9">
        <f t="shared" si="95"/>
        <v>42499.960810185185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111</v>
      </c>
      <c r="P2016">
        <f t="shared" si="94"/>
        <v>0.06</v>
      </c>
      <c r="Q2016" s="12" t="s">
        <v>8322</v>
      </c>
      <c r="R2016" t="s">
        <v>8352</v>
      </c>
      <c r="S2016" s="9">
        <f t="shared" si="95"/>
        <v>41324.214571759258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111</v>
      </c>
      <c r="P2017">
        <f t="shared" si="94"/>
        <v>10.25</v>
      </c>
      <c r="Q2017" s="12" t="s">
        <v>8322</v>
      </c>
      <c r="R2017" t="s">
        <v>8352</v>
      </c>
      <c r="S2017" s="9">
        <f t="shared" si="95"/>
        <v>40765.876886574071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101</v>
      </c>
      <c r="P2018">
        <f t="shared" si="94"/>
        <v>3.47</v>
      </c>
      <c r="Q2018" s="12" t="s">
        <v>8322</v>
      </c>
      <c r="R2018" t="s">
        <v>8352</v>
      </c>
      <c r="S2018" s="9">
        <f t="shared" si="95"/>
        <v>41312.88077546296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4000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41</v>
      </c>
      <c r="P2019">
        <f t="shared" si="94"/>
        <v>3.89</v>
      </c>
      <c r="Q2019" s="12" t="s">
        <v>8322</v>
      </c>
      <c r="R2019" t="s">
        <v>8352</v>
      </c>
      <c r="S2019" s="9">
        <f t="shared" si="95"/>
        <v>40961.057349537034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1500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110</v>
      </c>
      <c r="P2020">
        <f t="shared" si="94"/>
        <v>3.68</v>
      </c>
      <c r="Q2020" s="12" t="s">
        <v>8322</v>
      </c>
      <c r="R2020" t="s">
        <v>8352</v>
      </c>
      <c r="S2020" s="9">
        <f t="shared" si="95"/>
        <v>42199.365844907406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21000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8</v>
      </c>
      <c r="P2021">
        <f t="shared" si="94"/>
        <v>0.93</v>
      </c>
      <c r="Q2021" s="12" t="s">
        <v>8322</v>
      </c>
      <c r="R2021" t="s">
        <v>8352</v>
      </c>
      <c r="S2021" s="9">
        <f t="shared" si="95"/>
        <v>42605.70857638889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127</v>
      </c>
      <c r="P2022">
        <f t="shared" si="94"/>
        <v>13.53</v>
      </c>
      <c r="Q2022" s="12" t="s">
        <v>8322</v>
      </c>
      <c r="R2022" t="s">
        <v>8352</v>
      </c>
      <c r="S2022" s="9">
        <f t="shared" si="95"/>
        <v>41737.097499999996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110</v>
      </c>
      <c r="P2023">
        <f t="shared" si="94"/>
        <v>17.38</v>
      </c>
      <c r="Q2023" s="12" t="s">
        <v>8322</v>
      </c>
      <c r="R2023" t="s">
        <v>8352</v>
      </c>
      <c r="S2023" s="9">
        <f t="shared" si="95"/>
        <v>41861.070567129631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110</v>
      </c>
      <c r="P2024">
        <f t="shared" si="94"/>
        <v>5.08</v>
      </c>
      <c r="Q2024" s="12" t="s">
        <v>8322</v>
      </c>
      <c r="R2024" t="s">
        <v>8352</v>
      </c>
      <c r="S2024" s="9">
        <f t="shared" si="95"/>
        <v>42502.569120370375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103</v>
      </c>
      <c r="P2025">
        <f t="shared" si="94"/>
        <v>4.67</v>
      </c>
      <c r="Q2025" s="12" t="s">
        <v>8322</v>
      </c>
      <c r="R2025" t="s">
        <v>8352</v>
      </c>
      <c r="S2025" s="9">
        <f t="shared" si="95"/>
        <v>42136.420752314814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33000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</v>
      </c>
      <c r="P2026">
        <f t="shared" si="94"/>
        <v>15.58</v>
      </c>
      <c r="Q2026" s="12" t="s">
        <v>8322</v>
      </c>
      <c r="R2026" t="s">
        <v>8352</v>
      </c>
      <c r="S2026" s="9">
        <f t="shared" si="95"/>
        <v>41099.966944444444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1500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109</v>
      </c>
      <c r="P2027">
        <f t="shared" si="94"/>
        <v>2.2400000000000002</v>
      </c>
      <c r="Q2027" s="12" t="s">
        <v>8322</v>
      </c>
      <c r="R2027" t="s">
        <v>8352</v>
      </c>
      <c r="S2027" s="9">
        <f t="shared" si="95"/>
        <v>42136.184560185182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30000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5</v>
      </c>
      <c r="P2028">
        <f t="shared" si="94"/>
        <v>3.58</v>
      </c>
      <c r="Q2028" s="12" t="s">
        <v>8322</v>
      </c>
      <c r="R2028" t="s">
        <v>8352</v>
      </c>
      <c r="S2028" s="9">
        <f t="shared" si="95"/>
        <v>41704.735937500001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1500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108</v>
      </c>
      <c r="P2029">
        <f t="shared" si="94"/>
        <v>3.01</v>
      </c>
      <c r="Q2029" s="12" t="s">
        <v>8322</v>
      </c>
      <c r="R2029" t="s">
        <v>8352</v>
      </c>
      <c r="S2029" s="9">
        <f t="shared" si="95"/>
        <v>42048.813877314817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1000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163</v>
      </c>
      <c r="P2030">
        <f t="shared" si="94"/>
        <v>20.57</v>
      </c>
      <c r="Q2030" s="12" t="s">
        <v>8322</v>
      </c>
      <c r="R2030" t="s">
        <v>8352</v>
      </c>
      <c r="S2030" s="9">
        <f t="shared" si="95"/>
        <v>40215.919050925928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162</v>
      </c>
      <c r="P2031">
        <f t="shared" si="94"/>
        <v>17.27</v>
      </c>
      <c r="Q2031" s="12" t="s">
        <v>8322</v>
      </c>
      <c r="R2031" t="s">
        <v>8352</v>
      </c>
      <c r="S2031" s="9">
        <f t="shared" si="95"/>
        <v>41848.021770833337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1200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135</v>
      </c>
      <c r="P2032">
        <f t="shared" si="94"/>
        <v>2.59</v>
      </c>
      <c r="Q2032" s="12" t="s">
        <v>8322</v>
      </c>
      <c r="R2032" t="s">
        <v>8352</v>
      </c>
      <c r="S2032" s="9">
        <f t="shared" si="95"/>
        <v>41212.996481481481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1500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108</v>
      </c>
      <c r="P2033">
        <f t="shared" si="94"/>
        <v>3.18</v>
      </c>
      <c r="Q2033" s="12" t="s">
        <v>8322</v>
      </c>
      <c r="R2033" t="s">
        <v>8352</v>
      </c>
      <c r="S2033" s="9">
        <f t="shared" si="95"/>
        <v>41975.329317129625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161</v>
      </c>
      <c r="P2034">
        <f t="shared" si="94"/>
        <v>3.04</v>
      </c>
      <c r="Q2034" s="12" t="s">
        <v>8322</v>
      </c>
      <c r="R2034" t="s">
        <v>8352</v>
      </c>
      <c r="S2034" s="9">
        <f t="shared" si="95"/>
        <v>42689.565671296295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1570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103</v>
      </c>
      <c r="P2035">
        <f t="shared" si="94"/>
        <v>10.220000000000001</v>
      </c>
      <c r="Q2035" s="12" t="s">
        <v>8322</v>
      </c>
      <c r="R2035" t="s">
        <v>8352</v>
      </c>
      <c r="S2035" s="9">
        <f t="shared" si="95"/>
        <v>41725.082384259258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107</v>
      </c>
      <c r="P2036">
        <f t="shared" si="94"/>
        <v>3.17</v>
      </c>
      <c r="Q2036" s="12" t="s">
        <v>8322</v>
      </c>
      <c r="R2036" t="s">
        <v>8352</v>
      </c>
      <c r="S2036" s="9">
        <f t="shared" si="95"/>
        <v>42076.130011574074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161</v>
      </c>
      <c r="P2037">
        <f t="shared" si="94"/>
        <v>2.5</v>
      </c>
      <c r="Q2037" s="12" t="s">
        <v>8322</v>
      </c>
      <c r="R2037" t="s">
        <v>8352</v>
      </c>
      <c r="S2037" s="9">
        <f t="shared" si="95"/>
        <v>42311.625081018516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20000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8</v>
      </c>
      <c r="P2038">
        <f t="shared" si="94"/>
        <v>1.89</v>
      </c>
      <c r="Q2038" s="12" t="s">
        <v>8322</v>
      </c>
      <c r="R2038" t="s">
        <v>8352</v>
      </c>
      <c r="S2038" s="9">
        <f t="shared" si="95"/>
        <v>41738.864803240744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119</v>
      </c>
      <c r="P2039">
        <f t="shared" si="94"/>
        <v>3.74</v>
      </c>
      <c r="Q2039" s="12" t="s">
        <v>8322</v>
      </c>
      <c r="R2039" t="s">
        <v>8352</v>
      </c>
      <c r="S2039" s="9">
        <f t="shared" si="95"/>
        <v>41578.210104166668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1500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107</v>
      </c>
      <c r="P2040">
        <f t="shared" si="94"/>
        <v>7.85</v>
      </c>
      <c r="Q2040" s="12" t="s">
        <v>8322</v>
      </c>
      <c r="R2040" t="s">
        <v>8352</v>
      </c>
      <c r="S2040" s="9">
        <f t="shared" si="95"/>
        <v>41424.27107638889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106</v>
      </c>
      <c r="P2041">
        <f t="shared" si="94"/>
        <v>4.21</v>
      </c>
      <c r="Q2041" s="12" t="s">
        <v>8322</v>
      </c>
      <c r="R2041" t="s">
        <v>8352</v>
      </c>
      <c r="S2041" s="9">
        <f t="shared" si="95"/>
        <v>42675.438946759255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106</v>
      </c>
      <c r="P2042">
        <f t="shared" si="94"/>
        <v>5.87</v>
      </c>
      <c r="Q2042" s="12" t="s">
        <v>8322</v>
      </c>
      <c r="R2042" t="s">
        <v>8352</v>
      </c>
      <c r="S2042" s="9">
        <f t="shared" si="95"/>
        <v>41578.927118055559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106</v>
      </c>
      <c r="P2043">
        <f t="shared" si="94"/>
        <v>13.23</v>
      </c>
      <c r="Q2043" s="12" t="s">
        <v>8322</v>
      </c>
      <c r="R2043" t="s">
        <v>8352</v>
      </c>
      <c r="S2043" s="9">
        <f t="shared" si="95"/>
        <v>42654.525775462964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2000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79</v>
      </c>
      <c r="P2044">
        <f t="shared" si="94"/>
        <v>11.29</v>
      </c>
      <c r="Q2044" s="12" t="s">
        <v>8322</v>
      </c>
      <c r="R2044" t="s">
        <v>8352</v>
      </c>
      <c r="S2044" s="9">
        <f t="shared" si="95"/>
        <v>42331.708032407405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16</v>
      </c>
      <c r="P2045">
        <f t="shared" si="94"/>
        <v>8.17</v>
      </c>
      <c r="Q2045" s="12" t="s">
        <v>8322</v>
      </c>
      <c r="R2045" t="s">
        <v>8352</v>
      </c>
      <c r="S2045" s="9">
        <f t="shared" si="95"/>
        <v>42661.176817129628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105</v>
      </c>
      <c r="P2046">
        <f t="shared" si="94"/>
        <v>8.76</v>
      </c>
      <c r="Q2046" s="12" t="s">
        <v>8322</v>
      </c>
      <c r="R2046" t="s">
        <v>8352</v>
      </c>
      <c r="S2046" s="9">
        <f t="shared" si="95"/>
        <v>42138.684189814812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105</v>
      </c>
      <c r="P2047">
        <f t="shared" si="94"/>
        <v>5.99</v>
      </c>
      <c r="Q2047" s="12" t="s">
        <v>8322</v>
      </c>
      <c r="R2047" t="s">
        <v>8352</v>
      </c>
      <c r="S2047" s="9">
        <f t="shared" si="95"/>
        <v>41069.088506944441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14500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11</v>
      </c>
      <c r="P2048">
        <f t="shared" si="94"/>
        <v>7.26</v>
      </c>
      <c r="Q2048" s="12" t="s">
        <v>8322</v>
      </c>
      <c r="R2048" t="s">
        <v>8352</v>
      </c>
      <c r="S2048" s="9">
        <f t="shared" si="95"/>
        <v>41387.171805555554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15000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11</v>
      </c>
      <c r="P2049">
        <f t="shared" si="94"/>
        <v>3.56</v>
      </c>
      <c r="Q2049" s="12" t="s">
        <v>8322</v>
      </c>
      <c r="R2049" t="s">
        <v>8352</v>
      </c>
      <c r="S2049" s="9">
        <f t="shared" si="95"/>
        <v>42081.903587962966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500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315</v>
      </c>
      <c r="P2050">
        <f t="shared" si="94"/>
        <v>1.1499999999999999</v>
      </c>
      <c r="Q2050" s="12" t="s">
        <v>8322</v>
      </c>
      <c r="R2050" t="s">
        <v>8352</v>
      </c>
      <c r="S2050" s="9">
        <f t="shared" si="95"/>
        <v>41387.651516203703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6000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26</v>
      </c>
      <c r="P2051">
        <f t="shared" ref="P2051:P2114" si="97">IFERROR(ROUND(E2051/L2051,2),0)</f>
        <v>2.12</v>
      </c>
      <c r="Q2051" s="12" t="s">
        <v>8322</v>
      </c>
      <c r="R2051" t="s">
        <v>8352</v>
      </c>
      <c r="S2051" s="9">
        <f t="shared" si="95"/>
        <v>41575.527349537035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86350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2</v>
      </c>
      <c r="P2052">
        <f t="shared" si="97"/>
        <v>9.24</v>
      </c>
      <c r="Q2052" s="12" t="s">
        <v>8322</v>
      </c>
      <c r="R2052" t="s">
        <v>8352</v>
      </c>
      <c r="S2052" s="9">
        <f t="shared" ref="S2052:S2115" si="98">(((J2052/60)/60/24)+DATE(1970,1,1))</f>
        <v>42115.071504629625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393</v>
      </c>
      <c r="P2053">
        <f t="shared" si="97"/>
        <v>6.49</v>
      </c>
      <c r="Q2053" s="12" t="s">
        <v>8322</v>
      </c>
      <c r="R2053" t="s">
        <v>8352</v>
      </c>
      <c r="S2053" s="9">
        <f t="shared" si="98"/>
        <v>41604.022418981483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3400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46</v>
      </c>
      <c r="P2054">
        <f t="shared" si="97"/>
        <v>2.9</v>
      </c>
      <c r="Q2054" s="12" t="s">
        <v>8322</v>
      </c>
      <c r="R2054" t="s">
        <v>8352</v>
      </c>
      <c r="S2054" s="9">
        <f t="shared" si="98"/>
        <v>42375.08394675926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1500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105</v>
      </c>
      <c r="P2055">
        <f t="shared" si="97"/>
        <v>12.98</v>
      </c>
      <c r="Q2055" s="12" t="s">
        <v>8322</v>
      </c>
      <c r="R2055" t="s">
        <v>8352</v>
      </c>
      <c r="S2055" s="9">
        <f t="shared" si="98"/>
        <v>42303.617488425924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1200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130</v>
      </c>
      <c r="P2056">
        <f t="shared" si="97"/>
        <v>2.52</v>
      </c>
      <c r="Q2056" s="12" t="s">
        <v>8322</v>
      </c>
      <c r="R2056" t="s">
        <v>8352</v>
      </c>
      <c r="S2056" s="9">
        <f t="shared" si="98"/>
        <v>41731.520949074074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104</v>
      </c>
      <c r="P2057">
        <f t="shared" si="97"/>
        <v>15.5</v>
      </c>
      <c r="Q2057" s="12" t="s">
        <v>8322</v>
      </c>
      <c r="R2057" t="s">
        <v>8352</v>
      </c>
      <c r="S2057" s="9">
        <f t="shared" si="98"/>
        <v>41946.674108796295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130</v>
      </c>
      <c r="P2058">
        <f t="shared" si="97"/>
        <v>2.82</v>
      </c>
      <c r="Q2058" s="12" t="s">
        <v>8322</v>
      </c>
      <c r="R2058" t="s">
        <v>8352</v>
      </c>
      <c r="S2058" s="9">
        <f t="shared" si="98"/>
        <v>41351.76090277778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104</v>
      </c>
      <c r="P2059">
        <f t="shared" si="97"/>
        <v>2.34</v>
      </c>
      <c r="Q2059" s="12" t="s">
        <v>8322</v>
      </c>
      <c r="R2059" t="s">
        <v>8352</v>
      </c>
      <c r="S2059" s="9">
        <f t="shared" si="98"/>
        <v>42396.494583333333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500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312</v>
      </c>
      <c r="P2060">
        <f t="shared" si="97"/>
        <v>3.8</v>
      </c>
      <c r="Q2060" s="12" t="s">
        <v>8322</v>
      </c>
      <c r="R2060" t="s">
        <v>8352</v>
      </c>
      <c r="S2060" s="9">
        <f t="shared" si="98"/>
        <v>42026.370717592596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104</v>
      </c>
      <c r="P2061">
        <f t="shared" si="97"/>
        <v>4.1500000000000004</v>
      </c>
      <c r="Q2061" s="12" t="s">
        <v>8322</v>
      </c>
      <c r="R2061" t="s">
        <v>8352</v>
      </c>
      <c r="S2061" s="9">
        <f t="shared" si="98"/>
        <v>42361.602476851855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104</v>
      </c>
      <c r="P2062">
        <f t="shared" si="97"/>
        <v>1.1399999999999999</v>
      </c>
      <c r="Q2062" s="12" t="s">
        <v>8322</v>
      </c>
      <c r="R2062" t="s">
        <v>8352</v>
      </c>
      <c r="S2062" s="9">
        <f t="shared" si="98"/>
        <v>41783.642939814818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7500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21</v>
      </c>
      <c r="P2063">
        <f t="shared" si="97"/>
        <v>44.43</v>
      </c>
      <c r="Q2063" s="12" t="s">
        <v>8322</v>
      </c>
      <c r="R2063" t="s">
        <v>8352</v>
      </c>
      <c r="S2063" s="9">
        <f t="shared" si="98"/>
        <v>42705.764513888891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1500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104</v>
      </c>
      <c r="P2064">
        <f t="shared" si="97"/>
        <v>7.65</v>
      </c>
      <c r="Q2064" s="12" t="s">
        <v>8322</v>
      </c>
      <c r="R2064" t="s">
        <v>8352</v>
      </c>
      <c r="S2064" s="9">
        <f t="shared" si="98"/>
        <v>42423.3830787037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1400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111</v>
      </c>
      <c r="P2065">
        <f t="shared" si="97"/>
        <v>31.63</v>
      </c>
      <c r="Q2065" s="12" t="s">
        <v>8322</v>
      </c>
      <c r="R2065" t="s">
        <v>8352</v>
      </c>
      <c r="S2065" s="9">
        <f t="shared" si="98"/>
        <v>42472.73265046296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500000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0</v>
      </c>
      <c r="P2066">
        <f t="shared" si="97"/>
        <v>0.27</v>
      </c>
      <c r="Q2066" s="12" t="s">
        <v>8322</v>
      </c>
      <c r="R2066" t="s">
        <v>8352</v>
      </c>
      <c r="S2066" s="9">
        <f t="shared" si="98"/>
        <v>41389.364849537036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1200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129</v>
      </c>
      <c r="P2067">
        <f t="shared" si="97"/>
        <v>0.99</v>
      </c>
      <c r="Q2067" s="12" t="s">
        <v>8322</v>
      </c>
      <c r="R2067" t="s">
        <v>8352</v>
      </c>
      <c r="S2067" s="9">
        <f t="shared" si="98"/>
        <v>41603.333668981482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9000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17</v>
      </c>
      <c r="P2068">
        <f t="shared" si="97"/>
        <v>23.75</v>
      </c>
      <c r="Q2068" s="12" t="s">
        <v>8322</v>
      </c>
      <c r="R2068" t="s">
        <v>8352</v>
      </c>
      <c r="S2068" s="9">
        <f t="shared" si="98"/>
        <v>41844.771793981483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1000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154</v>
      </c>
      <c r="P2069">
        <f t="shared" si="97"/>
        <v>153.80000000000001</v>
      </c>
      <c r="Q2069" s="12" t="s">
        <v>8322</v>
      </c>
      <c r="R2069" t="s">
        <v>8352</v>
      </c>
      <c r="S2069" s="9">
        <f t="shared" si="98"/>
        <v>42115.853888888887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102</v>
      </c>
      <c r="P2070">
        <f t="shared" si="97"/>
        <v>20.22</v>
      </c>
      <c r="Q2070" s="12" t="s">
        <v>8322</v>
      </c>
      <c r="R2070" t="s">
        <v>8352</v>
      </c>
      <c r="S2070" s="9">
        <f t="shared" si="98"/>
        <v>42633.841608796298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102</v>
      </c>
      <c r="P2071">
        <f t="shared" si="97"/>
        <v>5.84</v>
      </c>
      <c r="Q2071" s="12" t="s">
        <v>8322</v>
      </c>
      <c r="R2071" t="s">
        <v>8352</v>
      </c>
      <c r="S2071" s="9">
        <f t="shared" si="98"/>
        <v>42340.972118055557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600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256</v>
      </c>
      <c r="P2072">
        <f t="shared" si="97"/>
        <v>1</v>
      </c>
      <c r="Q2072" s="12" t="s">
        <v>8322</v>
      </c>
      <c r="R2072" t="s">
        <v>8352</v>
      </c>
      <c r="S2072" s="9">
        <f t="shared" si="98"/>
        <v>42519.6565162037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102</v>
      </c>
      <c r="P2073">
        <f t="shared" si="97"/>
        <v>5.52</v>
      </c>
      <c r="Q2073" s="12" t="s">
        <v>8322</v>
      </c>
      <c r="R2073" t="s">
        <v>8352</v>
      </c>
      <c r="S2073" s="9">
        <f t="shared" si="98"/>
        <v>42600.278749999998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153</v>
      </c>
      <c r="P2074">
        <f t="shared" si="97"/>
        <v>4.38</v>
      </c>
      <c r="Q2074" s="12" t="s">
        <v>8322</v>
      </c>
      <c r="R2074" t="s">
        <v>8352</v>
      </c>
      <c r="S2074" s="9">
        <f t="shared" si="98"/>
        <v>42467.581388888888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</v>
      </c>
      <c r="P2075">
        <f t="shared" si="97"/>
        <v>3.26</v>
      </c>
      <c r="Q2075" s="12" t="s">
        <v>8322</v>
      </c>
      <c r="R2075" t="s">
        <v>8352</v>
      </c>
      <c r="S2075" s="9">
        <f t="shared" si="98"/>
        <v>42087.668032407411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153</v>
      </c>
      <c r="P2076">
        <f t="shared" si="97"/>
        <v>510.67</v>
      </c>
      <c r="Q2076" s="12" t="s">
        <v>8322</v>
      </c>
      <c r="R2076" t="s">
        <v>8352</v>
      </c>
      <c r="S2076" s="9">
        <f t="shared" si="98"/>
        <v>42466.826180555552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50000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3</v>
      </c>
      <c r="P2077">
        <f t="shared" si="97"/>
        <v>0.19</v>
      </c>
      <c r="Q2077" s="12" t="s">
        <v>8322</v>
      </c>
      <c r="R2077" t="s">
        <v>8352</v>
      </c>
      <c r="S2077" s="9">
        <f t="shared" si="98"/>
        <v>41450.681574074071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1500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102</v>
      </c>
      <c r="P2078">
        <f t="shared" si="97"/>
        <v>0.18</v>
      </c>
      <c r="Q2078" s="12" t="s">
        <v>8322</v>
      </c>
      <c r="R2078" t="s">
        <v>8352</v>
      </c>
      <c r="S2078" s="9">
        <f t="shared" si="98"/>
        <v>41803.880659722221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7500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20</v>
      </c>
      <c r="P2079">
        <f t="shared" si="97"/>
        <v>8.1199999999999992</v>
      </c>
      <c r="Q2079" s="12" t="s">
        <v>8322</v>
      </c>
      <c r="R2079" t="s">
        <v>8352</v>
      </c>
      <c r="S2079" s="9">
        <f t="shared" si="98"/>
        <v>42103.042546296296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1500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102</v>
      </c>
      <c r="P2080">
        <f t="shared" si="97"/>
        <v>31.77</v>
      </c>
      <c r="Q2080" s="12" t="s">
        <v>8322</v>
      </c>
      <c r="R2080" t="s">
        <v>8352</v>
      </c>
      <c r="S2080" s="9">
        <f t="shared" si="98"/>
        <v>42692.771493055552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101</v>
      </c>
      <c r="P2081">
        <f t="shared" si="97"/>
        <v>2.5099999999999998</v>
      </c>
      <c r="Q2081" s="12" t="s">
        <v>8322</v>
      </c>
      <c r="R2081" t="s">
        <v>8352</v>
      </c>
      <c r="S2081" s="9">
        <f t="shared" si="98"/>
        <v>42150.71056712963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101</v>
      </c>
      <c r="P2082">
        <f t="shared" si="97"/>
        <v>30.42</v>
      </c>
      <c r="Q2082" s="12" t="s">
        <v>8322</v>
      </c>
      <c r="R2082" t="s">
        <v>8352</v>
      </c>
      <c r="S2082" s="9">
        <f t="shared" si="98"/>
        <v>42289.957175925927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30</v>
      </c>
      <c r="P2083">
        <f t="shared" si="97"/>
        <v>27.64</v>
      </c>
      <c r="Q2083" s="12" t="s">
        <v>8328</v>
      </c>
      <c r="R2083" t="s">
        <v>8332</v>
      </c>
      <c r="S2083" s="9">
        <f t="shared" si="98"/>
        <v>41004.156886574077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101</v>
      </c>
      <c r="P2084">
        <f t="shared" si="97"/>
        <v>39.950000000000003</v>
      </c>
      <c r="Q2084" s="12" t="s">
        <v>8328</v>
      </c>
      <c r="R2084" t="s">
        <v>8332</v>
      </c>
      <c r="S2084" s="9">
        <f t="shared" si="98"/>
        <v>40811.120324074072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101</v>
      </c>
      <c r="P2085">
        <f t="shared" si="97"/>
        <v>60.6</v>
      </c>
      <c r="Q2085" s="12" t="s">
        <v>8328</v>
      </c>
      <c r="R2085" t="s">
        <v>8332</v>
      </c>
      <c r="S2085" s="9">
        <f t="shared" si="98"/>
        <v>41034.72216435185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101</v>
      </c>
      <c r="P2086">
        <f t="shared" si="97"/>
        <v>32.85</v>
      </c>
      <c r="Q2086" s="12" t="s">
        <v>8328</v>
      </c>
      <c r="R2086" t="s">
        <v>8332</v>
      </c>
      <c r="S2086" s="9">
        <f t="shared" si="98"/>
        <v>41731.833124999997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101</v>
      </c>
      <c r="P2087">
        <f t="shared" si="97"/>
        <v>18.190000000000001</v>
      </c>
      <c r="Q2087" s="12" t="s">
        <v>8328</v>
      </c>
      <c r="R2087" t="s">
        <v>8332</v>
      </c>
      <c r="S2087" s="9">
        <f t="shared" si="98"/>
        <v>41075.835497685184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116</v>
      </c>
      <c r="P2088">
        <f t="shared" si="97"/>
        <v>43.14</v>
      </c>
      <c r="Q2088" s="12" t="s">
        <v>8328</v>
      </c>
      <c r="R2088" t="s">
        <v>8332</v>
      </c>
      <c r="S2088" s="9">
        <f t="shared" si="98"/>
        <v>40860.67050925926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101</v>
      </c>
      <c r="P2089">
        <f t="shared" si="97"/>
        <v>60.4</v>
      </c>
      <c r="Q2089" s="12" t="s">
        <v>8328</v>
      </c>
      <c r="R2089" t="s">
        <v>8332</v>
      </c>
      <c r="S2089" s="9">
        <f t="shared" si="98"/>
        <v>40764.204375000001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101</v>
      </c>
      <c r="P2090">
        <f t="shared" si="97"/>
        <v>20.13</v>
      </c>
      <c r="Q2090" s="12" t="s">
        <v>8328</v>
      </c>
      <c r="R2090" t="s">
        <v>8332</v>
      </c>
      <c r="S2090" s="9">
        <f t="shared" si="98"/>
        <v>40395.714722222219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126</v>
      </c>
      <c r="P2091">
        <f t="shared" si="97"/>
        <v>24.29</v>
      </c>
      <c r="Q2091" s="12" t="s">
        <v>8328</v>
      </c>
      <c r="R2091" t="s">
        <v>8332</v>
      </c>
      <c r="S2091" s="9">
        <f t="shared" si="98"/>
        <v>41453.076319444444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10000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15</v>
      </c>
      <c r="P2092">
        <f t="shared" si="97"/>
        <v>9.41</v>
      </c>
      <c r="Q2092" s="12" t="s">
        <v>8328</v>
      </c>
      <c r="R2092" t="s">
        <v>8332</v>
      </c>
      <c r="S2092" s="9">
        <f t="shared" si="98"/>
        <v>41299.381423611114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100</v>
      </c>
      <c r="P2093">
        <f t="shared" si="97"/>
        <v>6.12</v>
      </c>
      <c r="Q2093" s="12" t="s">
        <v>8328</v>
      </c>
      <c r="R2093" t="s">
        <v>8332</v>
      </c>
      <c r="S2093" s="9">
        <f t="shared" si="98"/>
        <v>40555.322662037033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125</v>
      </c>
      <c r="P2094">
        <f t="shared" si="97"/>
        <v>27.33</v>
      </c>
      <c r="Q2094" s="12" t="s">
        <v>8328</v>
      </c>
      <c r="R2094" t="s">
        <v>8332</v>
      </c>
      <c r="S2094" s="9">
        <f t="shared" si="98"/>
        <v>40763.707546296297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100</v>
      </c>
      <c r="P2095">
        <f t="shared" si="97"/>
        <v>65.33</v>
      </c>
      <c r="Q2095" s="12" t="s">
        <v>8328</v>
      </c>
      <c r="R2095" t="s">
        <v>8332</v>
      </c>
      <c r="S2095" s="9">
        <f t="shared" si="98"/>
        <v>41205.854537037041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100</v>
      </c>
      <c r="P2096">
        <f t="shared" si="97"/>
        <v>20.85</v>
      </c>
      <c r="Q2096" s="12" t="s">
        <v>8328</v>
      </c>
      <c r="R2096" t="s">
        <v>8332</v>
      </c>
      <c r="S2096" s="9">
        <f t="shared" si="98"/>
        <v>40939.02002314815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68.22</v>
      </c>
      <c r="Q2097" s="12" t="s">
        <v>8328</v>
      </c>
      <c r="R2097" t="s">
        <v>8332</v>
      </c>
      <c r="S2097" s="9">
        <f t="shared" si="98"/>
        <v>40758.733483796292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100</v>
      </c>
      <c r="P2098">
        <f t="shared" si="97"/>
        <v>107.16</v>
      </c>
      <c r="Q2098" s="12" t="s">
        <v>8328</v>
      </c>
      <c r="R2098" t="s">
        <v>8332</v>
      </c>
      <c r="S2098" s="9">
        <f t="shared" si="98"/>
        <v>41192.758506944447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103</v>
      </c>
      <c r="P2099">
        <f t="shared" si="97"/>
        <v>39.47</v>
      </c>
      <c r="Q2099" s="12" t="s">
        <v>8328</v>
      </c>
      <c r="R2099" t="s">
        <v>8332</v>
      </c>
      <c r="S2099" s="9">
        <f t="shared" si="98"/>
        <v>40818.58489583333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46.88</v>
      </c>
      <c r="Q2100" s="12" t="s">
        <v>8328</v>
      </c>
      <c r="R2100" t="s">
        <v>8332</v>
      </c>
      <c r="S2100" s="9">
        <f t="shared" si="98"/>
        <v>40946.11383101852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1200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125</v>
      </c>
      <c r="P2101">
        <f t="shared" si="97"/>
        <v>23.81</v>
      </c>
      <c r="Q2101" s="12" t="s">
        <v>8328</v>
      </c>
      <c r="R2101" t="s">
        <v>8332</v>
      </c>
      <c r="S2101" s="9">
        <f t="shared" si="98"/>
        <v>42173.746342592596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100</v>
      </c>
      <c r="P2102">
        <f t="shared" si="97"/>
        <v>55.56</v>
      </c>
      <c r="Q2102" s="12" t="s">
        <v>8328</v>
      </c>
      <c r="R2102" t="s">
        <v>8332</v>
      </c>
      <c r="S2102" s="9">
        <f t="shared" si="98"/>
        <v>41074.834965277776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100</v>
      </c>
      <c r="P2103">
        <f t="shared" si="97"/>
        <v>34.090000000000003</v>
      </c>
      <c r="Q2103" s="12" t="s">
        <v>8328</v>
      </c>
      <c r="R2103" t="s">
        <v>8332</v>
      </c>
      <c r="S2103" s="9">
        <f t="shared" si="98"/>
        <v>40892.149467592593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100</v>
      </c>
      <c r="P2104">
        <f t="shared" si="97"/>
        <v>39.47</v>
      </c>
      <c r="Q2104" s="12" t="s">
        <v>8328</v>
      </c>
      <c r="R2104" t="s">
        <v>8332</v>
      </c>
      <c r="S2104" s="9">
        <f t="shared" si="98"/>
        <v>40638.868611111109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100</v>
      </c>
      <c r="P2105">
        <f t="shared" si="97"/>
        <v>13.04</v>
      </c>
      <c r="Q2105" s="12" t="s">
        <v>8328</v>
      </c>
      <c r="R2105" t="s">
        <v>8332</v>
      </c>
      <c r="S2105" s="9">
        <f t="shared" si="98"/>
        <v>41192.754942129628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10000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15</v>
      </c>
      <c r="P2106">
        <f t="shared" si="97"/>
        <v>40.54</v>
      </c>
      <c r="Q2106" s="12" t="s">
        <v>8328</v>
      </c>
      <c r="R2106" t="s">
        <v>8332</v>
      </c>
      <c r="S2106" s="9">
        <f t="shared" si="98"/>
        <v>41394.074467592596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56000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3</v>
      </c>
      <c r="P2107">
        <f t="shared" si="97"/>
        <v>15.08</v>
      </c>
      <c r="Q2107" s="12" t="s">
        <v>8328</v>
      </c>
      <c r="R2107" t="s">
        <v>8332</v>
      </c>
      <c r="S2107" s="9">
        <f t="shared" si="98"/>
        <v>41951.788807870369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10000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15</v>
      </c>
      <c r="P2108">
        <f t="shared" si="97"/>
        <v>33.770000000000003</v>
      </c>
      <c r="Q2108" s="12" t="s">
        <v>8328</v>
      </c>
      <c r="R2108" t="s">
        <v>8332</v>
      </c>
      <c r="S2108" s="9">
        <f t="shared" si="98"/>
        <v>41270.21497685185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198</v>
      </c>
      <c r="P2109">
        <f t="shared" si="97"/>
        <v>25.6</v>
      </c>
      <c r="Q2109" s="12" t="s">
        <v>8328</v>
      </c>
      <c r="R2109" t="s">
        <v>8332</v>
      </c>
      <c r="S2109" s="9">
        <f t="shared" si="98"/>
        <v>41934.71056712963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100000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</v>
      </c>
      <c r="P2110">
        <f t="shared" si="97"/>
        <v>7.7</v>
      </c>
      <c r="Q2110" s="12" t="s">
        <v>8328</v>
      </c>
      <c r="R2110" t="s">
        <v>8332</v>
      </c>
      <c r="S2110" s="9">
        <f t="shared" si="98"/>
        <v>41135.175694444442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137</v>
      </c>
      <c r="P2111">
        <f t="shared" si="97"/>
        <v>36.65</v>
      </c>
      <c r="Q2111" s="12" t="s">
        <v>8328</v>
      </c>
      <c r="R2111" t="s">
        <v>8332</v>
      </c>
      <c r="S2111" s="9">
        <f t="shared" si="98"/>
        <v>42160.708530092597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3500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42</v>
      </c>
      <c r="P2112">
        <f t="shared" si="97"/>
        <v>38.549999999999997</v>
      </c>
      <c r="Q2112" s="12" t="s">
        <v>8328</v>
      </c>
      <c r="R2112" t="s">
        <v>8332</v>
      </c>
      <c r="S2112" s="9">
        <f t="shared" si="98"/>
        <v>41759.670937499999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29</v>
      </c>
      <c r="P2113">
        <f t="shared" si="97"/>
        <v>37.56</v>
      </c>
      <c r="Q2113" s="12" t="s">
        <v>8328</v>
      </c>
      <c r="R2113" t="s">
        <v>8332</v>
      </c>
      <c r="S2113" s="9">
        <f t="shared" si="98"/>
        <v>40703.197048611109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49</v>
      </c>
      <c r="P2114">
        <f t="shared" si="97"/>
        <v>133.18</v>
      </c>
      <c r="Q2114" s="12" t="s">
        <v>8328</v>
      </c>
      <c r="R2114" t="s">
        <v>8332</v>
      </c>
      <c r="S2114" s="9">
        <f t="shared" si="98"/>
        <v>41365.928159722222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150000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</v>
      </c>
      <c r="P2115">
        <f t="shared" ref="P2115:P2178" si="100">IFERROR(ROUND(E2115/L2115,2),0)</f>
        <v>13.65</v>
      </c>
      <c r="Q2115" s="12" t="s">
        <v>8328</v>
      </c>
      <c r="R2115" t="s">
        <v>8332</v>
      </c>
      <c r="S2115" s="9">
        <f t="shared" si="98"/>
        <v>41870.86546296296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146</v>
      </c>
      <c r="P2116">
        <f t="shared" si="100"/>
        <v>9.93</v>
      </c>
      <c r="Q2116" s="12" t="s">
        <v>8328</v>
      </c>
      <c r="R2116" t="s">
        <v>8332</v>
      </c>
      <c r="S2116" s="9">
        <f t="shared" ref="S2116:S2179" si="101">(((J2116/60)/60/24)+DATE(1970,1,1))</f>
        <v>40458.815625000003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146</v>
      </c>
      <c r="P2117">
        <f t="shared" si="100"/>
        <v>40.42</v>
      </c>
      <c r="Q2117" s="12" t="s">
        <v>8328</v>
      </c>
      <c r="R2117" t="s">
        <v>8332</v>
      </c>
      <c r="S2117" s="9">
        <f t="shared" si="101"/>
        <v>40564.081030092595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18000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8</v>
      </c>
      <c r="P2118">
        <f t="shared" si="100"/>
        <v>15.82</v>
      </c>
      <c r="Q2118" s="12" t="s">
        <v>8328</v>
      </c>
      <c r="R2118" t="s">
        <v>8332</v>
      </c>
      <c r="S2118" s="9">
        <f t="shared" si="101"/>
        <v>41136.777812500004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145</v>
      </c>
      <c r="P2119">
        <f t="shared" si="100"/>
        <v>41.29</v>
      </c>
      <c r="Q2119" s="12" t="s">
        <v>8328</v>
      </c>
      <c r="R2119" t="s">
        <v>8332</v>
      </c>
      <c r="S2119" s="9">
        <f t="shared" si="101"/>
        <v>42290.059594907405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14</v>
      </c>
      <c r="P2120">
        <f t="shared" si="100"/>
        <v>84.59</v>
      </c>
      <c r="Q2120" s="12" t="s">
        <v>8328</v>
      </c>
      <c r="R2120" t="s">
        <v>8332</v>
      </c>
      <c r="S2120" s="9">
        <f t="shared" si="101"/>
        <v>40718.839537037034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120</v>
      </c>
      <c r="P2121">
        <f t="shared" si="100"/>
        <v>65.319999999999993</v>
      </c>
      <c r="Q2121" s="12" t="s">
        <v>8328</v>
      </c>
      <c r="R2121" t="s">
        <v>8332</v>
      </c>
      <c r="S2121" s="9">
        <f t="shared" si="101"/>
        <v>41107.130150462966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180</v>
      </c>
      <c r="P2122">
        <f t="shared" si="100"/>
        <v>20.81</v>
      </c>
      <c r="Q2122" s="12" t="s">
        <v>8328</v>
      </c>
      <c r="R2122" t="s">
        <v>8332</v>
      </c>
      <c r="S2122" s="9">
        <f t="shared" si="101"/>
        <v>41591.964537037034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150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956</v>
      </c>
      <c r="P2123">
        <f t="shared" si="100"/>
        <v>143.4</v>
      </c>
      <c r="Q2123" s="12" t="s">
        <v>8336</v>
      </c>
      <c r="R2123" t="s">
        <v>8337</v>
      </c>
      <c r="S2123" s="9">
        <f t="shared" si="101"/>
        <v>42716.7424537037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900000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477</v>
      </c>
      <c r="Q2124" s="12" t="s">
        <v>8336</v>
      </c>
      <c r="R2124" t="s">
        <v>8337</v>
      </c>
      <c r="S2124" s="9">
        <f t="shared" si="101"/>
        <v>42712.300567129627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1400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102</v>
      </c>
      <c r="P2125">
        <f t="shared" si="100"/>
        <v>286.01</v>
      </c>
      <c r="Q2125" s="12" t="s">
        <v>8336</v>
      </c>
      <c r="R2125" t="s">
        <v>8337</v>
      </c>
      <c r="S2125" s="9">
        <f t="shared" si="101"/>
        <v>40198.424849537041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4</v>
      </c>
      <c r="P2126">
        <f t="shared" si="100"/>
        <v>283.8</v>
      </c>
      <c r="Q2126" s="12" t="s">
        <v>8336</v>
      </c>
      <c r="R2126" t="s">
        <v>8337</v>
      </c>
      <c r="S2126" s="9">
        <f t="shared" si="101"/>
        <v>40464.028182870366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26</v>
      </c>
      <c r="P2127">
        <f t="shared" si="100"/>
        <v>52.48</v>
      </c>
      <c r="Q2127" s="12" t="s">
        <v>8336</v>
      </c>
      <c r="R2127" t="s">
        <v>8337</v>
      </c>
      <c r="S2127" s="9">
        <f t="shared" si="101"/>
        <v>42191.023530092592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37</v>
      </c>
      <c r="P2128">
        <f t="shared" si="100"/>
        <v>708</v>
      </c>
      <c r="Q2128" s="12" t="s">
        <v>8336</v>
      </c>
      <c r="R2128" t="s">
        <v>8337</v>
      </c>
      <c r="S2128" s="9">
        <f t="shared" si="101"/>
        <v>41951.973229166666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900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156</v>
      </c>
      <c r="P2129">
        <f t="shared" si="100"/>
        <v>5.97</v>
      </c>
      <c r="Q2129" s="12" t="s">
        <v>8336</v>
      </c>
      <c r="R2129" t="s">
        <v>8337</v>
      </c>
      <c r="S2129" s="9">
        <f t="shared" si="101"/>
        <v>42045.50535879629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12000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12</v>
      </c>
      <c r="P2130">
        <f t="shared" si="100"/>
        <v>1405</v>
      </c>
      <c r="Q2130" s="12" t="s">
        <v>8336</v>
      </c>
      <c r="R2130" t="s">
        <v>8337</v>
      </c>
      <c r="S2130" s="9">
        <f t="shared" si="101"/>
        <v>41843.772789351853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26</v>
      </c>
      <c r="P2131">
        <f t="shared" si="100"/>
        <v>117.08</v>
      </c>
      <c r="Q2131" s="12" t="s">
        <v>8336</v>
      </c>
      <c r="R2131" t="s">
        <v>8337</v>
      </c>
      <c r="S2131" s="9">
        <f t="shared" si="101"/>
        <v>42409.024305555555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28</v>
      </c>
      <c r="P2132">
        <f t="shared" si="100"/>
        <v>350.5</v>
      </c>
      <c r="Q2132" s="12" t="s">
        <v>8336</v>
      </c>
      <c r="R2132" t="s">
        <v>8337</v>
      </c>
      <c r="S2132" s="9">
        <f t="shared" si="101"/>
        <v>41832.086377314816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1200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117</v>
      </c>
      <c r="P2133">
        <f t="shared" si="100"/>
        <v>466.67</v>
      </c>
      <c r="Q2133" s="12" t="s">
        <v>8336</v>
      </c>
      <c r="R2133" t="s">
        <v>8337</v>
      </c>
      <c r="S2133" s="9">
        <f t="shared" si="101"/>
        <v>42167.207071759258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47</v>
      </c>
      <c r="P2134">
        <f t="shared" si="100"/>
        <v>14.12</v>
      </c>
      <c r="Q2134" s="12" t="s">
        <v>8336</v>
      </c>
      <c r="R2134" t="s">
        <v>8337</v>
      </c>
      <c r="S2134" s="9">
        <f t="shared" si="101"/>
        <v>41643.487175925926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43</v>
      </c>
      <c r="P2135">
        <f t="shared" si="100"/>
        <v>465</v>
      </c>
      <c r="Q2135" s="12" t="s">
        <v>8336</v>
      </c>
      <c r="R2135" t="s">
        <v>8337</v>
      </c>
      <c r="S2135" s="9">
        <f t="shared" si="101"/>
        <v>40619.097210648149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1395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100</v>
      </c>
      <c r="P2136">
        <f t="shared" si="100"/>
        <v>465</v>
      </c>
      <c r="Q2136" s="12" t="s">
        <v>8336</v>
      </c>
      <c r="R2136" t="s">
        <v>8337</v>
      </c>
      <c r="S2136" s="9">
        <f t="shared" si="101"/>
        <v>41361.886469907404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1300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107</v>
      </c>
      <c r="P2137">
        <f t="shared" si="100"/>
        <v>63.23</v>
      </c>
      <c r="Q2137" s="12" t="s">
        <v>8336</v>
      </c>
      <c r="R2137" t="s">
        <v>8337</v>
      </c>
      <c r="S2137" s="9">
        <f t="shared" si="101"/>
        <v>41156.963344907403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750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185</v>
      </c>
      <c r="P2138">
        <f t="shared" si="100"/>
        <v>347.5</v>
      </c>
      <c r="Q2138" s="12" t="s">
        <v>8336</v>
      </c>
      <c r="R2138" t="s">
        <v>8337</v>
      </c>
      <c r="S2138" s="9">
        <f t="shared" si="101"/>
        <v>41536.509097222224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27500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5</v>
      </c>
      <c r="P2139">
        <f t="shared" si="100"/>
        <v>2.6</v>
      </c>
      <c r="Q2139" s="12" t="s">
        <v>8336</v>
      </c>
      <c r="R2139" t="s">
        <v>8337</v>
      </c>
      <c r="S2139" s="9">
        <f t="shared" si="101"/>
        <v>41948.771168981482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6</v>
      </c>
      <c r="P2140">
        <f t="shared" si="100"/>
        <v>115.58</v>
      </c>
      <c r="Q2140" s="12" t="s">
        <v>8336</v>
      </c>
      <c r="R2140" t="s">
        <v>8337</v>
      </c>
      <c r="S2140" s="9">
        <f t="shared" si="101"/>
        <v>41557.013182870374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12</v>
      </c>
      <c r="P2141">
        <f t="shared" si="100"/>
        <v>24.71</v>
      </c>
      <c r="Q2141" s="12" t="s">
        <v>8336</v>
      </c>
      <c r="R2141" t="s">
        <v>8337</v>
      </c>
      <c r="S2141" s="9">
        <f t="shared" si="101"/>
        <v>42647.750092592592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1000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138</v>
      </c>
      <c r="P2142">
        <f t="shared" si="100"/>
        <v>125.64</v>
      </c>
      <c r="Q2142" s="12" t="s">
        <v>8336</v>
      </c>
      <c r="R2142" t="s">
        <v>8337</v>
      </c>
      <c r="S2142" s="9">
        <f t="shared" si="101"/>
        <v>41255.833611111113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15</v>
      </c>
      <c r="P2143">
        <f t="shared" si="100"/>
        <v>0</v>
      </c>
      <c r="Q2143" s="12" t="s">
        <v>8336</v>
      </c>
      <c r="R2143" t="s">
        <v>8337</v>
      </c>
      <c r="S2143" s="9">
        <f t="shared" si="101"/>
        <v>41927.235636574071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137</v>
      </c>
      <c r="P2144">
        <f t="shared" si="100"/>
        <v>114.51</v>
      </c>
      <c r="Q2144" s="12" t="s">
        <v>8336</v>
      </c>
      <c r="R2144" t="s">
        <v>8337</v>
      </c>
      <c r="S2144" s="9">
        <f t="shared" si="101"/>
        <v>42340.701504629629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300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458</v>
      </c>
      <c r="P2145">
        <f t="shared" si="100"/>
        <v>274.64999999999998</v>
      </c>
      <c r="Q2145" s="12" t="s">
        <v>8336</v>
      </c>
      <c r="R2145" t="s">
        <v>8337</v>
      </c>
      <c r="S2145" s="9">
        <f t="shared" si="101"/>
        <v>40332.886712962965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1200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114</v>
      </c>
      <c r="P2146">
        <f t="shared" si="100"/>
        <v>57.08</v>
      </c>
      <c r="Q2146" s="12" t="s">
        <v>8336</v>
      </c>
      <c r="R2146" t="s">
        <v>8337</v>
      </c>
      <c r="S2146" s="9">
        <f t="shared" si="101"/>
        <v>41499.546759259261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1300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105</v>
      </c>
      <c r="P2147">
        <f t="shared" si="100"/>
        <v>15.36</v>
      </c>
      <c r="Q2147" s="12" t="s">
        <v>8336</v>
      </c>
      <c r="R2147" t="s">
        <v>8337</v>
      </c>
      <c r="S2147" s="9">
        <f t="shared" si="101"/>
        <v>41575.237430555557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150000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1</v>
      </c>
      <c r="P2148">
        <f t="shared" si="100"/>
        <v>1366</v>
      </c>
      <c r="Q2148" s="12" t="s">
        <v>8336</v>
      </c>
      <c r="R2148" t="s">
        <v>8337</v>
      </c>
      <c r="S2148" s="9">
        <f t="shared" si="101"/>
        <v>42397.679513888885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1328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103</v>
      </c>
      <c r="P2149">
        <f t="shared" si="100"/>
        <v>24.84</v>
      </c>
      <c r="Q2149" s="12" t="s">
        <v>8336</v>
      </c>
      <c r="R2149" t="s">
        <v>8337</v>
      </c>
      <c r="S2149" s="9">
        <f t="shared" si="101"/>
        <v>41927.295694444445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800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171</v>
      </c>
      <c r="P2150">
        <f t="shared" si="100"/>
        <v>682.5</v>
      </c>
      <c r="Q2150" s="12" t="s">
        <v>8336</v>
      </c>
      <c r="R2150" t="s">
        <v>8337</v>
      </c>
      <c r="S2150" s="9">
        <f t="shared" si="101"/>
        <v>42066.733587962968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1200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114</v>
      </c>
      <c r="P2151">
        <f t="shared" si="100"/>
        <v>0</v>
      </c>
      <c r="Q2151" s="12" t="s">
        <v>8336</v>
      </c>
      <c r="R2151" t="s">
        <v>8337</v>
      </c>
      <c r="S2151" s="9">
        <f t="shared" si="101"/>
        <v>40355.024953703702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27</v>
      </c>
      <c r="P2152">
        <f t="shared" si="100"/>
        <v>340.5</v>
      </c>
      <c r="Q2152" s="12" t="s">
        <v>8336</v>
      </c>
      <c r="R2152" t="s">
        <v>8337</v>
      </c>
      <c r="S2152" s="9">
        <f t="shared" si="101"/>
        <v>42534.284710648149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1250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109</v>
      </c>
      <c r="P2153">
        <f t="shared" si="100"/>
        <v>226.83</v>
      </c>
      <c r="Q2153" s="12" t="s">
        <v>8336</v>
      </c>
      <c r="R2153" t="s">
        <v>8337</v>
      </c>
      <c r="S2153" s="9">
        <f t="shared" si="101"/>
        <v>42520.847384259265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1000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136</v>
      </c>
      <c r="P2154">
        <f t="shared" si="100"/>
        <v>340</v>
      </c>
      <c r="Q2154" s="12" t="s">
        <v>8336</v>
      </c>
      <c r="R2154" t="s">
        <v>8337</v>
      </c>
      <c r="S2154" s="9">
        <f t="shared" si="101"/>
        <v>41683.832280092596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800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170</v>
      </c>
      <c r="P2155">
        <f t="shared" si="100"/>
        <v>340</v>
      </c>
      <c r="Q2155" s="12" t="s">
        <v>8336</v>
      </c>
      <c r="R2155" t="s">
        <v>8337</v>
      </c>
      <c r="S2155" s="9">
        <f t="shared" si="101"/>
        <v>41974.911087962959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2702</v>
      </c>
      <c r="P2156">
        <f t="shared" si="100"/>
        <v>675.5</v>
      </c>
      <c r="Q2156" s="12" t="s">
        <v>8336</v>
      </c>
      <c r="R2156" t="s">
        <v>8337</v>
      </c>
      <c r="S2156" s="9">
        <f t="shared" si="101"/>
        <v>41647.632256944446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2000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68</v>
      </c>
      <c r="P2157">
        <f t="shared" si="100"/>
        <v>270.2</v>
      </c>
      <c r="Q2157" s="12" t="s">
        <v>8336</v>
      </c>
      <c r="R2157" t="s">
        <v>8337</v>
      </c>
      <c r="S2157" s="9">
        <f t="shared" si="101"/>
        <v>42430.747511574074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1000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135</v>
      </c>
      <c r="P2158">
        <f t="shared" si="100"/>
        <v>16.28</v>
      </c>
      <c r="Q2158" s="12" t="s">
        <v>8336</v>
      </c>
      <c r="R2158" t="s">
        <v>8337</v>
      </c>
      <c r="S2158" s="9">
        <f t="shared" si="101"/>
        <v>41488.85423611111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1000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135</v>
      </c>
      <c r="P2159">
        <f t="shared" si="100"/>
        <v>23.62</v>
      </c>
      <c r="Q2159" s="12" t="s">
        <v>8336</v>
      </c>
      <c r="R2159" t="s">
        <v>8337</v>
      </c>
      <c r="S2159" s="9">
        <f t="shared" si="101"/>
        <v>42694.98128472222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41</v>
      </c>
      <c r="P2160">
        <f t="shared" si="100"/>
        <v>4.32</v>
      </c>
      <c r="Q2160" s="12" t="s">
        <v>8336</v>
      </c>
      <c r="R2160" t="s">
        <v>8337</v>
      </c>
      <c r="S2160" s="9">
        <f t="shared" si="101"/>
        <v>41264.853865740741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1100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122</v>
      </c>
      <c r="P2161">
        <f t="shared" si="100"/>
        <v>671.01</v>
      </c>
      <c r="Q2161" s="12" t="s">
        <v>8336</v>
      </c>
      <c r="R2161" t="s">
        <v>8337</v>
      </c>
      <c r="S2161" s="9">
        <f t="shared" si="101"/>
        <v>40710.731180555551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134</v>
      </c>
      <c r="P2162">
        <f t="shared" si="100"/>
        <v>83.5</v>
      </c>
      <c r="Q2162" s="12" t="s">
        <v>8336</v>
      </c>
      <c r="R2162" t="s">
        <v>8337</v>
      </c>
      <c r="S2162" s="9">
        <f t="shared" si="101"/>
        <v>41018.711863425924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15000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9</v>
      </c>
      <c r="P2163">
        <f t="shared" si="100"/>
        <v>102.69</v>
      </c>
      <c r="Q2163" s="12" t="s">
        <v>8328</v>
      </c>
      <c r="R2163" t="s">
        <v>8329</v>
      </c>
      <c r="S2163" s="9">
        <f t="shared" si="101"/>
        <v>42240.852534722217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49000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3</v>
      </c>
      <c r="P2164">
        <f t="shared" si="100"/>
        <v>22.98</v>
      </c>
      <c r="Q2164" s="12" t="s">
        <v>8328</v>
      </c>
      <c r="R2164" t="s">
        <v>8329</v>
      </c>
      <c r="S2164" s="9">
        <f t="shared" si="101"/>
        <v>41813.766099537039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15000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9</v>
      </c>
      <c r="P2165">
        <f t="shared" si="100"/>
        <v>30.27</v>
      </c>
      <c r="Q2165" s="12" t="s">
        <v>8328</v>
      </c>
      <c r="R2165" t="s">
        <v>8329</v>
      </c>
      <c r="S2165" s="9">
        <f t="shared" si="101"/>
        <v>42111.899537037039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116</v>
      </c>
      <c r="P2166">
        <f t="shared" si="100"/>
        <v>16.02</v>
      </c>
      <c r="Q2166" s="12" t="s">
        <v>8328</v>
      </c>
      <c r="R2166" t="s">
        <v>8329</v>
      </c>
      <c r="S2166" s="9">
        <f t="shared" si="101"/>
        <v>42515.71775462963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1200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111</v>
      </c>
      <c r="P2167">
        <f t="shared" si="100"/>
        <v>11.37</v>
      </c>
      <c r="Q2167" s="12" t="s">
        <v>8328</v>
      </c>
      <c r="R2167" t="s">
        <v>8329</v>
      </c>
      <c r="S2167" s="9">
        <f t="shared" si="101"/>
        <v>42438.667071759264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1000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133</v>
      </c>
      <c r="P2168">
        <f t="shared" si="100"/>
        <v>41.56</v>
      </c>
      <c r="Q2168" s="12" t="s">
        <v>8328</v>
      </c>
      <c r="R2168" t="s">
        <v>8329</v>
      </c>
      <c r="S2168" s="9">
        <f t="shared" si="101"/>
        <v>41933.838171296295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106</v>
      </c>
      <c r="P2169">
        <f t="shared" si="100"/>
        <v>166</v>
      </c>
      <c r="Q2169" s="12" t="s">
        <v>8328</v>
      </c>
      <c r="R2169" t="s">
        <v>8329</v>
      </c>
      <c r="S2169" s="9">
        <f t="shared" si="101"/>
        <v>41153.066400462965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133</v>
      </c>
      <c r="P2170">
        <f t="shared" si="100"/>
        <v>3.9</v>
      </c>
      <c r="Q2170" s="12" t="s">
        <v>8328</v>
      </c>
      <c r="R2170" t="s">
        <v>8329</v>
      </c>
      <c r="S2170" s="9">
        <f t="shared" si="101"/>
        <v>42745.600243055553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7900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17</v>
      </c>
      <c r="P2171">
        <f t="shared" si="100"/>
        <v>188.86</v>
      </c>
      <c r="Q2171" s="12" t="s">
        <v>8328</v>
      </c>
      <c r="R2171" t="s">
        <v>8329</v>
      </c>
      <c r="S2171" s="9">
        <f t="shared" si="101"/>
        <v>42793.700821759259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120</v>
      </c>
      <c r="P2172">
        <f t="shared" si="100"/>
        <v>69.42</v>
      </c>
      <c r="Q2172" s="12" t="s">
        <v>8328</v>
      </c>
      <c r="R2172" t="s">
        <v>8329</v>
      </c>
      <c r="S2172" s="9">
        <f t="shared" si="101"/>
        <v>42198.750254629631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105</v>
      </c>
      <c r="P2173">
        <f t="shared" si="100"/>
        <v>28</v>
      </c>
      <c r="Q2173" s="12" t="s">
        <v>8328</v>
      </c>
      <c r="R2173" t="s">
        <v>8329</v>
      </c>
      <c r="S2173" s="9">
        <f t="shared" si="101"/>
        <v>42141.95711805555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3000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44</v>
      </c>
      <c r="P2174">
        <f t="shared" si="100"/>
        <v>101.15</v>
      </c>
      <c r="Q2174" s="12" t="s">
        <v>8328</v>
      </c>
      <c r="R2174" t="s">
        <v>8329</v>
      </c>
      <c r="S2174" s="9">
        <f t="shared" si="101"/>
        <v>42082.580092592587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131</v>
      </c>
      <c r="P2175">
        <f t="shared" si="100"/>
        <v>14.58</v>
      </c>
      <c r="Q2175" s="12" t="s">
        <v>8328</v>
      </c>
      <c r="R2175" t="s">
        <v>8329</v>
      </c>
      <c r="S2175" s="9">
        <f t="shared" si="101"/>
        <v>41495.692627314813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20000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7</v>
      </c>
      <c r="P2176">
        <f t="shared" si="100"/>
        <v>20.73</v>
      </c>
      <c r="Q2176" s="12" t="s">
        <v>8328</v>
      </c>
      <c r="R2176" t="s">
        <v>8329</v>
      </c>
      <c r="S2176" s="9">
        <f t="shared" si="101"/>
        <v>42465.542905092589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90000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1</v>
      </c>
      <c r="P2177">
        <f t="shared" si="100"/>
        <v>50.19</v>
      </c>
      <c r="Q2177" s="12" t="s">
        <v>8328</v>
      </c>
      <c r="R2177" t="s">
        <v>8329</v>
      </c>
      <c r="S2177" s="9">
        <f t="shared" si="101"/>
        <v>42565.009097222224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2000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65</v>
      </c>
      <c r="P2178">
        <f t="shared" si="100"/>
        <v>18.34</v>
      </c>
      <c r="Q2178" s="12" t="s">
        <v>8328</v>
      </c>
      <c r="R2178" t="s">
        <v>8329</v>
      </c>
      <c r="S2178" s="9">
        <f t="shared" si="101"/>
        <v>42096.633206018523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34.24</v>
      </c>
      <c r="Q2179" s="12" t="s">
        <v>8328</v>
      </c>
      <c r="R2179" t="s">
        <v>8329</v>
      </c>
      <c r="S2179" s="9">
        <f t="shared" si="101"/>
        <v>42502.250775462962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8000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16</v>
      </c>
      <c r="P2180">
        <f t="shared" si="103"/>
        <v>1.51</v>
      </c>
      <c r="Q2180" s="12" t="s">
        <v>8328</v>
      </c>
      <c r="R2180" t="s">
        <v>8329</v>
      </c>
      <c r="S2180" s="9">
        <f t="shared" ref="S2180:S2243" si="104">(((J2180/60)/60/24)+DATE(1970,1,1))</f>
        <v>42723.63653935185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104</v>
      </c>
      <c r="P2181">
        <f t="shared" si="103"/>
        <v>61.9</v>
      </c>
      <c r="Q2181" s="12" t="s">
        <v>8328</v>
      </c>
      <c r="R2181" t="s">
        <v>8329</v>
      </c>
      <c r="S2181" s="9">
        <f t="shared" si="104"/>
        <v>42075.171203703707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20000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6</v>
      </c>
      <c r="P2182">
        <f t="shared" si="103"/>
        <v>16.63</v>
      </c>
      <c r="Q2182" s="12" t="s">
        <v>8328</v>
      </c>
      <c r="R2182" t="s">
        <v>8329</v>
      </c>
      <c r="S2182" s="9">
        <f t="shared" si="104"/>
        <v>42279.669768518521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15000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9</v>
      </c>
      <c r="P2183">
        <f t="shared" si="103"/>
        <v>24.45</v>
      </c>
      <c r="Q2183" s="12" t="s">
        <v>8336</v>
      </c>
      <c r="R2183" t="s">
        <v>8354</v>
      </c>
      <c r="S2183" s="9">
        <f t="shared" si="104"/>
        <v>42773.005243055552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1050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123</v>
      </c>
      <c r="P2184">
        <f t="shared" si="103"/>
        <v>3.64</v>
      </c>
      <c r="Q2184" s="12" t="s">
        <v>8336</v>
      </c>
      <c r="R2184" t="s">
        <v>8354</v>
      </c>
      <c r="S2184" s="9">
        <f t="shared" si="104"/>
        <v>41879.900752314818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12000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11</v>
      </c>
      <c r="P2185">
        <f t="shared" si="103"/>
        <v>4.63</v>
      </c>
      <c r="Q2185" s="12" t="s">
        <v>8336</v>
      </c>
      <c r="R2185" t="s">
        <v>8354</v>
      </c>
      <c r="S2185" s="9">
        <f t="shared" si="104"/>
        <v>42745.365474537044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143</v>
      </c>
      <c r="P2186">
        <f t="shared" si="103"/>
        <v>4.8499999999999996</v>
      </c>
      <c r="Q2186" s="12" t="s">
        <v>8336</v>
      </c>
      <c r="R2186" t="s">
        <v>8354</v>
      </c>
      <c r="S2186" s="9">
        <f t="shared" si="104"/>
        <v>42380.690289351856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3152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41</v>
      </c>
      <c r="P2187">
        <f t="shared" si="103"/>
        <v>2.06</v>
      </c>
      <c r="Q2187" s="12" t="s">
        <v>8336</v>
      </c>
      <c r="R2187" t="s">
        <v>8354</v>
      </c>
      <c r="S2187" s="9">
        <f t="shared" si="104"/>
        <v>41319.349988425929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171</v>
      </c>
      <c r="P2188">
        <f t="shared" si="103"/>
        <v>3.28</v>
      </c>
      <c r="Q2188" s="12" t="s">
        <v>8336</v>
      </c>
      <c r="R2188" t="s">
        <v>8354</v>
      </c>
      <c r="S2188" s="9">
        <f t="shared" si="104"/>
        <v>42583.615081018521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1000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128</v>
      </c>
      <c r="P2189">
        <f t="shared" si="103"/>
        <v>0.36</v>
      </c>
      <c r="Q2189" s="12" t="s">
        <v>8336</v>
      </c>
      <c r="R2189" t="s">
        <v>8354</v>
      </c>
      <c r="S2189" s="9">
        <f t="shared" si="104"/>
        <v>42068.209097222221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1000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128</v>
      </c>
      <c r="P2190">
        <f t="shared" si="103"/>
        <v>2.4900000000000002</v>
      </c>
      <c r="Q2190" s="12" t="s">
        <v>8336</v>
      </c>
      <c r="R2190" t="s">
        <v>8354</v>
      </c>
      <c r="S2190" s="9">
        <f t="shared" si="104"/>
        <v>42633.586122685185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128</v>
      </c>
      <c r="P2191">
        <f t="shared" si="103"/>
        <v>14.55</v>
      </c>
      <c r="Q2191" s="12" t="s">
        <v>8336</v>
      </c>
      <c r="R2191" t="s">
        <v>8354</v>
      </c>
      <c r="S2191" s="9">
        <f t="shared" si="104"/>
        <v>42467.788194444445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3500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36</v>
      </c>
      <c r="P2192">
        <f t="shared" si="103"/>
        <v>2.38</v>
      </c>
      <c r="Q2192" s="12" t="s">
        <v>8336</v>
      </c>
      <c r="R2192" t="s">
        <v>8354</v>
      </c>
      <c r="S2192" s="9">
        <f t="shared" si="104"/>
        <v>42417.625046296293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1000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128</v>
      </c>
      <c r="P2193">
        <f t="shared" si="103"/>
        <v>51</v>
      </c>
      <c r="Q2193" s="12" t="s">
        <v>8336</v>
      </c>
      <c r="R2193" t="s">
        <v>8354</v>
      </c>
      <c r="S2193" s="9">
        <f t="shared" si="104"/>
        <v>42768.833645833336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127</v>
      </c>
      <c r="P2194">
        <f t="shared" si="103"/>
        <v>0.39</v>
      </c>
      <c r="Q2194" s="12" t="s">
        <v>8336</v>
      </c>
      <c r="R2194" t="s">
        <v>8354</v>
      </c>
      <c r="S2194" s="9">
        <f t="shared" si="104"/>
        <v>42691.8512037037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212</v>
      </c>
      <c r="P2195">
        <f t="shared" si="103"/>
        <v>1.42</v>
      </c>
      <c r="Q2195" s="12" t="s">
        <v>8336</v>
      </c>
      <c r="R2195" t="s">
        <v>8354</v>
      </c>
      <c r="S2195" s="9">
        <f t="shared" si="104"/>
        <v>42664.405925925923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127</v>
      </c>
      <c r="P2196">
        <f t="shared" si="103"/>
        <v>1.45</v>
      </c>
      <c r="Q2196" s="12" t="s">
        <v>8336</v>
      </c>
      <c r="R2196" t="s">
        <v>8354</v>
      </c>
      <c r="S2196" s="9">
        <f t="shared" si="104"/>
        <v>42425.757986111115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127</v>
      </c>
      <c r="P2197">
        <f t="shared" si="103"/>
        <v>11.04</v>
      </c>
      <c r="Q2197" s="12" t="s">
        <v>8336</v>
      </c>
      <c r="R2197" t="s">
        <v>8354</v>
      </c>
      <c r="S2197" s="9">
        <f t="shared" si="104"/>
        <v>42197.771990740745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180</v>
      </c>
      <c r="P2198">
        <f t="shared" si="103"/>
        <v>5.39</v>
      </c>
      <c r="Q2198" s="12" t="s">
        <v>8336</v>
      </c>
      <c r="R2198" t="s">
        <v>8354</v>
      </c>
      <c r="S2198" s="9">
        <f t="shared" si="104"/>
        <v>42675.487291666665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1200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105</v>
      </c>
      <c r="P2199">
        <f t="shared" si="103"/>
        <v>0.28999999999999998</v>
      </c>
      <c r="Q2199" s="12" t="s">
        <v>8336</v>
      </c>
      <c r="R2199" t="s">
        <v>8354</v>
      </c>
      <c r="S2199" s="9">
        <f t="shared" si="104"/>
        <v>42033.584016203706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126</v>
      </c>
      <c r="P2200">
        <f t="shared" si="103"/>
        <v>1.94</v>
      </c>
      <c r="Q2200" s="12" t="s">
        <v>8336</v>
      </c>
      <c r="R2200" t="s">
        <v>8354</v>
      </c>
      <c r="S2200" s="9">
        <f t="shared" si="104"/>
        <v>42292.513888888891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1000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126</v>
      </c>
      <c r="P2201">
        <f t="shared" si="103"/>
        <v>5.0199999999999996</v>
      </c>
      <c r="Q2201" s="12" t="s">
        <v>8336</v>
      </c>
      <c r="R2201" t="s">
        <v>8354</v>
      </c>
      <c r="S2201" s="9">
        <f t="shared" si="104"/>
        <v>42262.416643518518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1200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105</v>
      </c>
      <c r="P2202">
        <f t="shared" si="103"/>
        <v>4.78</v>
      </c>
      <c r="Q2202" s="12" t="s">
        <v>8336</v>
      </c>
      <c r="R2202" t="s">
        <v>8354</v>
      </c>
      <c r="S2202" s="9">
        <f t="shared" si="104"/>
        <v>42163.625787037032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114</v>
      </c>
      <c r="P2203">
        <f t="shared" si="103"/>
        <v>44.68</v>
      </c>
      <c r="Q2203" s="12" t="s">
        <v>8328</v>
      </c>
      <c r="R2203" t="s">
        <v>8333</v>
      </c>
      <c r="S2203" s="9">
        <f t="shared" si="104"/>
        <v>41276.846817129634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55000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2</v>
      </c>
      <c r="P2204">
        <f t="shared" si="103"/>
        <v>1.73</v>
      </c>
      <c r="Q2204" s="12" t="s">
        <v>8328</v>
      </c>
      <c r="R2204" t="s">
        <v>8333</v>
      </c>
      <c r="S2204" s="9">
        <f t="shared" si="104"/>
        <v>41184.849166666667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1200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104</v>
      </c>
      <c r="P2205">
        <f t="shared" si="103"/>
        <v>25</v>
      </c>
      <c r="Q2205" s="12" t="s">
        <v>8328</v>
      </c>
      <c r="R2205" t="s">
        <v>8333</v>
      </c>
      <c r="S2205" s="9">
        <f t="shared" si="104"/>
        <v>42241.85974537037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100</v>
      </c>
      <c r="P2206">
        <f t="shared" si="103"/>
        <v>17.12</v>
      </c>
      <c r="Q2206" s="12" t="s">
        <v>8328</v>
      </c>
      <c r="R2206" t="s">
        <v>8333</v>
      </c>
      <c r="S2206" s="9">
        <f t="shared" si="104"/>
        <v>41312.311562499999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156</v>
      </c>
      <c r="P2207">
        <f t="shared" si="103"/>
        <v>46.15</v>
      </c>
      <c r="Q2207" s="12" t="s">
        <v>8328</v>
      </c>
      <c r="R2207" t="s">
        <v>8333</v>
      </c>
      <c r="S2207" s="9">
        <f t="shared" si="104"/>
        <v>41031.82163194444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10000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12</v>
      </c>
      <c r="P2208">
        <f t="shared" si="103"/>
        <v>36.619999999999997</v>
      </c>
      <c r="Q2208" s="12" t="s">
        <v>8328</v>
      </c>
      <c r="R2208" t="s">
        <v>8333</v>
      </c>
      <c r="S2208" s="9">
        <f t="shared" si="104"/>
        <v>40997.257222222222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1200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104</v>
      </c>
      <c r="P2209">
        <f t="shared" si="103"/>
        <v>177.86</v>
      </c>
      <c r="Q2209" s="12" t="s">
        <v>8328</v>
      </c>
      <c r="R2209" t="s">
        <v>8333</v>
      </c>
      <c r="S2209" s="9">
        <f t="shared" si="104"/>
        <v>41564.194131944445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25000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5</v>
      </c>
      <c r="P2210">
        <f t="shared" si="103"/>
        <v>51.71</v>
      </c>
      <c r="Q2210" s="12" t="s">
        <v>8328</v>
      </c>
      <c r="R2210" t="s">
        <v>8333</v>
      </c>
      <c r="S2210" s="9">
        <f t="shared" si="104"/>
        <v>40946.882245370369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850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145</v>
      </c>
      <c r="P2211">
        <f t="shared" si="103"/>
        <v>82.33</v>
      </c>
      <c r="Q2211" s="12" t="s">
        <v>8328</v>
      </c>
      <c r="R2211" t="s">
        <v>8333</v>
      </c>
      <c r="S2211" s="9">
        <f t="shared" si="104"/>
        <v>41732.479675925926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102</v>
      </c>
      <c r="P2212">
        <f t="shared" si="103"/>
        <v>17.010000000000002</v>
      </c>
      <c r="Q2212" s="12" t="s">
        <v>8328</v>
      </c>
      <c r="R2212" t="s">
        <v>8333</v>
      </c>
      <c r="S2212" s="9">
        <f t="shared" si="104"/>
        <v>40956.066087962965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175</v>
      </c>
      <c r="P2213">
        <f t="shared" si="103"/>
        <v>10.210000000000001</v>
      </c>
      <c r="Q2213" s="12" t="s">
        <v>8328</v>
      </c>
      <c r="R2213" t="s">
        <v>8333</v>
      </c>
      <c r="S2213" s="9">
        <f t="shared" si="104"/>
        <v>41716.785011574073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30000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4</v>
      </c>
      <c r="P2214">
        <f t="shared" si="103"/>
        <v>9.9600000000000009</v>
      </c>
      <c r="Q2214" s="12" t="s">
        <v>8328</v>
      </c>
      <c r="R2214" t="s">
        <v>8333</v>
      </c>
      <c r="S2214" s="9">
        <f t="shared" si="104"/>
        <v>41548.747418981482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250000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0</v>
      </c>
      <c r="P2215">
        <f t="shared" si="103"/>
        <v>1224</v>
      </c>
      <c r="Q2215" s="12" t="s">
        <v>8328</v>
      </c>
      <c r="R2215" t="s">
        <v>8333</v>
      </c>
      <c r="S2215" s="9">
        <f t="shared" si="104"/>
        <v>42109.826145833329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163</v>
      </c>
      <c r="P2216">
        <f t="shared" si="103"/>
        <v>50.83</v>
      </c>
      <c r="Q2216" s="12" t="s">
        <v>8328</v>
      </c>
      <c r="R2216" t="s">
        <v>8333</v>
      </c>
      <c r="S2216" s="9">
        <f t="shared" si="104"/>
        <v>41646.792222222226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122</v>
      </c>
      <c r="P2217">
        <f t="shared" si="103"/>
        <v>36.909999999999997</v>
      </c>
      <c r="Q2217" s="12" t="s">
        <v>8328</v>
      </c>
      <c r="R2217" t="s">
        <v>8333</v>
      </c>
      <c r="S2217" s="9">
        <f t="shared" si="104"/>
        <v>40958.717268518521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675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180</v>
      </c>
      <c r="P2218">
        <f t="shared" si="103"/>
        <v>87</v>
      </c>
      <c r="Q2218" s="12" t="s">
        <v>8328</v>
      </c>
      <c r="R2218" t="s">
        <v>8333</v>
      </c>
      <c r="S2218" s="9">
        <f t="shared" si="104"/>
        <v>42194.751678240747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25000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5</v>
      </c>
      <c r="P2219">
        <f t="shared" si="103"/>
        <v>135.22</v>
      </c>
      <c r="Q2219" s="12" t="s">
        <v>8328</v>
      </c>
      <c r="R2219" t="s">
        <v>8333</v>
      </c>
      <c r="S2219" s="9">
        <f t="shared" si="104"/>
        <v>42299.776770833334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50000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2</v>
      </c>
      <c r="P2220">
        <f t="shared" si="103"/>
        <v>16.010000000000002</v>
      </c>
      <c r="Q2220" s="12" t="s">
        <v>8328</v>
      </c>
      <c r="R2220" t="s">
        <v>8333</v>
      </c>
      <c r="S2220" s="9">
        <f t="shared" si="104"/>
        <v>41127.812303240738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124</v>
      </c>
      <c r="P2221">
        <f t="shared" si="103"/>
        <v>64</v>
      </c>
      <c r="Q2221" s="12" t="s">
        <v>8328</v>
      </c>
      <c r="R2221" t="s">
        <v>8333</v>
      </c>
      <c r="S2221" s="9">
        <f t="shared" si="104"/>
        <v>42205.718888888892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17.61</v>
      </c>
      <c r="Q2222" s="12" t="s">
        <v>8328</v>
      </c>
      <c r="R2222" t="s">
        <v>8333</v>
      </c>
      <c r="S2222" s="9">
        <f t="shared" si="104"/>
        <v>41452.060601851852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120</v>
      </c>
      <c r="P2223">
        <f t="shared" si="103"/>
        <v>5.51</v>
      </c>
      <c r="Q2223" s="12" t="s">
        <v>8336</v>
      </c>
      <c r="R2223" t="s">
        <v>8354</v>
      </c>
      <c r="S2223" s="9">
        <f t="shared" si="104"/>
        <v>42452.666770833333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24</v>
      </c>
      <c r="P2224">
        <f t="shared" si="103"/>
        <v>40.03</v>
      </c>
      <c r="Q2224" s="12" t="s">
        <v>8336</v>
      </c>
      <c r="R2224" t="s">
        <v>8354</v>
      </c>
      <c r="S2224" s="9">
        <f t="shared" si="104"/>
        <v>40906.787581018521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1200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100</v>
      </c>
      <c r="P2225">
        <f t="shared" si="103"/>
        <v>12</v>
      </c>
      <c r="Q2225" s="12" t="s">
        <v>8336</v>
      </c>
      <c r="R2225" t="s">
        <v>8354</v>
      </c>
      <c r="S2225" s="9">
        <f t="shared" si="104"/>
        <v>42152.640833333338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850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141</v>
      </c>
      <c r="P2226">
        <f t="shared" si="103"/>
        <v>4.05</v>
      </c>
      <c r="Q2226" s="12" t="s">
        <v>8336</v>
      </c>
      <c r="R2226" t="s">
        <v>8354</v>
      </c>
      <c r="S2226" s="9">
        <f t="shared" si="104"/>
        <v>42644.667534722219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1200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100</v>
      </c>
      <c r="P2227">
        <f t="shared" si="103"/>
        <v>1</v>
      </c>
      <c r="Q2227" s="12" t="s">
        <v>8336</v>
      </c>
      <c r="R2227" t="s">
        <v>8354</v>
      </c>
      <c r="S2227" s="9">
        <f t="shared" si="104"/>
        <v>41873.79184027778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133</v>
      </c>
      <c r="P2228">
        <f t="shared" si="103"/>
        <v>3.74</v>
      </c>
      <c r="Q2228" s="12" t="s">
        <v>8336</v>
      </c>
      <c r="R2228" t="s">
        <v>8354</v>
      </c>
      <c r="S2228" s="9">
        <f t="shared" si="104"/>
        <v>42381.79886574074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120</v>
      </c>
      <c r="P2229">
        <f t="shared" si="103"/>
        <v>3.99</v>
      </c>
      <c r="Q2229" s="12" t="s">
        <v>8336</v>
      </c>
      <c r="R2229" t="s">
        <v>8354</v>
      </c>
      <c r="S2229" s="9">
        <f t="shared" si="104"/>
        <v>41561.807349537034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700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171</v>
      </c>
      <c r="P2230">
        <f t="shared" si="103"/>
        <v>8.33</v>
      </c>
      <c r="Q2230" s="12" t="s">
        <v>8336</v>
      </c>
      <c r="R2230" t="s">
        <v>8354</v>
      </c>
      <c r="S2230" s="9">
        <f t="shared" si="104"/>
        <v>42202.278194444443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100</v>
      </c>
      <c r="P2231">
        <f t="shared" si="103"/>
        <v>2.23</v>
      </c>
      <c r="Q2231" s="12" t="s">
        <v>8336</v>
      </c>
      <c r="R2231" t="s">
        <v>8354</v>
      </c>
      <c r="S2231" s="9">
        <f t="shared" si="104"/>
        <v>41484.664247685185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120</v>
      </c>
      <c r="P2232">
        <f t="shared" si="103"/>
        <v>2.4</v>
      </c>
      <c r="Q2232" s="12" t="s">
        <v>8336</v>
      </c>
      <c r="R2232" t="s">
        <v>8354</v>
      </c>
      <c r="S2232" s="9">
        <f t="shared" si="104"/>
        <v>41724.881099537037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239</v>
      </c>
      <c r="P2233">
        <f t="shared" si="103"/>
        <v>1.08</v>
      </c>
      <c r="Q2233" s="12" t="s">
        <v>8336</v>
      </c>
      <c r="R2233" t="s">
        <v>8354</v>
      </c>
      <c r="S2233" s="9">
        <f t="shared" si="104"/>
        <v>41423.910891203705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119</v>
      </c>
      <c r="P2234">
        <f t="shared" si="103"/>
        <v>1.2</v>
      </c>
      <c r="Q2234" s="12" t="s">
        <v>8336</v>
      </c>
      <c r="R2234" t="s">
        <v>8354</v>
      </c>
      <c r="S2234" s="9">
        <f t="shared" si="104"/>
        <v>41806.794074074074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4000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30</v>
      </c>
      <c r="P2235">
        <f t="shared" si="103"/>
        <v>3.03</v>
      </c>
      <c r="Q2235" s="12" t="s">
        <v>8336</v>
      </c>
      <c r="R2235" t="s">
        <v>8354</v>
      </c>
      <c r="S2235" s="9">
        <f t="shared" si="104"/>
        <v>42331.378923611104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108</v>
      </c>
      <c r="P2236">
        <f t="shared" si="103"/>
        <v>42.32</v>
      </c>
      <c r="Q2236" s="12" t="s">
        <v>8336</v>
      </c>
      <c r="R2236" t="s">
        <v>8354</v>
      </c>
      <c r="S2236" s="9">
        <f t="shared" si="104"/>
        <v>42710.824618055558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100000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</v>
      </c>
      <c r="P2237">
        <f t="shared" si="103"/>
        <v>8.0500000000000007</v>
      </c>
      <c r="Q2237" s="12" t="s">
        <v>8336</v>
      </c>
      <c r="R2237" t="s">
        <v>8354</v>
      </c>
      <c r="S2237" s="9">
        <f t="shared" si="104"/>
        <v>42062.022118055553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118</v>
      </c>
      <c r="P2238">
        <f t="shared" si="103"/>
        <v>1.74</v>
      </c>
      <c r="Q2238" s="12" t="s">
        <v>8336</v>
      </c>
      <c r="R2238" t="s">
        <v>8354</v>
      </c>
      <c r="S2238" s="9">
        <f t="shared" si="104"/>
        <v>42371.617164351846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118</v>
      </c>
      <c r="P2239">
        <f t="shared" si="103"/>
        <v>1.2</v>
      </c>
      <c r="Q2239" s="12" t="s">
        <v>8336</v>
      </c>
      <c r="R2239" t="s">
        <v>8354</v>
      </c>
      <c r="S2239" s="9">
        <f t="shared" si="104"/>
        <v>41915.003275462965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900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131</v>
      </c>
      <c r="P2240">
        <f t="shared" si="103"/>
        <v>14.87</v>
      </c>
      <c r="Q2240" s="12" t="s">
        <v>8336</v>
      </c>
      <c r="R2240" t="s">
        <v>8354</v>
      </c>
      <c r="S2240" s="9">
        <f t="shared" si="104"/>
        <v>42774.621712962966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15000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8</v>
      </c>
      <c r="P2241">
        <f t="shared" si="103"/>
        <v>2.76</v>
      </c>
      <c r="Q2241" s="12" t="s">
        <v>8336</v>
      </c>
      <c r="R2241" t="s">
        <v>8354</v>
      </c>
      <c r="S2241" s="9">
        <f t="shared" si="104"/>
        <v>41572.958495370374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3000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39</v>
      </c>
      <c r="P2242">
        <f t="shared" si="103"/>
        <v>12.19</v>
      </c>
      <c r="Q2242" s="12" t="s">
        <v>8336</v>
      </c>
      <c r="R2242" t="s">
        <v>8354</v>
      </c>
      <c r="S2242" s="9">
        <f t="shared" si="104"/>
        <v>42452.825740740736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117</v>
      </c>
      <c r="P2243">
        <f t="shared" ref="P2243:P2306" si="106">IFERROR(ROUND(E2243/L2243,2),0)</f>
        <v>7.17</v>
      </c>
      <c r="Q2243" s="12" t="s">
        <v>8336</v>
      </c>
      <c r="R2243" t="s">
        <v>8354</v>
      </c>
      <c r="S2243" s="9">
        <f t="shared" si="104"/>
        <v>42766.827546296292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1165</v>
      </c>
      <c r="P2244">
        <f t="shared" si="106"/>
        <v>0.46</v>
      </c>
      <c r="Q2244" s="12" t="s">
        <v>8336</v>
      </c>
      <c r="R2244" t="s">
        <v>8354</v>
      </c>
      <c r="S2244" s="9">
        <f t="shared" ref="S2244:S2307" si="107">(((J2244/60)/60/24)+DATE(1970,1,1))</f>
        <v>41569.575613425928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50000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2</v>
      </c>
      <c r="P2245">
        <f t="shared" si="106"/>
        <v>0.56999999999999995</v>
      </c>
      <c r="Q2245" s="12" t="s">
        <v>8336</v>
      </c>
      <c r="R2245" t="s">
        <v>8354</v>
      </c>
      <c r="S2245" s="9">
        <f t="shared" si="107"/>
        <v>42800.751041666663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7000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17</v>
      </c>
      <c r="P2246">
        <f t="shared" si="106"/>
        <v>3.99</v>
      </c>
      <c r="Q2246" s="12" t="s">
        <v>8336</v>
      </c>
      <c r="R2246" t="s">
        <v>8354</v>
      </c>
      <c r="S2246" s="9">
        <f t="shared" si="107"/>
        <v>42647.818819444445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30000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4</v>
      </c>
      <c r="P2247">
        <f t="shared" si="106"/>
        <v>0.57999999999999996</v>
      </c>
      <c r="Q2247" s="12" t="s">
        <v>8336</v>
      </c>
      <c r="R2247" t="s">
        <v>8354</v>
      </c>
      <c r="S2247" s="9">
        <f t="shared" si="107"/>
        <v>41660.708530092597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115</v>
      </c>
      <c r="P2248">
        <f t="shared" si="106"/>
        <v>20.18</v>
      </c>
      <c r="Q2248" s="12" t="s">
        <v>8336</v>
      </c>
      <c r="R2248" t="s">
        <v>8354</v>
      </c>
      <c r="S2248" s="9">
        <f t="shared" si="107"/>
        <v>42221.79178240741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115</v>
      </c>
      <c r="P2249">
        <f t="shared" si="106"/>
        <v>3.03</v>
      </c>
      <c r="Q2249" s="12" t="s">
        <v>8336</v>
      </c>
      <c r="R2249" t="s">
        <v>8354</v>
      </c>
      <c r="S2249" s="9">
        <f t="shared" si="107"/>
        <v>42200.666261574079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2500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46</v>
      </c>
      <c r="P2250">
        <f t="shared" si="106"/>
        <v>8.9700000000000006</v>
      </c>
      <c r="Q2250" s="12" t="s">
        <v>8336</v>
      </c>
      <c r="R2250" t="s">
        <v>8354</v>
      </c>
      <c r="S2250" s="9">
        <f t="shared" si="107"/>
        <v>42688.875902777778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115</v>
      </c>
      <c r="P2251">
        <f t="shared" si="106"/>
        <v>6.37</v>
      </c>
      <c r="Q2251" s="12" t="s">
        <v>8336</v>
      </c>
      <c r="R2251" t="s">
        <v>8354</v>
      </c>
      <c r="S2251" s="9">
        <f t="shared" si="107"/>
        <v>41336.703298611108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115</v>
      </c>
      <c r="P2252">
        <f t="shared" si="106"/>
        <v>2.0099999999999998</v>
      </c>
      <c r="Q2252" s="12" t="s">
        <v>8336</v>
      </c>
      <c r="R2252" t="s">
        <v>8354</v>
      </c>
      <c r="S2252" s="9">
        <f t="shared" si="107"/>
        <v>42677.005474537036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19000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6</v>
      </c>
      <c r="P2253">
        <f t="shared" si="106"/>
        <v>2.39</v>
      </c>
      <c r="Q2253" s="12" t="s">
        <v>8336</v>
      </c>
      <c r="R2253" t="s">
        <v>8354</v>
      </c>
      <c r="S2253" s="9">
        <f t="shared" si="107"/>
        <v>41846.34579861111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1000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115</v>
      </c>
      <c r="P2254">
        <f t="shared" si="106"/>
        <v>4.5999999999999996</v>
      </c>
      <c r="Q2254" s="12" t="s">
        <v>8336</v>
      </c>
      <c r="R2254" t="s">
        <v>8354</v>
      </c>
      <c r="S2254" s="9">
        <f t="shared" si="107"/>
        <v>42573.327986111108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10000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</v>
      </c>
      <c r="P2255">
        <f t="shared" si="106"/>
        <v>13.63</v>
      </c>
      <c r="Q2255" s="12" t="s">
        <v>8336</v>
      </c>
      <c r="R2255" t="s">
        <v>8354</v>
      </c>
      <c r="S2255" s="9">
        <f t="shared" si="107"/>
        <v>42296.631331018521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3000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38</v>
      </c>
      <c r="P2256">
        <f t="shared" si="106"/>
        <v>5.8</v>
      </c>
      <c r="Q2256" s="12" t="s">
        <v>8336</v>
      </c>
      <c r="R2256" t="s">
        <v>8354</v>
      </c>
      <c r="S2256" s="9">
        <f t="shared" si="107"/>
        <v>42752.647777777776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119</v>
      </c>
      <c r="P2257">
        <f t="shared" si="106"/>
        <v>4.21</v>
      </c>
      <c r="Q2257" s="12" t="s">
        <v>8336</v>
      </c>
      <c r="R2257" t="s">
        <v>8354</v>
      </c>
      <c r="S2257" s="9">
        <f t="shared" si="107"/>
        <v>42467.951979166668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750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152</v>
      </c>
      <c r="P2258">
        <f t="shared" si="106"/>
        <v>22.8</v>
      </c>
      <c r="Q2258" s="12" t="s">
        <v>8336</v>
      </c>
      <c r="R2258" t="s">
        <v>8354</v>
      </c>
      <c r="S2258" s="9">
        <f t="shared" si="107"/>
        <v>42682.451921296291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10000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11</v>
      </c>
      <c r="P2259">
        <f t="shared" si="106"/>
        <v>6.72</v>
      </c>
      <c r="Q2259" s="12" t="s">
        <v>8336</v>
      </c>
      <c r="R2259" t="s">
        <v>8354</v>
      </c>
      <c r="S2259" s="9">
        <f t="shared" si="107"/>
        <v>42505.936678240745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100000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</v>
      </c>
      <c r="P2260">
        <f t="shared" si="106"/>
        <v>5.51</v>
      </c>
      <c r="Q2260" s="12" t="s">
        <v>8336</v>
      </c>
      <c r="R2260" t="s">
        <v>8354</v>
      </c>
      <c r="S2260" s="9">
        <f t="shared" si="107"/>
        <v>42136.75100694444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113</v>
      </c>
      <c r="P2261">
        <f t="shared" si="106"/>
        <v>5.49</v>
      </c>
      <c r="Q2261" s="12" t="s">
        <v>8336</v>
      </c>
      <c r="R2261" t="s">
        <v>8354</v>
      </c>
      <c r="S2261" s="9">
        <f t="shared" si="107"/>
        <v>42702.804814814815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103</v>
      </c>
      <c r="P2262">
        <f t="shared" si="106"/>
        <v>13.45</v>
      </c>
      <c r="Q2262" s="12" t="s">
        <v>8336</v>
      </c>
      <c r="R2262" t="s">
        <v>8354</v>
      </c>
      <c r="S2262" s="9">
        <f t="shared" si="107"/>
        <v>41695.016782407409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113</v>
      </c>
      <c r="P2263">
        <f t="shared" si="106"/>
        <v>5.38</v>
      </c>
      <c r="Q2263" s="12" t="s">
        <v>8336</v>
      </c>
      <c r="R2263" t="s">
        <v>8354</v>
      </c>
      <c r="S2263" s="9">
        <f t="shared" si="107"/>
        <v>42759.724768518514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5000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23</v>
      </c>
      <c r="P2264">
        <f t="shared" si="106"/>
        <v>6.22</v>
      </c>
      <c r="Q2264" s="12" t="s">
        <v>8336</v>
      </c>
      <c r="R2264" t="s">
        <v>8354</v>
      </c>
      <c r="S2264" s="9">
        <f t="shared" si="107"/>
        <v>41926.585162037038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3000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38</v>
      </c>
      <c r="P2265">
        <f t="shared" si="106"/>
        <v>18.77</v>
      </c>
      <c r="Q2265" s="12" t="s">
        <v>8336</v>
      </c>
      <c r="R2265" t="s">
        <v>8354</v>
      </c>
      <c r="S2265" s="9">
        <f t="shared" si="107"/>
        <v>42014.832326388889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102</v>
      </c>
      <c r="P2266">
        <f t="shared" si="106"/>
        <v>2.5299999999999998</v>
      </c>
      <c r="Q2266" s="12" t="s">
        <v>8336</v>
      </c>
      <c r="R2266" t="s">
        <v>8354</v>
      </c>
      <c r="S2266" s="9">
        <f t="shared" si="107"/>
        <v>42496.582337962958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600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187</v>
      </c>
      <c r="P2267">
        <f t="shared" si="106"/>
        <v>66.09</v>
      </c>
      <c r="Q2267" s="12" t="s">
        <v>8336</v>
      </c>
      <c r="R2267" t="s">
        <v>8354</v>
      </c>
      <c r="S2267" s="9">
        <f t="shared" si="107"/>
        <v>42689.853090277778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112</v>
      </c>
      <c r="P2268">
        <f t="shared" si="106"/>
        <v>5.77</v>
      </c>
      <c r="Q2268" s="12" t="s">
        <v>8336</v>
      </c>
      <c r="R2268" t="s">
        <v>8354</v>
      </c>
      <c r="S2268" s="9">
        <f t="shared" si="107"/>
        <v>42469.874907407408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112</v>
      </c>
      <c r="P2269">
        <f t="shared" si="106"/>
        <v>2.77</v>
      </c>
      <c r="Q2269" s="12" t="s">
        <v>8336</v>
      </c>
      <c r="R2269" t="s">
        <v>8354</v>
      </c>
      <c r="S2269" s="9">
        <f t="shared" si="107"/>
        <v>41968.829826388886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106</v>
      </c>
      <c r="P2270">
        <f t="shared" si="106"/>
        <v>5.75</v>
      </c>
      <c r="Q2270" s="12" t="s">
        <v>8336</v>
      </c>
      <c r="R2270" t="s">
        <v>8354</v>
      </c>
      <c r="S2270" s="9">
        <f t="shared" si="107"/>
        <v>42776.082349537035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223</v>
      </c>
      <c r="P2271">
        <f t="shared" si="106"/>
        <v>1.24</v>
      </c>
      <c r="Q2271" s="12" t="s">
        <v>8336</v>
      </c>
      <c r="R2271" t="s">
        <v>8354</v>
      </c>
      <c r="S2271" s="9">
        <f t="shared" si="107"/>
        <v>42776.704432870371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171</v>
      </c>
      <c r="P2272">
        <f t="shared" si="106"/>
        <v>0.67</v>
      </c>
      <c r="Q2272" s="12" t="s">
        <v>8336</v>
      </c>
      <c r="R2272" t="s">
        <v>8354</v>
      </c>
      <c r="S2272" s="9">
        <f t="shared" si="107"/>
        <v>42725.869363425925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111</v>
      </c>
      <c r="P2273">
        <f t="shared" si="106"/>
        <v>0.84</v>
      </c>
      <c r="Q2273" s="12" t="s">
        <v>8336</v>
      </c>
      <c r="R2273" t="s">
        <v>8354</v>
      </c>
      <c r="S2273" s="9">
        <f t="shared" si="107"/>
        <v>42684.000046296293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29000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4</v>
      </c>
      <c r="P2274">
        <f t="shared" si="106"/>
        <v>1.17</v>
      </c>
      <c r="Q2274" s="12" t="s">
        <v>8336</v>
      </c>
      <c r="R2274" t="s">
        <v>8354</v>
      </c>
      <c r="S2274" s="9">
        <f t="shared" si="107"/>
        <v>42315.699490740735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1000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111</v>
      </c>
      <c r="P2275">
        <f t="shared" si="106"/>
        <v>7.52</v>
      </c>
      <c r="Q2275" s="12" t="s">
        <v>8336</v>
      </c>
      <c r="R2275" t="s">
        <v>8354</v>
      </c>
      <c r="S2275" s="9">
        <f t="shared" si="107"/>
        <v>42781.549097222218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221</v>
      </c>
      <c r="P2276">
        <f t="shared" si="106"/>
        <v>11.16</v>
      </c>
      <c r="Q2276" s="12" t="s">
        <v>8336</v>
      </c>
      <c r="R2276" t="s">
        <v>8354</v>
      </c>
      <c r="S2276" s="9">
        <f t="shared" si="107"/>
        <v>41663.500659722224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7000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16</v>
      </c>
      <c r="P2277">
        <f t="shared" si="106"/>
        <v>13.95</v>
      </c>
      <c r="Q2277" s="12" t="s">
        <v>8336</v>
      </c>
      <c r="R2277" t="s">
        <v>8354</v>
      </c>
      <c r="S2277" s="9">
        <f t="shared" si="107"/>
        <v>41965.616655092599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7500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15</v>
      </c>
      <c r="P2278">
        <f t="shared" si="106"/>
        <v>14.68</v>
      </c>
      <c r="Q2278" s="12" t="s">
        <v>8336</v>
      </c>
      <c r="R2278" t="s">
        <v>8354</v>
      </c>
      <c r="S2278" s="9">
        <f t="shared" si="107"/>
        <v>41614.651493055557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110</v>
      </c>
      <c r="P2279">
        <f t="shared" si="106"/>
        <v>5.32</v>
      </c>
      <c r="Q2279" s="12" t="s">
        <v>8336</v>
      </c>
      <c r="R2279" t="s">
        <v>8354</v>
      </c>
      <c r="S2279" s="9">
        <f t="shared" si="107"/>
        <v>40936.678506944445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1000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110</v>
      </c>
      <c r="P2280">
        <f t="shared" si="106"/>
        <v>10.78</v>
      </c>
      <c r="Q2280" s="12" t="s">
        <v>8336</v>
      </c>
      <c r="R2280" t="s">
        <v>8354</v>
      </c>
      <c r="S2280" s="9">
        <f t="shared" si="107"/>
        <v>42338.709108796291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8000000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0</v>
      </c>
      <c r="P2281">
        <f t="shared" si="106"/>
        <v>34.380000000000003</v>
      </c>
      <c r="Q2281" s="12" t="s">
        <v>8336</v>
      </c>
      <c r="R2281" t="s">
        <v>8354</v>
      </c>
      <c r="S2281" s="9">
        <f t="shared" si="107"/>
        <v>42020.806701388887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100</v>
      </c>
      <c r="P2282">
        <f t="shared" si="106"/>
        <v>2.29</v>
      </c>
      <c r="Q2282" s="12" t="s">
        <v>8336</v>
      </c>
      <c r="R2282" t="s">
        <v>8354</v>
      </c>
      <c r="S2282" s="9">
        <f t="shared" si="107"/>
        <v>42234.624895833331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5000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22</v>
      </c>
      <c r="P2283">
        <f t="shared" si="106"/>
        <v>99.73</v>
      </c>
      <c r="Q2283" s="12" t="s">
        <v>8328</v>
      </c>
      <c r="R2283" t="s">
        <v>8329</v>
      </c>
      <c r="S2283" s="9">
        <f t="shared" si="107"/>
        <v>40687.285844907405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50000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2</v>
      </c>
      <c r="P2284">
        <f t="shared" si="106"/>
        <v>91.33</v>
      </c>
      <c r="Q2284" s="12" t="s">
        <v>8328</v>
      </c>
      <c r="R2284" t="s">
        <v>8329</v>
      </c>
      <c r="S2284" s="9">
        <f t="shared" si="107"/>
        <v>42323.17460648148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109</v>
      </c>
      <c r="P2285">
        <f t="shared" si="106"/>
        <v>22.73</v>
      </c>
      <c r="Q2285" s="12" t="s">
        <v>8328</v>
      </c>
      <c r="R2285" t="s">
        <v>8329</v>
      </c>
      <c r="S2285" s="9">
        <f t="shared" si="107"/>
        <v>40978.125046296293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218</v>
      </c>
      <c r="P2286">
        <f t="shared" si="106"/>
        <v>18.47</v>
      </c>
      <c r="Q2286" s="12" t="s">
        <v>8328</v>
      </c>
      <c r="R2286" t="s">
        <v>8329</v>
      </c>
      <c r="S2286" s="9">
        <f t="shared" si="107"/>
        <v>40585.796817129631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109</v>
      </c>
      <c r="P2287">
        <f t="shared" si="106"/>
        <v>13.77</v>
      </c>
      <c r="Q2287" s="12" t="s">
        <v>8328</v>
      </c>
      <c r="R2287" t="s">
        <v>8329</v>
      </c>
      <c r="S2287" s="9">
        <f t="shared" si="107"/>
        <v>41059.185682870368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108</v>
      </c>
      <c r="P2288">
        <f t="shared" si="106"/>
        <v>77.319999999999993</v>
      </c>
      <c r="Q2288" s="12" t="s">
        <v>8328</v>
      </c>
      <c r="R2288" t="s">
        <v>8329</v>
      </c>
      <c r="S2288" s="9">
        <f t="shared" si="107"/>
        <v>41494.963587962964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166</v>
      </c>
      <c r="P2289">
        <f t="shared" si="106"/>
        <v>10.210000000000001</v>
      </c>
      <c r="Q2289" s="12" t="s">
        <v>8328</v>
      </c>
      <c r="R2289" t="s">
        <v>8329</v>
      </c>
      <c r="S2289" s="9">
        <f t="shared" si="107"/>
        <v>41792.667361111111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108</v>
      </c>
      <c r="P2290">
        <f t="shared" si="106"/>
        <v>43.28</v>
      </c>
      <c r="Q2290" s="12" t="s">
        <v>8328</v>
      </c>
      <c r="R2290" t="s">
        <v>8329</v>
      </c>
      <c r="S2290" s="9">
        <f t="shared" si="107"/>
        <v>41067.827418981484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40000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3</v>
      </c>
      <c r="P2291">
        <f t="shared" si="106"/>
        <v>43.24</v>
      </c>
      <c r="Q2291" s="12" t="s">
        <v>8328</v>
      </c>
      <c r="R2291" t="s">
        <v>8329</v>
      </c>
      <c r="S2291" s="9">
        <f t="shared" si="107"/>
        <v>41571.998379629629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108</v>
      </c>
      <c r="P2292">
        <f t="shared" si="106"/>
        <v>37.24</v>
      </c>
      <c r="Q2292" s="12" t="s">
        <v>8328</v>
      </c>
      <c r="R2292" t="s">
        <v>8329</v>
      </c>
      <c r="S2292" s="9">
        <f t="shared" si="107"/>
        <v>40070.253819444442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180</v>
      </c>
      <c r="P2293">
        <f t="shared" si="106"/>
        <v>25.12</v>
      </c>
      <c r="Q2293" s="12" t="s">
        <v>8328</v>
      </c>
      <c r="R2293" t="s">
        <v>8329</v>
      </c>
      <c r="S2293" s="9">
        <f t="shared" si="107"/>
        <v>40987.977060185185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108</v>
      </c>
      <c r="P2294">
        <f t="shared" si="106"/>
        <v>23.43</v>
      </c>
      <c r="Q2294" s="12" t="s">
        <v>8328</v>
      </c>
      <c r="R2294" t="s">
        <v>8329</v>
      </c>
      <c r="S2294" s="9">
        <f t="shared" si="107"/>
        <v>40987.697638888887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215</v>
      </c>
      <c r="P2295">
        <f t="shared" si="106"/>
        <v>39.74</v>
      </c>
      <c r="Q2295" s="12" t="s">
        <v>8328</v>
      </c>
      <c r="R2295" t="s">
        <v>8329</v>
      </c>
      <c r="S2295" s="9">
        <f t="shared" si="107"/>
        <v>41151.708321759259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25000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4</v>
      </c>
      <c r="P2296">
        <f t="shared" si="106"/>
        <v>9.57</v>
      </c>
      <c r="Q2296" s="12" t="s">
        <v>8328</v>
      </c>
      <c r="R2296" t="s">
        <v>8329</v>
      </c>
      <c r="S2296" s="9">
        <f t="shared" si="107"/>
        <v>41264.72314814815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223</v>
      </c>
      <c r="P2297">
        <f t="shared" si="106"/>
        <v>31.44</v>
      </c>
      <c r="Q2297" s="12" t="s">
        <v>8328</v>
      </c>
      <c r="R2297" t="s">
        <v>8329</v>
      </c>
      <c r="S2297" s="9">
        <f t="shared" si="107"/>
        <v>41270.954351851848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107</v>
      </c>
      <c r="P2298">
        <f t="shared" si="106"/>
        <v>7.36</v>
      </c>
      <c r="Q2298" s="12" t="s">
        <v>8328</v>
      </c>
      <c r="R2298" t="s">
        <v>8329</v>
      </c>
      <c r="S2298" s="9">
        <f t="shared" si="107"/>
        <v>40927.731782407405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900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118</v>
      </c>
      <c r="P2299">
        <f t="shared" si="106"/>
        <v>56.11</v>
      </c>
      <c r="Q2299" s="12" t="s">
        <v>8328</v>
      </c>
      <c r="R2299" t="s">
        <v>8329</v>
      </c>
      <c r="S2299" s="9">
        <f t="shared" si="107"/>
        <v>40948.042233796295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213</v>
      </c>
      <c r="P2300">
        <f t="shared" si="106"/>
        <v>3.7</v>
      </c>
      <c r="Q2300" s="12" t="s">
        <v>8328</v>
      </c>
      <c r="R2300" t="s">
        <v>8329</v>
      </c>
      <c r="S2300" s="9">
        <f t="shared" si="107"/>
        <v>41694.84065972222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133</v>
      </c>
      <c r="P2301">
        <f t="shared" si="106"/>
        <v>76.09</v>
      </c>
      <c r="Q2301" s="12" t="s">
        <v>8328</v>
      </c>
      <c r="R2301" t="s">
        <v>8329</v>
      </c>
      <c r="S2301" s="9">
        <f t="shared" si="107"/>
        <v>40565.032511574071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5000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21</v>
      </c>
      <c r="P2302">
        <f t="shared" si="106"/>
        <v>152.13999999999999</v>
      </c>
      <c r="Q2302" s="12" t="s">
        <v>8328</v>
      </c>
      <c r="R2302" t="s">
        <v>8329</v>
      </c>
      <c r="S2302" s="9">
        <f t="shared" si="107"/>
        <v>41074.727037037039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106</v>
      </c>
      <c r="P2303">
        <f t="shared" si="106"/>
        <v>5.04</v>
      </c>
      <c r="Q2303" s="12" t="s">
        <v>8328</v>
      </c>
      <c r="R2303" t="s">
        <v>8332</v>
      </c>
      <c r="S2303" s="9">
        <f t="shared" si="107"/>
        <v>41416.146944444445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106</v>
      </c>
      <c r="P2304">
        <f t="shared" si="106"/>
        <v>12.51</v>
      </c>
      <c r="Q2304" s="12" t="s">
        <v>8328</v>
      </c>
      <c r="R2304" t="s">
        <v>8332</v>
      </c>
      <c r="S2304" s="9">
        <f t="shared" si="107"/>
        <v>41605.868449074071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15000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7</v>
      </c>
      <c r="P2305">
        <f t="shared" si="106"/>
        <v>10.29</v>
      </c>
      <c r="Q2305" s="12" t="s">
        <v>8328</v>
      </c>
      <c r="R2305" t="s">
        <v>8332</v>
      </c>
      <c r="S2305" s="9">
        <f t="shared" si="107"/>
        <v>40850.111064814817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18</v>
      </c>
      <c r="P2306">
        <f t="shared" si="106"/>
        <v>9.3800000000000008</v>
      </c>
      <c r="Q2306" s="12" t="s">
        <v>8328</v>
      </c>
      <c r="R2306" t="s">
        <v>8332</v>
      </c>
      <c r="S2306" s="9">
        <f t="shared" si="107"/>
        <v>40502.815868055557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2100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50</v>
      </c>
      <c r="P2307">
        <f t="shared" ref="P2307:P2370" si="109">IFERROR(ROUND(E2307/L2307,2),0)</f>
        <v>6.34</v>
      </c>
      <c r="Q2307" s="12" t="s">
        <v>8328</v>
      </c>
      <c r="R2307" t="s">
        <v>8332</v>
      </c>
      <c r="S2307" s="9">
        <f t="shared" si="107"/>
        <v>41834.695277777777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106</v>
      </c>
      <c r="P2308">
        <f t="shared" si="109"/>
        <v>14.47</v>
      </c>
      <c r="Q2308" s="12" t="s">
        <v>8328</v>
      </c>
      <c r="R2308" t="s">
        <v>8332</v>
      </c>
      <c r="S2308" s="9">
        <f t="shared" ref="S2308:S2371" si="110">(((J2308/60)/60/24)+DATE(1970,1,1))</f>
        <v>40948.16815972222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132</v>
      </c>
      <c r="P2309">
        <f t="shared" si="109"/>
        <v>14.07</v>
      </c>
      <c r="Q2309" s="12" t="s">
        <v>8328</v>
      </c>
      <c r="R2309" t="s">
        <v>8332</v>
      </c>
      <c r="S2309" s="9">
        <f t="shared" si="110"/>
        <v>41004.802465277775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211</v>
      </c>
      <c r="P2310">
        <f t="shared" si="109"/>
        <v>1.72</v>
      </c>
      <c r="Q2310" s="12" t="s">
        <v>8328</v>
      </c>
      <c r="R2310" t="s">
        <v>8332</v>
      </c>
      <c r="S2310" s="9">
        <f t="shared" si="110"/>
        <v>41851.962916666671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350</v>
      </c>
      <c r="P2311">
        <f t="shared" si="109"/>
        <v>9.82</v>
      </c>
      <c r="Q2311" s="12" t="s">
        <v>8328</v>
      </c>
      <c r="R2311" t="s">
        <v>8332</v>
      </c>
      <c r="S2311" s="9">
        <f t="shared" si="110"/>
        <v>41307.987696759257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105</v>
      </c>
      <c r="P2312">
        <f t="shared" si="109"/>
        <v>0.86</v>
      </c>
      <c r="Q2312" s="12" t="s">
        <v>8328</v>
      </c>
      <c r="R2312" t="s">
        <v>8332</v>
      </c>
      <c r="S2312" s="9">
        <f t="shared" si="110"/>
        <v>41324.79415509259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10000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11</v>
      </c>
      <c r="P2313">
        <f t="shared" si="109"/>
        <v>10.1</v>
      </c>
      <c r="Q2313" s="12" t="s">
        <v>8328</v>
      </c>
      <c r="R2313" t="s">
        <v>8332</v>
      </c>
      <c r="S2313" s="9">
        <f t="shared" si="110"/>
        <v>41736.004502314812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263</v>
      </c>
      <c r="P2314">
        <f t="shared" si="109"/>
        <v>13.29</v>
      </c>
      <c r="Q2314" s="12" t="s">
        <v>8328</v>
      </c>
      <c r="R2314" t="s">
        <v>8332</v>
      </c>
      <c r="S2314" s="9">
        <f t="shared" si="110"/>
        <v>41716.632847222223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10000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10</v>
      </c>
      <c r="P2315">
        <f t="shared" si="109"/>
        <v>6.68</v>
      </c>
      <c r="Q2315" s="12" t="s">
        <v>8328</v>
      </c>
      <c r="R2315" t="s">
        <v>8332</v>
      </c>
      <c r="S2315" s="9">
        <f t="shared" si="110"/>
        <v>41002.958634259259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105</v>
      </c>
      <c r="P2316">
        <f t="shared" si="109"/>
        <v>20.94</v>
      </c>
      <c r="Q2316" s="12" t="s">
        <v>8328</v>
      </c>
      <c r="R2316" t="s">
        <v>8332</v>
      </c>
      <c r="S2316" s="9">
        <f t="shared" si="110"/>
        <v>41037.551585648151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105</v>
      </c>
      <c r="P2317">
        <f t="shared" si="109"/>
        <v>16.34</v>
      </c>
      <c r="Q2317" s="12" t="s">
        <v>8328</v>
      </c>
      <c r="R2317" t="s">
        <v>8332</v>
      </c>
      <c r="S2317" s="9">
        <f t="shared" si="110"/>
        <v>41004.72619212963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139</v>
      </c>
      <c r="P2318">
        <f t="shared" si="109"/>
        <v>5.22</v>
      </c>
      <c r="Q2318" s="12" t="s">
        <v>8328</v>
      </c>
      <c r="R2318" t="s">
        <v>8332</v>
      </c>
      <c r="S2318" s="9">
        <f t="shared" si="110"/>
        <v>40079.725115740745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47.33</v>
      </c>
      <c r="Q2319" s="12" t="s">
        <v>8328</v>
      </c>
      <c r="R2319" t="s">
        <v>8332</v>
      </c>
      <c r="S2319" s="9">
        <f t="shared" si="110"/>
        <v>40192.542233796295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104</v>
      </c>
      <c r="P2320">
        <f t="shared" si="109"/>
        <v>6.38</v>
      </c>
      <c r="Q2320" s="12" t="s">
        <v>8328</v>
      </c>
      <c r="R2320" t="s">
        <v>8332</v>
      </c>
      <c r="S2320" s="9">
        <f t="shared" si="110"/>
        <v>40050.643680555557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104</v>
      </c>
      <c r="P2321">
        <f t="shared" si="109"/>
        <v>13.51</v>
      </c>
      <c r="Q2321" s="12" t="s">
        <v>8328</v>
      </c>
      <c r="R2321" t="s">
        <v>8332</v>
      </c>
      <c r="S2321" s="9">
        <f t="shared" si="110"/>
        <v>41593.082002314812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8800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12</v>
      </c>
      <c r="P2322">
        <f t="shared" si="109"/>
        <v>11.69</v>
      </c>
      <c r="Q2322" s="12" t="s">
        <v>8328</v>
      </c>
      <c r="R2322" t="s">
        <v>8332</v>
      </c>
      <c r="S2322" s="9">
        <f t="shared" si="110"/>
        <v>41696.817129629628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25000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4</v>
      </c>
      <c r="P2323">
        <f t="shared" si="109"/>
        <v>16.25</v>
      </c>
      <c r="Q2323" s="12" t="s">
        <v>8339</v>
      </c>
      <c r="R2323" t="s">
        <v>8355</v>
      </c>
      <c r="S2323" s="9">
        <f t="shared" si="110"/>
        <v>42799.260428240741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800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130</v>
      </c>
      <c r="P2324">
        <f t="shared" si="109"/>
        <v>259</v>
      </c>
      <c r="Q2324" s="12" t="s">
        <v>8339</v>
      </c>
      <c r="R2324" t="s">
        <v>8355</v>
      </c>
      <c r="S2324" s="9">
        <f t="shared" si="110"/>
        <v>42804.895474537043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900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115</v>
      </c>
      <c r="P2325">
        <f t="shared" si="109"/>
        <v>258.75</v>
      </c>
      <c r="Q2325" s="12" t="s">
        <v>8339</v>
      </c>
      <c r="R2325" t="s">
        <v>8355</v>
      </c>
      <c r="S2325" s="9">
        <f t="shared" si="110"/>
        <v>42807.755173611105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1000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104</v>
      </c>
      <c r="P2326">
        <f t="shared" si="109"/>
        <v>16.97</v>
      </c>
      <c r="Q2326" s="12" t="s">
        <v>8339</v>
      </c>
      <c r="R2326" t="s">
        <v>8355</v>
      </c>
      <c r="S2326" s="9">
        <f t="shared" si="110"/>
        <v>42790.885243055556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104</v>
      </c>
      <c r="P2327">
        <f t="shared" si="109"/>
        <v>147.86000000000001</v>
      </c>
      <c r="Q2327" s="12" t="s">
        <v>8339</v>
      </c>
      <c r="R2327" t="s">
        <v>8355</v>
      </c>
      <c r="S2327" s="9">
        <f t="shared" si="110"/>
        <v>42794.022349537037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104</v>
      </c>
      <c r="P2328">
        <f t="shared" si="109"/>
        <v>1035</v>
      </c>
      <c r="Q2328" s="12" t="s">
        <v>8339</v>
      </c>
      <c r="R2328" t="s">
        <v>8355</v>
      </c>
      <c r="S2328" s="9">
        <f t="shared" si="110"/>
        <v>42804.034120370372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103</v>
      </c>
      <c r="P2329">
        <f t="shared" si="109"/>
        <v>0.31</v>
      </c>
      <c r="Q2329" s="12" t="s">
        <v>8339</v>
      </c>
      <c r="R2329" t="s">
        <v>8355</v>
      </c>
      <c r="S2329" s="9">
        <f t="shared" si="110"/>
        <v>41842.917129629634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103</v>
      </c>
      <c r="P2330">
        <f t="shared" si="109"/>
        <v>1.92</v>
      </c>
      <c r="Q2330" s="12" t="s">
        <v>8339</v>
      </c>
      <c r="R2330" t="s">
        <v>8355</v>
      </c>
      <c r="S2330" s="9">
        <f t="shared" si="110"/>
        <v>42139.781678240746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129</v>
      </c>
      <c r="P2331">
        <f t="shared" si="109"/>
        <v>8.24</v>
      </c>
      <c r="Q2331" s="12" t="s">
        <v>8339</v>
      </c>
      <c r="R2331" t="s">
        <v>8355</v>
      </c>
      <c r="S2331" s="9">
        <f t="shared" si="110"/>
        <v>41807.624374999999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30000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3</v>
      </c>
      <c r="P2332">
        <f t="shared" si="109"/>
        <v>6.29</v>
      </c>
      <c r="Q2332" s="12" t="s">
        <v>8339</v>
      </c>
      <c r="R2332" t="s">
        <v>8355</v>
      </c>
      <c r="S2332" s="9">
        <f t="shared" si="110"/>
        <v>42332.89980324074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103</v>
      </c>
      <c r="P2333">
        <f t="shared" si="109"/>
        <v>3.63</v>
      </c>
      <c r="Q2333" s="12" t="s">
        <v>8339</v>
      </c>
      <c r="R2333" t="s">
        <v>8355</v>
      </c>
      <c r="S2333" s="9">
        <f t="shared" si="110"/>
        <v>41839.005671296298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150000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</v>
      </c>
      <c r="P2334">
        <f t="shared" si="109"/>
        <v>2.91</v>
      </c>
      <c r="Q2334" s="12" t="s">
        <v>8339</v>
      </c>
      <c r="R2334" t="s">
        <v>8355</v>
      </c>
      <c r="S2334" s="9">
        <f t="shared" si="110"/>
        <v>42011.628136574072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103</v>
      </c>
      <c r="P2335">
        <f t="shared" si="109"/>
        <v>10.9</v>
      </c>
      <c r="Q2335" s="12" t="s">
        <v>8339</v>
      </c>
      <c r="R2335" t="s">
        <v>8355</v>
      </c>
      <c r="S2335" s="9">
        <f t="shared" si="110"/>
        <v>41767.650347222225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114</v>
      </c>
      <c r="P2336">
        <f t="shared" si="109"/>
        <v>15.3</v>
      </c>
      <c r="Q2336" s="12" t="s">
        <v>8339</v>
      </c>
      <c r="R2336" t="s">
        <v>8355</v>
      </c>
      <c r="S2336" s="9">
        <f t="shared" si="110"/>
        <v>41918.670115740737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70000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</v>
      </c>
      <c r="P2337">
        <f t="shared" si="109"/>
        <v>4.6399999999999997</v>
      </c>
      <c r="Q2337" s="12" t="s">
        <v>8339</v>
      </c>
      <c r="R2337" t="s">
        <v>8355</v>
      </c>
      <c r="S2337" s="9">
        <f t="shared" si="110"/>
        <v>41771.572256944448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102</v>
      </c>
      <c r="P2338">
        <f t="shared" si="109"/>
        <v>0.47</v>
      </c>
      <c r="Q2338" s="12" t="s">
        <v>8339</v>
      </c>
      <c r="R2338" t="s">
        <v>8355</v>
      </c>
      <c r="S2338" s="9">
        <f t="shared" si="110"/>
        <v>41666.924710648149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18000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6</v>
      </c>
      <c r="P2339">
        <f t="shared" si="109"/>
        <v>5.7</v>
      </c>
      <c r="Q2339" s="12" t="s">
        <v>8339</v>
      </c>
      <c r="R2339" t="s">
        <v>8355</v>
      </c>
      <c r="S2339" s="9">
        <f t="shared" si="110"/>
        <v>41786.640543981484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60000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2</v>
      </c>
      <c r="P2340">
        <f t="shared" si="109"/>
        <v>8.2899999999999991</v>
      </c>
      <c r="Q2340" s="12" t="s">
        <v>8339</v>
      </c>
      <c r="R2340" t="s">
        <v>8355</v>
      </c>
      <c r="S2340" s="9">
        <f t="shared" si="110"/>
        <v>41789.896805555552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1000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102</v>
      </c>
      <c r="P2341">
        <f t="shared" si="109"/>
        <v>0.92</v>
      </c>
      <c r="Q2341" s="12" t="s">
        <v>8339</v>
      </c>
      <c r="R2341" t="s">
        <v>8355</v>
      </c>
      <c r="S2341" s="9">
        <f t="shared" si="110"/>
        <v>42692.79987268518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102</v>
      </c>
      <c r="P2342">
        <f t="shared" si="109"/>
        <v>2.52</v>
      </c>
      <c r="Q2342" s="12" t="s">
        <v>8339</v>
      </c>
      <c r="R2342" t="s">
        <v>8355</v>
      </c>
      <c r="S2342" s="9">
        <f t="shared" si="110"/>
        <v>42643.642800925925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1000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102</v>
      </c>
      <c r="P2343">
        <f t="shared" si="109"/>
        <v>0</v>
      </c>
      <c r="Q2343" s="12" t="s">
        <v>8322</v>
      </c>
      <c r="R2343" t="s">
        <v>8323</v>
      </c>
      <c r="S2343" s="9">
        <f t="shared" si="110"/>
        <v>42167.813703703709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1000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102</v>
      </c>
      <c r="P2344">
        <f t="shared" si="109"/>
        <v>0</v>
      </c>
      <c r="Q2344" s="12" t="s">
        <v>8322</v>
      </c>
      <c r="R2344" t="s">
        <v>8323</v>
      </c>
      <c r="S2344" s="9">
        <f t="shared" si="110"/>
        <v>41897.702199074076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101</v>
      </c>
      <c r="P2345">
        <f t="shared" si="109"/>
        <v>1011</v>
      </c>
      <c r="Q2345" s="12" t="s">
        <v>8322</v>
      </c>
      <c r="R2345" t="s">
        <v>8323</v>
      </c>
      <c r="S2345" s="9">
        <f t="shared" si="110"/>
        <v>42327.825289351851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500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202</v>
      </c>
      <c r="P2346">
        <f t="shared" si="109"/>
        <v>1010</v>
      </c>
      <c r="Q2346" s="12" t="s">
        <v>8322</v>
      </c>
      <c r="R2346" t="s">
        <v>8323</v>
      </c>
      <c r="S2346" s="9">
        <f t="shared" si="110"/>
        <v>42515.727650462963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67</v>
      </c>
      <c r="P2347">
        <f t="shared" si="109"/>
        <v>0</v>
      </c>
      <c r="Q2347" s="12" t="s">
        <v>8322</v>
      </c>
      <c r="R2347" t="s">
        <v>8323</v>
      </c>
      <c r="S2347" s="9">
        <f t="shared" si="110"/>
        <v>42060.001805555556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1000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101</v>
      </c>
      <c r="P2348">
        <f t="shared" si="109"/>
        <v>335.33</v>
      </c>
      <c r="Q2348" s="12" t="s">
        <v>8322</v>
      </c>
      <c r="R2348" t="s">
        <v>8323</v>
      </c>
      <c r="S2348" s="9">
        <f t="shared" si="110"/>
        <v>42615.79896990741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101</v>
      </c>
      <c r="P2349">
        <f t="shared" si="109"/>
        <v>1005</v>
      </c>
      <c r="Q2349" s="12" t="s">
        <v>8322</v>
      </c>
      <c r="R2349" t="s">
        <v>8323</v>
      </c>
      <c r="S2349" s="9">
        <f t="shared" si="110"/>
        <v>42577.607361111113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101</v>
      </c>
      <c r="P2350">
        <f t="shared" si="109"/>
        <v>201</v>
      </c>
      <c r="Q2350" s="12" t="s">
        <v>8322</v>
      </c>
      <c r="R2350" t="s">
        <v>8323</v>
      </c>
      <c r="S2350" s="9">
        <f t="shared" si="110"/>
        <v>42360.932152777779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5000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20</v>
      </c>
      <c r="P2351">
        <f t="shared" si="109"/>
        <v>0</v>
      </c>
      <c r="Q2351" s="12" t="s">
        <v>8322</v>
      </c>
      <c r="R2351" t="s">
        <v>8323</v>
      </c>
      <c r="S2351" s="9">
        <f t="shared" si="110"/>
        <v>42198.775787037041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80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1254</v>
      </c>
      <c r="P2352">
        <f t="shared" si="109"/>
        <v>0</v>
      </c>
      <c r="Q2352" s="12" t="s">
        <v>8322</v>
      </c>
      <c r="R2352" t="s">
        <v>8323</v>
      </c>
      <c r="S2352" s="9">
        <f t="shared" si="110"/>
        <v>42708.842245370368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100</v>
      </c>
      <c r="P2353">
        <f t="shared" si="109"/>
        <v>143.29</v>
      </c>
      <c r="Q2353" s="12" t="s">
        <v>8322</v>
      </c>
      <c r="R2353" t="s">
        <v>8323</v>
      </c>
      <c r="S2353" s="9">
        <f t="shared" si="110"/>
        <v>42094.101145833338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14</v>
      </c>
      <c r="P2354">
        <f t="shared" si="109"/>
        <v>0</v>
      </c>
      <c r="Q2354" s="12" t="s">
        <v>8322</v>
      </c>
      <c r="R2354" t="s">
        <v>8323</v>
      </c>
      <c r="S2354" s="9">
        <f t="shared" si="110"/>
        <v>42101.633703703701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100</v>
      </c>
      <c r="P2355">
        <f t="shared" si="109"/>
        <v>0</v>
      </c>
      <c r="Q2355" s="12" t="s">
        <v>8322</v>
      </c>
      <c r="R2355" t="s">
        <v>8323</v>
      </c>
      <c r="S2355" s="9">
        <f t="shared" si="110"/>
        <v>42103.676180555558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800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125</v>
      </c>
      <c r="P2356">
        <f t="shared" si="109"/>
        <v>1001</v>
      </c>
      <c r="Q2356" s="12" t="s">
        <v>8322</v>
      </c>
      <c r="R2356" t="s">
        <v>8323</v>
      </c>
      <c r="S2356" s="9">
        <f t="shared" si="110"/>
        <v>41954.722916666666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750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133</v>
      </c>
      <c r="P2357">
        <f t="shared" si="109"/>
        <v>500.5</v>
      </c>
      <c r="Q2357" s="12" t="s">
        <v>8322</v>
      </c>
      <c r="R2357" t="s">
        <v>8323</v>
      </c>
      <c r="S2357" s="9">
        <f t="shared" si="110"/>
        <v>42096.918240740735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100</v>
      </c>
      <c r="P2358">
        <f t="shared" si="109"/>
        <v>0</v>
      </c>
      <c r="Q2358" s="12" t="s">
        <v>8322</v>
      </c>
      <c r="R2358" t="s">
        <v>8323</v>
      </c>
      <c r="S2358" s="9">
        <f t="shared" si="110"/>
        <v>42130.78361111111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1000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100</v>
      </c>
      <c r="P2359">
        <f t="shared" si="109"/>
        <v>0</v>
      </c>
      <c r="Q2359" s="12" t="s">
        <v>8322</v>
      </c>
      <c r="R2359" t="s">
        <v>8323</v>
      </c>
      <c r="S2359" s="9">
        <f t="shared" si="110"/>
        <v>42264.620115740734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800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125</v>
      </c>
      <c r="P2360">
        <f t="shared" si="109"/>
        <v>0</v>
      </c>
      <c r="Q2360" s="12" t="s">
        <v>8322</v>
      </c>
      <c r="R2360" t="s">
        <v>8323</v>
      </c>
      <c r="S2360" s="9">
        <f t="shared" si="110"/>
        <v>41978.930972222224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1000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100</v>
      </c>
      <c r="P2361">
        <f t="shared" si="109"/>
        <v>333.66</v>
      </c>
      <c r="Q2361" s="12" t="s">
        <v>8322</v>
      </c>
      <c r="R2361" t="s">
        <v>8323</v>
      </c>
      <c r="S2361" s="9">
        <f t="shared" si="110"/>
        <v>42159.649583333332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1000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100</v>
      </c>
      <c r="P2362">
        <f t="shared" si="109"/>
        <v>1000.01</v>
      </c>
      <c r="Q2362" s="12" t="s">
        <v>8322</v>
      </c>
      <c r="R2362" t="s">
        <v>8323</v>
      </c>
      <c r="S2362" s="9">
        <f t="shared" si="110"/>
        <v>42377.70694444445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1000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100</v>
      </c>
      <c r="P2363">
        <f t="shared" si="109"/>
        <v>0</v>
      </c>
      <c r="Q2363" s="12" t="s">
        <v>8322</v>
      </c>
      <c r="R2363" t="s">
        <v>8323</v>
      </c>
      <c r="S2363" s="9">
        <f t="shared" si="110"/>
        <v>42466.858888888892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1000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100</v>
      </c>
      <c r="P2364">
        <f t="shared" si="109"/>
        <v>500</v>
      </c>
      <c r="Q2364" s="12" t="s">
        <v>8322</v>
      </c>
      <c r="R2364" t="s">
        <v>8323</v>
      </c>
      <c r="S2364" s="9">
        <f t="shared" si="110"/>
        <v>41954.688310185185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100</v>
      </c>
      <c r="P2365">
        <f t="shared" si="109"/>
        <v>0</v>
      </c>
      <c r="Q2365" s="12" t="s">
        <v>8322</v>
      </c>
      <c r="R2365" t="s">
        <v>8323</v>
      </c>
      <c r="S2365" s="9">
        <f t="shared" si="110"/>
        <v>42322.011574074073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1</v>
      </c>
      <c r="P2366">
        <f t="shared" si="109"/>
        <v>0</v>
      </c>
      <c r="Q2366" s="12" t="s">
        <v>8322</v>
      </c>
      <c r="R2366" t="s">
        <v>8323</v>
      </c>
      <c r="S2366" s="9">
        <f t="shared" si="110"/>
        <v>42248.934675925921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100</v>
      </c>
      <c r="P2367">
        <f t="shared" si="109"/>
        <v>0</v>
      </c>
      <c r="Q2367" s="12" t="s">
        <v>8322</v>
      </c>
      <c r="R2367" t="s">
        <v>8323</v>
      </c>
      <c r="S2367" s="9">
        <f t="shared" si="110"/>
        <v>42346.736400462964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1000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100</v>
      </c>
      <c r="P2368">
        <f t="shared" si="109"/>
        <v>37.04</v>
      </c>
      <c r="Q2368" s="12" t="s">
        <v>8322</v>
      </c>
      <c r="R2368" t="s">
        <v>8323</v>
      </c>
      <c r="S2368" s="9">
        <f t="shared" si="110"/>
        <v>42268.531631944439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1000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100</v>
      </c>
      <c r="P2369">
        <f t="shared" si="109"/>
        <v>71.430000000000007</v>
      </c>
      <c r="Q2369" s="12" t="s">
        <v>8322</v>
      </c>
      <c r="R2369" t="s">
        <v>8323</v>
      </c>
      <c r="S2369" s="9">
        <f t="shared" si="110"/>
        <v>42425.970092592594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1000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100</v>
      </c>
      <c r="P2370">
        <f t="shared" si="109"/>
        <v>500</v>
      </c>
      <c r="Q2370" s="12" t="s">
        <v>8322</v>
      </c>
      <c r="R2370" t="s">
        <v>8323</v>
      </c>
      <c r="S2370" s="9">
        <f t="shared" si="110"/>
        <v>42063.721817129626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1000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100</v>
      </c>
      <c r="P2371">
        <f t="shared" ref="P2371:P2434" si="112">IFERROR(ROUND(E2371/L2371,2),0)</f>
        <v>0</v>
      </c>
      <c r="Q2371" s="12" t="s">
        <v>8322</v>
      </c>
      <c r="R2371" t="s">
        <v>8323</v>
      </c>
      <c r="S2371" s="9">
        <f t="shared" si="110"/>
        <v>42380.812627314815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1000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100</v>
      </c>
      <c r="P2372">
        <f t="shared" si="112"/>
        <v>250</v>
      </c>
      <c r="Q2372" s="12" t="s">
        <v>8322</v>
      </c>
      <c r="R2372" t="s">
        <v>8323</v>
      </c>
      <c r="S2372" s="9">
        <f t="shared" ref="S2372:S2435" si="113">(((J2372/60)/60/24)+DATE(1970,1,1))</f>
        <v>41961.18913194444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1000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100</v>
      </c>
      <c r="P2373">
        <f t="shared" si="112"/>
        <v>0</v>
      </c>
      <c r="Q2373" s="12" t="s">
        <v>8322</v>
      </c>
      <c r="R2373" t="s">
        <v>8323</v>
      </c>
      <c r="S2373" s="9">
        <f t="shared" si="113"/>
        <v>42150.777731481481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10000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10</v>
      </c>
      <c r="P2374">
        <f t="shared" si="112"/>
        <v>166.67</v>
      </c>
      <c r="Q2374" s="12" t="s">
        <v>8322</v>
      </c>
      <c r="R2374" t="s">
        <v>8323</v>
      </c>
      <c r="S2374" s="9">
        <f t="shared" si="113"/>
        <v>42088.069108796291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9000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11</v>
      </c>
      <c r="P2375">
        <f t="shared" si="112"/>
        <v>997</v>
      </c>
      <c r="Q2375" s="12" t="s">
        <v>8322</v>
      </c>
      <c r="R2375" t="s">
        <v>8323</v>
      </c>
      <c r="S2375" s="9">
        <f t="shared" si="113"/>
        <v>42215.662314814821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50000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2</v>
      </c>
      <c r="P2376">
        <f t="shared" si="112"/>
        <v>995</v>
      </c>
      <c r="Q2376" s="12" t="s">
        <v>8322</v>
      </c>
      <c r="R2376" t="s">
        <v>8323</v>
      </c>
      <c r="S2376" s="9">
        <f t="shared" si="113"/>
        <v>42017.843287037031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3</v>
      </c>
      <c r="P2377">
        <f t="shared" si="112"/>
        <v>0</v>
      </c>
      <c r="Q2377" s="12" t="s">
        <v>8322</v>
      </c>
      <c r="R2377" t="s">
        <v>8323</v>
      </c>
      <c r="S2377" s="9">
        <f t="shared" si="113"/>
        <v>42592.836076388892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930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106</v>
      </c>
      <c r="P2378">
        <f t="shared" si="112"/>
        <v>246.5</v>
      </c>
      <c r="Q2378" s="12" t="s">
        <v>8322</v>
      </c>
      <c r="R2378" t="s">
        <v>8323</v>
      </c>
      <c r="S2378" s="9">
        <f t="shared" si="113"/>
        <v>42318.925532407404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900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109</v>
      </c>
      <c r="P2379">
        <f t="shared" si="112"/>
        <v>0</v>
      </c>
      <c r="Q2379" s="12" t="s">
        <v>8322</v>
      </c>
      <c r="R2379" t="s">
        <v>8323</v>
      </c>
      <c r="S2379" s="9">
        <f t="shared" si="113"/>
        <v>42669.870173611111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7500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13</v>
      </c>
      <c r="P2380">
        <f t="shared" si="112"/>
        <v>0</v>
      </c>
      <c r="Q2380" s="12" t="s">
        <v>8322</v>
      </c>
      <c r="R2380" t="s">
        <v>8323</v>
      </c>
      <c r="S2380" s="9">
        <f t="shared" si="113"/>
        <v>42213.013078703705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60000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2</v>
      </c>
      <c r="P2381">
        <f t="shared" si="112"/>
        <v>0</v>
      </c>
      <c r="Q2381" s="12" t="s">
        <v>8322</v>
      </c>
      <c r="R2381" t="s">
        <v>8323</v>
      </c>
      <c r="S2381" s="9">
        <f t="shared" si="113"/>
        <v>42237.016388888893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100000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1</v>
      </c>
      <c r="P2382">
        <f t="shared" si="112"/>
        <v>325.67</v>
      </c>
      <c r="Q2382" s="12" t="s">
        <v>8322</v>
      </c>
      <c r="R2382" t="s">
        <v>8323</v>
      </c>
      <c r="S2382" s="9">
        <f t="shared" si="113"/>
        <v>42248.793310185181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750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129</v>
      </c>
      <c r="P2383">
        <f t="shared" si="112"/>
        <v>138.71</v>
      </c>
      <c r="Q2383" s="12" t="s">
        <v>8322</v>
      </c>
      <c r="R2383" t="s">
        <v>8323</v>
      </c>
      <c r="S2383" s="9">
        <f t="shared" si="113"/>
        <v>42074.935740740737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150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647</v>
      </c>
      <c r="P2384">
        <f t="shared" si="112"/>
        <v>485</v>
      </c>
      <c r="Q2384" s="12" t="s">
        <v>8322</v>
      </c>
      <c r="R2384" t="s">
        <v>8323</v>
      </c>
      <c r="S2384" s="9">
        <f t="shared" si="113"/>
        <v>42195.187534722223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700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138</v>
      </c>
      <c r="P2385">
        <f t="shared" si="112"/>
        <v>322</v>
      </c>
      <c r="Q2385" s="12" t="s">
        <v>8322</v>
      </c>
      <c r="R2385" t="s">
        <v>8323</v>
      </c>
      <c r="S2385" s="9">
        <f t="shared" si="113"/>
        <v>42027.056793981479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2500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38</v>
      </c>
      <c r="P2386">
        <f t="shared" si="112"/>
        <v>119.13</v>
      </c>
      <c r="Q2386" s="12" t="s">
        <v>8322</v>
      </c>
      <c r="R2386" t="s">
        <v>8323</v>
      </c>
      <c r="S2386" s="9">
        <f t="shared" si="113"/>
        <v>41927.067627314813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500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190</v>
      </c>
      <c r="P2387">
        <f t="shared" si="112"/>
        <v>135.71</v>
      </c>
      <c r="Q2387" s="12" t="s">
        <v>8322</v>
      </c>
      <c r="R2387" t="s">
        <v>8323</v>
      </c>
      <c r="S2387" s="9">
        <f t="shared" si="113"/>
        <v>42191.70175925926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5000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19</v>
      </c>
      <c r="P2388">
        <f t="shared" si="112"/>
        <v>0</v>
      </c>
      <c r="Q2388" s="12" t="s">
        <v>8322</v>
      </c>
      <c r="R2388" t="s">
        <v>8323</v>
      </c>
      <c r="S2388" s="9">
        <f t="shared" si="113"/>
        <v>41954.838240740741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839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110</v>
      </c>
      <c r="P2389">
        <f t="shared" si="112"/>
        <v>308.67</v>
      </c>
      <c r="Q2389" s="12" t="s">
        <v>8322</v>
      </c>
      <c r="R2389" t="s">
        <v>8323</v>
      </c>
      <c r="S2389" s="9">
        <f t="shared" si="113"/>
        <v>42528.626620370371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31</v>
      </c>
      <c r="P2390">
        <f t="shared" si="112"/>
        <v>115.75</v>
      </c>
      <c r="Q2390" s="12" t="s">
        <v>8322</v>
      </c>
      <c r="R2390" t="s">
        <v>8323</v>
      </c>
      <c r="S2390" s="9">
        <f t="shared" si="113"/>
        <v>41989.853692129633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800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116</v>
      </c>
      <c r="P2391">
        <f t="shared" si="112"/>
        <v>924</v>
      </c>
      <c r="Q2391" s="12" t="s">
        <v>8322</v>
      </c>
      <c r="R2391" t="s">
        <v>8323</v>
      </c>
      <c r="S2391" s="9">
        <f t="shared" si="113"/>
        <v>42179.653379629628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850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108</v>
      </c>
      <c r="P2392">
        <f t="shared" si="112"/>
        <v>0</v>
      </c>
      <c r="Q2392" s="12" t="s">
        <v>8322</v>
      </c>
      <c r="R2392" t="s">
        <v>8323</v>
      </c>
      <c r="S2392" s="9">
        <f t="shared" si="113"/>
        <v>41968.262314814812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500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184</v>
      </c>
      <c r="P2393">
        <f t="shared" si="112"/>
        <v>920</v>
      </c>
      <c r="Q2393" s="12" t="s">
        <v>8322</v>
      </c>
      <c r="R2393" t="s">
        <v>8323</v>
      </c>
      <c r="S2393" s="9">
        <f t="shared" si="113"/>
        <v>42064.794490740736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750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122</v>
      </c>
      <c r="P2394">
        <f t="shared" si="112"/>
        <v>0</v>
      </c>
      <c r="Q2394" s="12" t="s">
        <v>8322</v>
      </c>
      <c r="R2394" t="s">
        <v>8323</v>
      </c>
      <c r="S2394" s="9">
        <f t="shared" si="113"/>
        <v>42276.120636574073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600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152</v>
      </c>
      <c r="P2395">
        <f t="shared" si="112"/>
        <v>911</v>
      </c>
      <c r="Q2395" s="12" t="s">
        <v>8322</v>
      </c>
      <c r="R2395" t="s">
        <v>8323</v>
      </c>
      <c r="S2395" s="9">
        <f t="shared" si="113"/>
        <v>42194.648344907408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16000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6</v>
      </c>
      <c r="P2396">
        <f t="shared" si="112"/>
        <v>455.5</v>
      </c>
      <c r="Q2396" s="12" t="s">
        <v>8322</v>
      </c>
      <c r="R2396" t="s">
        <v>8323</v>
      </c>
      <c r="S2396" s="9">
        <f t="shared" si="113"/>
        <v>42031.362187499995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4000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23</v>
      </c>
      <c r="P2397">
        <f t="shared" si="112"/>
        <v>0</v>
      </c>
      <c r="Q2397" s="12" t="s">
        <v>8322</v>
      </c>
      <c r="R2397" t="s">
        <v>8323</v>
      </c>
      <c r="S2397" s="9">
        <f t="shared" si="113"/>
        <v>42717.121377314819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2700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34</v>
      </c>
      <c r="P2398">
        <f t="shared" si="112"/>
        <v>909</v>
      </c>
      <c r="Q2398" s="12" t="s">
        <v>8322</v>
      </c>
      <c r="R2398" t="s">
        <v>8323</v>
      </c>
      <c r="S2398" s="9">
        <f t="shared" si="113"/>
        <v>42262.849050925928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36</v>
      </c>
      <c r="P2399">
        <f t="shared" si="112"/>
        <v>0</v>
      </c>
      <c r="Q2399" s="12" t="s">
        <v>8322</v>
      </c>
      <c r="R2399" t="s">
        <v>8323</v>
      </c>
      <c r="S2399" s="9">
        <f t="shared" si="113"/>
        <v>41976.88490740741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1900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48</v>
      </c>
      <c r="P2400">
        <f t="shared" si="112"/>
        <v>0</v>
      </c>
      <c r="Q2400" s="12" t="s">
        <v>8322</v>
      </c>
      <c r="R2400" t="s">
        <v>8323</v>
      </c>
      <c r="S2400" s="9">
        <f t="shared" si="113"/>
        <v>42157.916481481487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101</v>
      </c>
      <c r="P2401">
        <f t="shared" si="112"/>
        <v>0</v>
      </c>
      <c r="Q2401" s="12" t="s">
        <v>8322</v>
      </c>
      <c r="R2401" t="s">
        <v>8323</v>
      </c>
      <c r="S2401" s="9">
        <f t="shared" si="113"/>
        <v>41956.853078703702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12000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8</v>
      </c>
      <c r="P2402">
        <f t="shared" si="112"/>
        <v>0</v>
      </c>
      <c r="Q2402" s="12" t="s">
        <v>8322</v>
      </c>
      <c r="R2402" t="s">
        <v>8323</v>
      </c>
      <c r="S2402" s="9">
        <f t="shared" si="113"/>
        <v>42444.268101851849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500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181</v>
      </c>
      <c r="P2403">
        <f t="shared" si="112"/>
        <v>100.35</v>
      </c>
      <c r="Q2403" s="12" t="s">
        <v>8339</v>
      </c>
      <c r="R2403" t="s">
        <v>8340</v>
      </c>
      <c r="S2403" s="9">
        <f t="shared" si="113"/>
        <v>42374.822870370372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900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100</v>
      </c>
      <c r="P2404">
        <f t="shared" si="112"/>
        <v>900</v>
      </c>
      <c r="Q2404" s="12" t="s">
        <v>8339</v>
      </c>
      <c r="R2404" t="s">
        <v>8340</v>
      </c>
      <c r="S2404" s="9">
        <f t="shared" si="113"/>
        <v>42107.679756944446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113</v>
      </c>
      <c r="P2405">
        <f t="shared" si="112"/>
        <v>75</v>
      </c>
      <c r="Q2405" s="12" t="s">
        <v>8339</v>
      </c>
      <c r="R2405" t="s">
        <v>8340</v>
      </c>
      <c r="S2405" s="9">
        <f t="shared" si="113"/>
        <v>42399.882615740738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750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120</v>
      </c>
      <c r="P2406">
        <f t="shared" si="112"/>
        <v>0</v>
      </c>
      <c r="Q2406" s="12" t="s">
        <v>8339</v>
      </c>
      <c r="R2406" t="s">
        <v>8340</v>
      </c>
      <c r="S2406" s="9">
        <f t="shared" si="113"/>
        <v>42342.03943287037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31</v>
      </c>
      <c r="P2407">
        <f t="shared" si="112"/>
        <v>44.75</v>
      </c>
      <c r="Q2407" s="12" t="s">
        <v>8339</v>
      </c>
      <c r="R2407" t="s">
        <v>8340</v>
      </c>
      <c r="S2407" s="9">
        <f t="shared" si="113"/>
        <v>42595.585358796292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4200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21</v>
      </c>
      <c r="P2408">
        <f t="shared" si="112"/>
        <v>55.94</v>
      </c>
      <c r="Q2408" s="12" t="s">
        <v>8339</v>
      </c>
      <c r="R2408" t="s">
        <v>8340</v>
      </c>
      <c r="S2408" s="9">
        <f t="shared" si="113"/>
        <v>41983.110995370371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15</v>
      </c>
      <c r="P2409">
        <f t="shared" si="112"/>
        <v>27</v>
      </c>
      <c r="Q2409" s="12" t="s">
        <v>8339</v>
      </c>
      <c r="R2409" t="s">
        <v>8340</v>
      </c>
      <c r="S2409" s="9">
        <f t="shared" si="113"/>
        <v>42082.575555555552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800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111</v>
      </c>
      <c r="P2410">
        <f t="shared" si="112"/>
        <v>445</v>
      </c>
      <c r="Q2410" s="12" t="s">
        <v>8339</v>
      </c>
      <c r="R2410" t="s">
        <v>8340</v>
      </c>
      <c r="S2410" s="9">
        <f t="shared" si="113"/>
        <v>41919.140706018516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119</v>
      </c>
      <c r="P2411">
        <f t="shared" si="112"/>
        <v>148.33000000000001</v>
      </c>
      <c r="Q2411" s="12" t="s">
        <v>8339</v>
      </c>
      <c r="R2411" t="s">
        <v>8340</v>
      </c>
      <c r="S2411" s="9">
        <f t="shared" si="113"/>
        <v>42204.875868055555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6</v>
      </c>
      <c r="P2412">
        <f t="shared" si="112"/>
        <v>0</v>
      </c>
      <c r="Q2412" s="12" t="s">
        <v>8339</v>
      </c>
      <c r="R2412" t="s">
        <v>8340</v>
      </c>
      <c r="S2412" s="9">
        <f t="shared" si="113"/>
        <v>42224.408275462964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600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148</v>
      </c>
      <c r="P2413">
        <f t="shared" si="112"/>
        <v>295.33</v>
      </c>
      <c r="Q2413" s="12" t="s">
        <v>8339</v>
      </c>
      <c r="R2413" t="s">
        <v>8340</v>
      </c>
      <c r="S2413" s="9">
        <f t="shared" si="113"/>
        <v>42211.732430555552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100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885</v>
      </c>
      <c r="P2414">
        <f t="shared" si="112"/>
        <v>0</v>
      </c>
      <c r="Q2414" s="12" t="s">
        <v>8339</v>
      </c>
      <c r="R2414" t="s">
        <v>8340</v>
      </c>
      <c r="S2414" s="9">
        <f t="shared" si="113"/>
        <v>42655.736956018518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100000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295</v>
      </c>
      <c r="Q2415" s="12" t="s">
        <v>8339</v>
      </c>
      <c r="R2415" t="s">
        <v>8340</v>
      </c>
      <c r="S2415" s="9">
        <f t="shared" si="113"/>
        <v>41760.10974537037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11</v>
      </c>
      <c r="P2416">
        <f t="shared" si="112"/>
        <v>67.77</v>
      </c>
      <c r="Q2416" s="12" t="s">
        <v>8339</v>
      </c>
      <c r="R2416" t="s">
        <v>8340</v>
      </c>
      <c r="S2416" s="9">
        <f t="shared" si="113"/>
        <v>42198.695138888885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4</v>
      </c>
      <c r="P2417">
        <f t="shared" si="112"/>
        <v>146.83000000000001</v>
      </c>
      <c r="Q2417" s="12" t="s">
        <v>8339</v>
      </c>
      <c r="R2417" t="s">
        <v>8340</v>
      </c>
      <c r="S2417" s="9">
        <f t="shared" si="113"/>
        <v>42536.862800925926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18</v>
      </c>
      <c r="P2418">
        <f t="shared" si="112"/>
        <v>881</v>
      </c>
      <c r="Q2418" s="12" t="s">
        <v>8339</v>
      </c>
      <c r="R2418" t="s">
        <v>8340</v>
      </c>
      <c r="S2418" s="9">
        <f t="shared" si="113"/>
        <v>42019.737766203703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740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119</v>
      </c>
      <c r="P2419">
        <f t="shared" si="112"/>
        <v>0</v>
      </c>
      <c r="Q2419" s="12" t="s">
        <v>8339</v>
      </c>
      <c r="R2419" t="s">
        <v>8340</v>
      </c>
      <c r="S2419" s="9">
        <f t="shared" si="113"/>
        <v>41831.884108796294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110000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1</v>
      </c>
      <c r="P2420">
        <f t="shared" si="112"/>
        <v>175.8</v>
      </c>
      <c r="Q2420" s="12" t="s">
        <v>8339</v>
      </c>
      <c r="R2420" t="s">
        <v>8340</v>
      </c>
      <c r="S2420" s="9">
        <f t="shared" si="113"/>
        <v>42027.856990740736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5800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15</v>
      </c>
      <c r="P2421">
        <f t="shared" si="112"/>
        <v>0</v>
      </c>
      <c r="Q2421" s="12" t="s">
        <v>8339</v>
      </c>
      <c r="R2421" t="s">
        <v>8340</v>
      </c>
      <c r="S2421" s="9">
        <f t="shared" si="113"/>
        <v>41993.738298611104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400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219</v>
      </c>
      <c r="P2422">
        <f t="shared" si="112"/>
        <v>24.31</v>
      </c>
      <c r="Q2422" s="12" t="s">
        <v>8339</v>
      </c>
      <c r="R2422" t="s">
        <v>8340</v>
      </c>
      <c r="S2422" s="9">
        <f t="shared" si="113"/>
        <v>41893.028877314813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800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109</v>
      </c>
      <c r="P2423">
        <f t="shared" si="112"/>
        <v>875</v>
      </c>
      <c r="Q2423" s="12" t="s">
        <v>8339</v>
      </c>
      <c r="R2423" t="s">
        <v>8340</v>
      </c>
      <c r="S2423" s="9">
        <f t="shared" si="113"/>
        <v>42026.687453703707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9</v>
      </c>
      <c r="P2424">
        <f t="shared" si="112"/>
        <v>872</v>
      </c>
      <c r="Q2424" s="12" t="s">
        <v>8339</v>
      </c>
      <c r="R2424" t="s">
        <v>8340</v>
      </c>
      <c r="S2424" s="9">
        <f t="shared" si="113"/>
        <v>42044.724953703699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300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289</v>
      </c>
      <c r="P2425">
        <f t="shared" si="112"/>
        <v>867</v>
      </c>
      <c r="Q2425" s="12" t="s">
        <v>8339</v>
      </c>
      <c r="R2425" t="s">
        <v>8340</v>
      </c>
      <c r="S2425" s="9">
        <f t="shared" si="113"/>
        <v>41974.704745370371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13</v>
      </c>
      <c r="P2426">
        <f t="shared" si="112"/>
        <v>96.11</v>
      </c>
      <c r="Q2426" s="12" t="s">
        <v>8339</v>
      </c>
      <c r="R2426" t="s">
        <v>8340</v>
      </c>
      <c r="S2426" s="9">
        <f t="shared" si="113"/>
        <v>41909.892453703702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3</v>
      </c>
      <c r="P2427">
        <f t="shared" si="112"/>
        <v>861</v>
      </c>
      <c r="Q2427" s="12" t="s">
        <v>8339</v>
      </c>
      <c r="R2427" t="s">
        <v>8340</v>
      </c>
      <c r="S2427" s="9">
        <f t="shared" si="113"/>
        <v>42502.913761574076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2</v>
      </c>
      <c r="P2428">
        <f t="shared" si="112"/>
        <v>0</v>
      </c>
      <c r="Q2428" s="12" t="s">
        <v>8339</v>
      </c>
      <c r="R2428" t="s">
        <v>8340</v>
      </c>
      <c r="S2428" s="9">
        <f t="shared" si="113"/>
        <v>42164.170046296291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550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156</v>
      </c>
      <c r="P2429">
        <f t="shared" si="112"/>
        <v>860</v>
      </c>
      <c r="Q2429" s="12" t="s">
        <v>8339</v>
      </c>
      <c r="R2429" t="s">
        <v>8340</v>
      </c>
      <c r="S2429" s="9">
        <f t="shared" si="113"/>
        <v>42412.318668981476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16</v>
      </c>
      <c r="P2430">
        <f t="shared" si="112"/>
        <v>858</v>
      </c>
      <c r="Q2430" s="12" t="s">
        <v>8339</v>
      </c>
      <c r="R2430" t="s">
        <v>8340</v>
      </c>
      <c r="S2430" s="9">
        <f t="shared" si="113"/>
        <v>42045.784155092595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1250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68</v>
      </c>
      <c r="P2431">
        <f t="shared" si="112"/>
        <v>213.75</v>
      </c>
      <c r="Q2431" s="12" t="s">
        <v>8339</v>
      </c>
      <c r="R2431" t="s">
        <v>8340</v>
      </c>
      <c r="S2431" s="9">
        <f t="shared" si="113"/>
        <v>42734.879236111112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426</v>
      </c>
      <c r="Q2432" s="12" t="s">
        <v>8339</v>
      </c>
      <c r="R2432" t="s">
        <v>8340</v>
      </c>
      <c r="S2432" s="9">
        <f t="shared" si="113"/>
        <v>42382.130833333329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2500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34</v>
      </c>
      <c r="P2433">
        <f t="shared" si="112"/>
        <v>426</v>
      </c>
      <c r="Q2433" s="12" t="s">
        <v>8339</v>
      </c>
      <c r="R2433" t="s">
        <v>8340</v>
      </c>
      <c r="S2433" s="9">
        <f t="shared" si="113"/>
        <v>42489.099687499998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34</v>
      </c>
      <c r="P2434">
        <f t="shared" si="112"/>
        <v>425</v>
      </c>
      <c r="Q2434" s="12" t="s">
        <v>8339</v>
      </c>
      <c r="R2434" t="s">
        <v>8340</v>
      </c>
      <c r="S2434" s="9">
        <f t="shared" si="113"/>
        <v>42041.218715277777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39</v>
      </c>
      <c r="P2435">
        <f t="shared" ref="P2435:P2498" si="115">IFERROR(ROUND(E2435/L2435,2),0)</f>
        <v>0</v>
      </c>
      <c r="Q2435" s="12" t="s">
        <v>8339</v>
      </c>
      <c r="R2435" t="s">
        <v>8340</v>
      </c>
      <c r="S2435" s="9">
        <f t="shared" si="113"/>
        <v>42397.89980324074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21</v>
      </c>
      <c r="P2436">
        <f t="shared" si="115"/>
        <v>425</v>
      </c>
      <c r="Q2436" s="12" t="s">
        <v>8339</v>
      </c>
      <c r="R2436" t="s">
        <v>8340</v>
      </c>
      <c r="S2436" s="9">
        <f t="shared" ref="S2436:S2499" si="116">(((J2436/60)/60/24)+DATE(1970,1,1))</f>
        <v>42180.18604166666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750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113</v>
      </c>
      <c r="P2437">
        <f t="shared" si="115"/>
        <v>212.5</v>
      </c>
      <c r="Q2437" s="12" t="s">
        <v>8339</v>
      </c>
      <c r="R2437" t="s">
        <v>8340</v>
      </c>
      <c r="S2437" s="9">
        <f t="shared" si="116"/>
        <v>42252.277615740735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850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100</v>
      </c>
      <c r="P2438">
        <f t="shared" si="115"/>
        <v>425</v>
      </c>
      <c r="Q2438" s="12" t="s">
        <v>8339</v>
      </c>
      <c r="R2438" t="s">
        <v>8340</v>
      </c>
      <c r="S2438" s="9">
        <f t="shared" si="116"/>
        <v>42338.615393518514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2</v>
      </c>
      <c r="P2439">
        <f t="shared" si="115"/>
        <v>0</v>
      </c>
      <c r="Q2439" s="12" t="s">
        <v>8339</v>
      </c>
      <c r="R2439" t="s">
        <v>8340</v>
      </c>
      <c r="S2439" s="9">
        <f t="shared" si="116"/>
        <v>42031.965138888889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800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105</v>
      </c>
      <c r="P2440">
        <f t="shared" si="115"/>
        <v>838</v>
      </c>
      <c r="Q2440" s="12" t="s">
        <v>8339</v>
      </c>
      <c r="R2440" t="s">
        <v>8340</v>
      </c>
      <c r="S2440" s="9">
        <f t="shared" si="116"/>
        <v>42285.91506944444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6</v>
      </c>
      <c r="P2441">
        <f t="shared" si="115"/>
        <v>0</v>
      </c>
      <c r="Q2441" s="12" t="s">
        <v>8339</v>
      </c>
      <c r="R2441" t="s">
        <v>8340</v>
      </c>
      <c r="S2441" s="9">
        <f t="shared" si="116"/>
        <v>42265.818622685183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16000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5</v>
      </c>
      <c r="P2442">
        <f t="shared" si="115"/>
        <v>417.5</v>
      </c>
      <c r="Q2442" s="12" t="s">
        <v>8339</v>
      </c>
      <c r="R2442" t="s">
        <v>8340</v>
      </c>
      <c r="S2442" s="9">
        <f t="shared" si="116"/>
        <v>42383.899456018517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166</v>
      </c>
      <c r="P2443">
        <f t="shared" si="115"/>
        <v>7.62</v>
      </c>
      <c r="Q2443" s="12" t="s">
        <v>8339</v>
      </c>
      <c r="R2443" t="s">
        <v>8355</v>
      </c>
      <c r="S2443" s="9">
        <f t="shared" si="116"/>
        <v>42187.125625000001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24</v>
      </c>
      <c r="P2444">
        <f t="shared" si="115"/>
        <v>2.2200000000000002</v>
      </c>
      <c r="Q2444" s="12" t="s">
        <v>8339</v>
      </c>
      <c r="R2444" t="s">
        <v>8355</v>
      </c>
      <c r="S2444" s="9">
        <f t="shared" si="116"/>
        <v>42052.666990740734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330</v>
      </c>
      <c r="P2445">
        <f t="shared" si="115"/>
        <v>2.65</v>
      </c>
      <c r="Q2445" s="12" t="s">
        <v>8339</v>
      </c>
      <c r="R2445" t="s">
        <v>8355</v>
      </c>
      <c r="S2445" s="9">
        <f t="shared" si="116"/>
        <v>41836.625254629631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118</v>
      </c>
      <c r="P2446">
        <f t="shared" si="115"/>
        <v>13.51</v>
      </c>
      <c r="Q2446" s="12" t="s">
        <v>8339</v>
      </c>
      <c r="R2446" t="s">
        <v>8355</v>
      </c>
      <c r="S2446" s="9">
        <f t="shared" si="116"/>
        <v>42485.754525462966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10000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8</v>
      </c>
      <c r="P2447">
        <f t="shared" si="115"/>
        <v>7.14</v>
      </c>
      <c r="Q2447" s="12" t="s">
        <v>8339</v>
      </c>
      <c r="R2447" t="s">
        <v>8355</v>
      </c>
      <c r="S2447" s="9">
        <f t="shared" si="116"/>
        <v>42243.190057870372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</v>
      </c>
      <c r="P2448">
        <f t="shared" si="115"/>
        <v>7.4</v>
      </c>
      <c r="Q2448" s="12" t="s">
        <v>8339</v>
      </c>
      <c r="R2448" t="s">
        <v>8355</v>
      </c>
      <c r="S2448" s="9">
        <f t="shared" si="116"/>
        <v>42670.602673611109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137</v>
      </c>
      <c r="P2449">
        <f t="shared" si="115"/>
        <v>2.4300000000000002</v>
      </c>
      <c r="Q2449" s="12" t="s">
        <v>8339</v>
      </c>
      <c r="R2449" t="s">
        <v>8355</v>
      </c>
      <c r="S2449" s="9">
        <f t="shared" si="116"/>
        <v>42654.469826388886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102</v>
      </c>
      <c r="P2450">
        <f t="shared" si="115"/>
        <v>90.56</v>
      </c>
      <c r="Q2450" s="12" t="s">
        <v>8339</v>
      </c>
      <c r="R2450" t="s">
        <v>8355</v>
      </c>
      <c r="S2450" s="9">
        <f t="shared" si="116"/>
        <v>42607.316122685181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148</v>
      </c>
      <c r="P2451">
        <f t="shared" si="115"/>
        <v>6.78</v>
      </c>
      <c r="Q2451" s="12" t="s">
        <v>8339</v>
      </c>
      <c r="R2451" t="s">
        <v>8355</v>
      </c>
      <c r="S2451" s="9">
        <f t="shared" si="116"/>
        <v>41943.142534722225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2500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33</v>
      </c>
      <c r="P2452">
        <f t="shared" si="115"/>
        <v>7.98</v>
      </c>
      <c r="Q2452" s="12" t="s">
        <v>8339</v>
      </c>
      <c r="R2452" t="s">
        <v>8355</v>
      </c>
      <c r="S2452" s="9">
        <f t="shared" si="116"/>
        <v>41902.07240740741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163</v>
      </c>
      <c r="P2453">
        <f t="shared" si="115"/>
        <v>4.37</v>
      </c>
      <c r="Q2453" s="12" t="s">
        <v>8339</v>
      </c>
      <c r="R2453" t="s">
        <v>8355</v>
      </c>
      <c r="S2453" s="9">
        <f t="shared" si="116"/>
        <v>42779.908449074079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116</v>
      </c>
      <c r="P2454">
        <f t="shared" si="115"/>
        <v>54.07</v>
      </c>
      <c r="Q2454" s="12" t="s">
        <v>8339</v>
      </c>
      <c r="R2454" t="s">
        <v>8355</v>
      </c>
      <c r="S2454" s="9">
        <f t="shared" si="116"/>
        <v>42338.84375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101</v>
      </c>
      <c r="P2455">
        <f t="shared" si="115"/>
        <v>12.09</v>
      </c>
      <c r="Q2455" s="12" t="s">
        <v>8339</v>
      </c>
      <c r="R2455" t="s">
        <v>8355</v>
      </c>
      <c r="S2455" s="9">
        <f t="shared" si="116"/>
        <v>42738.692233796297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6.23</v>
      </c>
      <c r="Q2456" s="12" t="s">
        <v>8339</v>
      </c>
      <c r="R2456" t="s">
        <v>8355</v>
      </c>
      <c r="S2456" s="9">
        <f t="shared" si="116"/>
        <v>42770.201481481476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27</v>
      </c>
      <c r="P2457">
        <f t="shared" si="115"/>
        <v>50.44</v>
      </c>
      <c r="Q2457" s="12" t="s">
        <v>8339</v>
      </c>
      <c r="R2457" t="s">
        <v>8355</v>
      </c>
      <c r="S2457" s="9">
        <f t="shared" si="116"/>
        <v>42452.781828703708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101</v>
      </c>
      <c r="P2458">
        <f t="shared" si="115"/>
        <v>12.02</v>
      </c>
      <c r="Q2458" s="12" t="s">
        <v>8339</v>
      </c>
      <c r="R2458" t="s">
        <v>8355</v>
      </c>
      <c r="S2458" s="9">
        <f t="shared" si="116"/>
        <v>42761.961099537039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12000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7</v>
      </c>
      <c r="P2459">
        <f t="shared" si="115"/>
        <v>6.49</v>
      </c>
      <c r="Q2459" s="12" t="s">
        <v>8339</v>
      </c>
      <c r="R2459" t="s">
        <v>8355</v>
      </c>
      <c r="S2459" s="9">
        <f t="shared" si="116"/>
        <v>42423.602500000001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4000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20</v>
      </c>
      <c r="P2460">
        <f t="shared" si="115"/>
        <v>10.06</v>
      </c>
      <c r="Q2460" s="12" t="s">
        <v>8339</v>
      </c>
      <c r="R2460" t="s">
        <v>8355</v>
      </c>
      <c r="S2460" s="9">
        <f t="shared" si="116"/>
        <v>42495.871736111112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134</v>
      </c>
      <c r="P2461">
        <f t="shared" si="115"/>
        <v>2.84</v>
      </c>
      <c r="Q2461" s="12" t="s">
        <v>8339</v>
      </c>
      <c r="R2461" t="s">
        <v>8355</v>
      </c>
      <c r="S2461" s="9">
        <f t="shared" si="116"/>
        <v>42407.637557870374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3000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27</v>
      </c>
      <c r="P2462">
        <f t="shared" si="115"/>
        <v>11.78</v>
      </c>
      <c r="Q2462" s="12" t="s">
        <v>8339</v>
      </c>
      <c r="R2462" t="s">
        <v>8355</v>
      </c>
      <c r="S2462" s="9">
        <f t="shared" si="116"/>
        <v>42704.187118055561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133</v>
      </c>
      <c r="P2463">
        <f t="shared" si="115"/>
        <v>9.3000000000000007</v>
      </c>
      <c r="Q2463" s="12" t="s">
        <v>8328</v>
      </c>
      <c r="R2463" t="s">
        <v>8332</v>
      </c>
      <c r="S2463" s="9">
        <f t="shared" si="116"/>
        <v>40784.012696759259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5000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16</v>
      </c>
      <c r="P2464">
        <f t="shared" si="115"/>
        <v>6.96</v>
      </c>
      <c r="Q2464" s="12" t="s">
        <v>8328</v>
      </c>
      <c r="R2464" t="s">
        <v>8332</v>
      </c>
      <c r="S2464" s="9">
        <f t="shared" si="116"/>
        <v>41089.186296296299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4400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18</v>
      </c>
      <c r="P2465">
        <f t="shared" si="115"/>
        <v>10.67</v>
      </c>
      <c r="Q2465" s="12" t="s">
        <v>8328</v>
      </c>
      <c r="R2465" t="s">
        <v>8332</v>
      </c>
      <c r="S2465" s="9">
        <f t="shared" si="116"/>
        <v>41341.111400462964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70000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</v>
      </c>
      <c r="P2466">
        <f t="shared" si="115"/>
        <v>18.600000000000001</v>
      </c>
      <c r="Q2466" s="12" t="s">
        <v>8328</v>
      </c>
      <c r="R2466" t="s">
        <v>8332</v>
      </c>
      <c r="S2466" s="9">
        <f t="shared" si="116"/>
        <v>42248.90042824074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800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100</v>
      </c>
      <c r="P2467">
        <f t="shared" si="115"/>
        <v>16.670000000000002</v>
      </c>
      <c r="Q2467" s="12" t="s">
        <v>8328</v>
      </c>
      <c r="R2467" t="s">
        <v>8332</v>
      </c>
      <c r="S2467" s="9">
        <f t="shared" si="116"/>
        <v>41145.719305555554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30000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3</v>
      </c>
      <c r="P2468">
        <f t="shared" si="115"/>
        <v>15.38</v>
      </c>
      <c r="Q2468" s="12" t="s">
        <v>8328</v>
      </c>
      <c r="R2468" t="s">
        <v>8332</v>
      </c>
      <c r="S2468" s="9">
        <f t="shared" si="116"/>
        <v>41373.102465277778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266</v>
      </c>
      <c r="P2469">
        <f t="shared" si="115"/>
        <v>18.53</v>
      </c>
      <c r="Q2469" s="12" t="s">
        <v>8328</v>
      </c>
      <c r="R2469" t="s">
        <v>8332</v>
      </c>
      <c r="S2469" s="9">
        <f t="shared" si="116"/>
        <v>41025.874201388891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5000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16</v>
      </c>
      <c r="P2470">
        <f t="shared" si="115"/>
        <v>13.72</v>
      </c>
      <c r="Q2470" s="12" t="s">
        <v>8328</v>
      </c>
      <c r="R2470" t="s">
        <v>8332</v>
      </c>
      <c r="S2470" s="9">
        <f t="shared" si="116"/>
        <v>41174.154178240737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750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106</v>
      </c>
      <c r="P2471">
        <f t="shared" si="115"/>
        <v>16.91</v>
      </c>
      <c r="Q2471" s="12" t="s">
        <v>8328</v>
      </c>
      <c r="R2471" t="s">
        <v>8332</v>
      </c>
      <c r="S2471" s="9">
        <f t="shared" si="116"/>
        <v>40557.429733796293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20000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4</v>
      </c>
      <c r="P2472">
        <f t="shared" si="115"/>
        <v>22.08</v>
      </c>
      <c r="Q2472" s="12" t="s">
        <v>8328</v>
      </c>
      <c r="R2472" t="s">
        <v>8332</v>
      </c>
      <c r="S2472" s="9">
        <f t="shared" si="116"/>
        <v>41023.07471064815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1500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53</v>
      </c>
      <c r="P2473">
        <f t="shared" si="115"/>
        <v>46.76</v>
      </c>
      <c r="Q2473" s="12" t="s">
        <v>8328</v>
      </c>
      <c r="R2473" t="s">
        <v>8332</v>
      </c>
      <c r="S2473" s="9">
        <f t="shared" si="116"/>
        <v>40893.992962962962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158</v>
      </c>
      <c r="P2474">
        <f t="shared" si="115"/>
        <v>7.61</v>
      </c>
      <c r="Q2474" s="12" t="s">
        <v>8328</v>
      </c>
      <c r="R2474" t="s">
        <v>8332</v>
      </c>
      <c r="S2474" s="9">
        <f t="shared" si="116"/>
        <v>40354.11550925926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65000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</v>
      </c>
      <c r="P2475">
        <f t="shared" si="115"/>
        <v>16.77</v>
      </c>
      <c r="Q2475" s="12" t="s">
        <v>8328</v>
      </c>
      <c r="R2475" t="s">
        <v>8332</v>
      </c>
      <c r="S2475" s="9">
        <f t="shared" si="116"/>
        <v>41193.748483796298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106</v>
      </c>
      <c r="P2476">
        <f t="shared" si="115"/>
        <v>20.68</v>
      </c>
      <c r="Q2476" s="12" t="s">
        <v>8328</v>
      </c>
      <c r="R2476" t="s">
        <v>8332</v>
      </c>
      <c r="S2476" s="9">
        <f t="shared" si="116"/>
        <v>40417.011296296296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142</v>
      </c>
      <c r="P2477">
        <f t="shared" si="115"/>
        <v>9.67</v>
      </c>
      <c r="Q2477" s="12" t="s">
        <v>8328</v>
      </c>
      <c r="R2477" t="s">
        <v>8332</v>
      </c>
      <c r="S2477" s="9">
        <f t="shared" si="116"/>
        <v>40310.287673611114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600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130</v>
      </c>
      <c r="P2478">
        <f t="shared" si="115"/>
        <v>14.18</v>
      </c>
      <c r="Q2478" s="12" t="s">
        <v>8328</v>
      </c>
      <c r="R2478" t="s">
        <v>8332</v>
      </c>
      <c r="S2478" s="9">
        <f t="shared" si="116"/>
        <v>41913.328356481477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130</v>
      </c>
      <c r="P2479">
        <f t="shared" si="115"/>
        <v>19.02</v>
      </c>
      <c r="Q2479" s="12" t="s">
        <v>8328</v>
      </c>
      <c r="R2479" t="s">
        <v>8332</v>
      </c>
      <c r="S2479" s="9">
        <f t="shared" si="116"/>
        <v>41088.691493055558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104</v>
      </c>
      <c r="P2480">
        <f t="shared" si="115"/>
        <v>9.8699999999999992</v>
      </c>
      <c r="Q2480" s="12" t="s">
        <v>8328</v>
      </c>
      <c r="R2480" t="s">
        <v>8332</v>
      </c>
      <c r="S2480" s="9">
        <f t="shared" si="116"/>
        <v>41257.950381944444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22</v>
      </c>
      <c r="P2481">
        <f t="shared" si="115"/>
        <v>48.44</v>
      </c>
      <c r="Q2481" s="12" t="s">
        <v>8328</v>
      </c>
      <c r="R2481" t="s">
        <v>8332</v>
      </c>
      <c r="S2481" s="9">
        <f t="shared" si="116"/>
        <v>41107.726782407408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96.63</v>
      </c>
      <c r="Q2482" s="12" t="s">
        <v>8328</v>
      </c>
      <c r="R2482" t="s">
        <v>8332</v>
      </c>
      <c r="S2482" s="9">
        <f t="shared" si="116"/>
        <v>42227.936157407406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10500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7</v>
      </c>
      <c r="P2483">
        <f t="shared" si="115"/>
        <v>8.06</v>
      </c>
      <c r="Q2483" s="12" t="s">
        <v>8328</v>
      </c>
      <c r="R2483" t="s">
        <v>8332</v>
      </c>
      <c r="S2483" s="9">
        <f t="shared" si="116"/>
        <v>40999.645925925928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116</v>
      </c>
      <c r="P2484">
        <f t="shared" si="115"/>
        <v>30.56</v>
      </c>
      <c r="Q2484" s="12" t="s">
        <v>8328</v>
      </c>
      <c r="R2484" t="s">
        <v>8332</v>
      </c>
      <c r="S2484" s="9">
        <f t="shared" si="116"/>
        <v>40711.782210648147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127</v>
      </c>
      <c r="P2485">
        <f t="shared" si="115"/>
        <v>40.159999999999997</v>
      </c>
      <c r="Q2485" s="12" t="s">
        <v>8328</v>
      </c>
      <c r="R2485" t="s">
        <v>8332</v>
      </c>
      <c r="S2485" s="9">
        <f t="shared" si="116"/>
        <v>40970.750034722223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22</v>
      </c>
      <c r="P2486">
        <f t="shared" si="115"/>
        <v>8.44</v>
      </c>
      <c r="Q2486" s="12" t="s">
        <v>8328</v>
      </c>
      <c r="R2486" t="s">
        <v>8332</v>
      </c>
      <c r="S2486" s="9">
        <f t="shared" si="116"/>
        <v>40771.916701388887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117</v>
      </c>
      <c r="P2487">
        <f t="shared" si="115"/>
        <v>18.54</v>
      </c>
      <c r="Q2487" s="12" t="s">
        <v>8328</v>
      </c>
      <c r="R2487" t="s">
        <v>8332</v>
      </c>
      <c r="S2487" s="9">
        <f t="shared" si="116"/>
        <v>40793.998599537037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152</v>
      </c>
      <c r="P2488">
        <f t="shared" si="115"/>
        <v>25.33</v>
      </c>
      <c r="Q2488" s="12" t="s">
        <v>8328</v>
      </c>
      <c r="R2488" t="s">
        <v>8332</v>
      </c>
      <c r="S2488" s="9">
        <f t="shared" si="116"/>
        <v>40991.708055555559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22</v>
      </c>
      <c r="P2489">
        <f t="shared" si="115"/>
        <v>19.97</v>
      </c>
      <c r="Q2489" s="12" t="s">
        <v>8328</v>
      </c>
      <c r="R2489" t="s">
        <v>8332</v>
      </c>
      <c r="S2489" s="9">
        <f t="shared" si="116"/>
        <v>41026.083298611113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101</v>
      </c>
      <c r="P2490">
        <f t="shared" si="115"/>
        <v>11.66</v>
      </c>
      <c r="Q2490" s="12" t="s">
        <v>8328</v>
      </c>
      <c r="R2490" t="s">
        <v>8332</v>
      </c>
      <c r="S2490" s="9">
        <f t="shared" si="116"/>
        <v>40833.633194444446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151</v>
      </c>
      <c r="P2491">
        <f t="shared" si="115"/>
        <v>10.050000000000001</v>
      </c>
      <c r="Q2491" s="12" t="s">
        <v>8328</v>
      </c>
      <c r="R2491" t="s">
        <v>8332</v>
      </c>
      <c r="S2491" s="9">
        <f t="shared" si="116"/>
        <v>41373.690266203703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300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251</v>
      </c>
      <c r="P2492">
        <f t="shared" si="115"/>
        <v>47</v>
      </c>
      <c r="Q2492" s="12" t="s">
        <v>8328</v>
      </c>
      <c r="R2492" t="s">
        <v>8332</v>
      </c>
      <c r="S2492" s="9">
        <f t="shared" si="116"/>
        <v>41023.227731481478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1000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75</v>
      </c>
      <c r="P2493">
        <f t="shared" si="115"/>
        <v>75</v>
      </c>
      <c r="Q2493" s="12" t="s">
        <v>8328</v>
      </c>
      <c r="R2493" t="s">
        <v>8332</v>
      </c>
      <c r="S2493" s="9">
        <f t="shared" si="116"/>
        <v>40542.839282407411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2" t="s">
        <v>8328</v>
      </c>
      <c r="R2494" t="s">
        <v>8332</v>
      </c>
      <c r="S2494" s="9">
        <f t="shared" si="116"/>
        <v>41024.985972222225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5000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15</v>
      </c>
      <c r="P2495">
        <f t="shared" si="115"/>
        <v>2.9</v>
      </c>
      <c r="Q2495" s="12" t="s">
        <v>8328</v>
      </c>
      <c r="R2495" t="s">
        <v>8332</v>
      </c>
      <c r="S2495" s="9">
        <f t="shared" si="116"/>
        <v>41348.168287037035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2500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30</v>
      </c>
      <c r="P2496">
        <f t="shared" si="115"/>
        <v>19.13</v>
      </c>
      <c r="Q2496" s="12" t="s">
        <v>8328</v>
      </c>
      <c r="R2496" t="s">
        <v>8332</v>
      </c>
      <c r="S2496" s="9">
        <f t="shared" si="116"/>
        <v>41022.645185185182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149</v>
      </c>
      <c r="P2497">
        <f t="shared" si="115"/>
        <v>17.739999999999998</v>
      </c>
      <c r="Q2497" s="12" t="s">
        <v>8328</v>
      </c>
      <c r="R2497" t="s">
        <v>8332</v>
      </c>
      <c r="S2497" s="9">
        <f t="shared" si="116"/>
        <v>41036.946469907409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2750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27</v>
      </c>
      <c r="P2498">
        <f t="shared" si="115"/>
        <v>73.5</v>
      </c>
      <c r="Q2498" s="12" t="s">
        <v>8328</v>
      </c>
      <c r="R2498" t="s">
        <v>8332</v>
      </c>
      <c r="S2498" s="9">
        <f t="shared" si="116"/>
        <v>41327.996435185189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25000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3</v>
      </c>
      <c r="P2499">
        <f t="shared" ref="P2499:P2562" si="118">IFERROR(ROUND(E2499/L2499,2),0)</f>
        <v>13.08</v>
      </c>
      <c r="Q2499" s="12" t="s">
        <v>8328</v>
      </c>
      <c r="R2499" t="s">
        <v>8332</v>
      </c>
      <c r="S2499" s="9">
        <f t="shared" si="116"/>
        <v>40730.878912037035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2500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29</v>
      </c>
      <c r="P2500">
        <f t="shared" si="118"/>
        <v>36.549999999999997</v>
      </c>
      <c r="Q2500" s="12" t="s">
        <v>8328</v>
      </c>
      <c r="R2500" t="s">
        <v>8332</v>
      </c>
      <c r="S2500" s="9">
        <f t="shared" ref="S2500:S2563" si="119">(((J2500/60)/60/24)+DATE(1970,1,1))</f>
        <v>42017.967442129629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3000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24</v>
      </c>
      <c r="P2501">
        <f t="shared" si="118"/>
        <v>4.29</v>
      </c>
      <c r="Q2501" s="12" t="s">
        <v>8328</v>
      </c>
      <c r="R2501" t="s">
        <v>8332</v>
      </c>
      <c r="S2501" s="9">
        <f t="shared" si="119"/>
        <v>41226.648576388885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104</v>
      </c>
      <c r="P2502">
        <f t="shared" si="118"/>
        <v>25.17</v>
      </c>
      <c r="Q2502" s="12" t="s">
        <v>8328</v>
      </c>
      <c r="R2502" t="s">
        <v>8332</v>
      </c>
      <c r="S2502" s="9">
        <f t="shared" si="119"/>
        <v>41053.772858796299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2000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37</v>
      </c>
      <c r="P2503">
        <f t="shared" si="118"/>
        <v>104.29</v>
      </c>
      <c r="Q2503" s="12" t="s">
        <v>8339</v>
      </c>
      <c r="R2503" t="s">
        <v>8356</v>
      </c>
      <c r="S2503" s="9">
        <f t="shared" si="119"/>
        <v>42244.776666666665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500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145</v>
      </c>
      <c r="P2504">
        <f t="shared" si="118"/>
        <v>145.4</v>
      </c>
      <c r="Q2504" s="12" t="s">
        <v>8339</v>
      </c>
      <c r="R2504" t="s">
        <v>8356</v>
      </c>
      <c r="S2504" s="9">
        <f t="shared" si="119"/>
        <v>41858.825439814813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7</v>
      </c>
      <c r="P2505">
        <f t="shared" si="118"/>
        <v>0</v>
      </c>
      <c r="Q2505" s="12" t="s">
        <v>8339</v>
      </c>
      <c r="R2505" t="s">
        <v>8356</v>
      </c>
      <c r="S2505" s="9">
        <f t="shared" si="119"/>
        <v>42498.899398148147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700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104</v>
      </c>
      <c r="P2506">
        <f t="shared" si="118"/>
        <v>0</v>
      </c>
      <c r="Q2506" s="12" t="s">
        <v>8339</v>
      </c>
      <c r="R2506" t="s">
        <v>8356</v>
      </c>
      <c r="S2506" s="9">
        <f t="shared" si="119"/>
        <v>41928.015439814815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21</v>
      </c>
      <c r="P2507">
        <f t="shared" si="118"/>
        <v>0</v>
      </c>
      <c r="Q2507" s="12" t="s">
        <v>8339</v>
      </c>
      <c r="R2507" t="s">
        <v>8356</v>
      </c>
      <c r="S2507" s="9">
        <f t="shared" si="119"/>
        <v>42047.05574074074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700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103</v>
      </c>
      <c r="P2508">
        <f t="shared" si="118"/>
        <v>360.5</v>
      </c>
      <c r="Q2508" s="12" t="s">
        <v>8339</v>
      </c>
      <c r="R2508" t="s">
        <v>8356</v>
      </c>
      <c r="S2508" s="9">
        <f t="shared" si="119"/>
        <v>42258.297094907408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700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103</v>
      </c>
      <c r="P2509">
        <f t="shared" si="118"/>
        <v>0</v>
      </c>
      <c r="Q2509" s="12" t="s">
        <v>8339</v>
      </c>
      <c r="R2509" t="s">
        <v>8356</v>
      </c>
      <c r="S2509" s="9">
        <f t="shared" si="119"/>
        <v>42105.072962962964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600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120</v>
      </c>
      <c r="P2510">
        <f t="shared" si="118"/>
        <v>0</v>
      </c>
      <c r="Q2510" s="12" t="s">
        <v>8339</v>
      </c>
      <c r="R2510" t="s">
        <v>8356</v>
      </c>
      <c r="S2510" s="9">
        <f t="shared" si="119"/>
        <v>41835.951782407406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7000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10</v>
      </c>
      <c r="P2511">
        <f t="shared" si="118"/>
        <v>25.54</v>
      </c>
      <c r="Q2511" s="12" t="s">
        <v>8339</v>
      </c>
      <c r="R2511" t="s">
        <v>8356</v>
      </c>
      <c r="S2511" s="9">
        <f t="shared" si="119"/>
        <v>42058.809594907405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1200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60</v>
      </c>
      <c r="P2512">
        <f t="shared" si="118"/>
        <v>357.5</v>
      </c>
      <c r="Q2512" s="12" t="s">
        <v>8339</v>
      </c>
      <c r="R2512" t="s">
        <v>8356</v>
      </c>
      <c r="S2512" s="9">
        <f t="shared" si="119"/>
        <v>42078.997361111105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600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119</v>
      </c>
      <c r="P2513">
        <f t="shared" si="118"/>
        <v>0</v>
      </c>
      <c r="Q2513" s="12" t="s">
        <v>8339</v>
      </c>
      <c r="R2513" t="s">
        <v>8356</v>
      </c>
      <c r="S2513" s="9">
        <f t="shared" si="119"/>
        <v>42371.446909722217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57</v>
      </c>
      <c r="P2514">
        <f t="shared" si="118"/>
        <v>0</v>
      </c>
      <c r="Q2514" s="12" t="s">
        <v>8339</v>
      </c>
      <c r="R2514" t="s">
        <v>8356</v>
      </c>
      <c r="S2514" s="9">
        <f t="shared" si="119"/>
        <v>41971.876863425925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620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115</v>
      </c>
      <c r="P2515">
        <f t="shared" si="118"/>
        <v>0</v>
      </c>
      <c r="Q2515" s="12" t="s">
        <v>8339</v>
      </c>
      <c r="R2515" t="s">
        <v>8356</v>
      </c>
      <c r="S2515" s="9">
        <f t="shared" si="119"/>
        <v>42732.00681712963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550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130</v>
      </c>
      <c r="P2516">
        <f t="shared" si="118"/>
        <v>178.25</v>
      </c>
      <c r="Q2516" s="12" t="s">
        <v>8339</v>
      </c>
      <c r="R2516" t="s">
        <v>8356</v>
      </c>
      <c r="S2516" s="9">
        <f t="shared" si="119"/>
        <v>41854.389780092592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28</v>
      </c>
      <c r="P2517">
        <f t="shared" si="118"/>
        <v>59.33</v>
      </c>
      <c r="Q2517" s="12" t="s">
        <v>8339</v>
      </c>
      <c r="R2517" t="s">
        <v>8356</v>
      </c>
      <c r="S2517" s="9">
        <f t="shared" si="119"/>
        <v>42027.839733796296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600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118</v>
      </c>
      <c r="P2518">
        <f t="shared" si="118"/>
        <v>0</v>
      </c>
      <c r="Q2518" s="12" t="s">
        <v>8339</v>
      </c>
      <c r="R2518" t="s">
        <v>8356</v>
      </c>
      <c r="S2518" s="9">
        <f t="shared" si="119"/>
        <v>41942.653379629628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700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101</v>
      </c>
      <c r="P2519">
        <f t="shared" si="118"/>
        <v>21.36</v>
      </c>
      <c r="Q2519" s="12" t="s">
        <v>8339</v>
      </c>
      <c r="R2519" t="s">
        <v>8356</v>
      </c>
      <c r="S2519" s="9">
        <f t="shared" si="119"/>
        <v>42052.802430555559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25</v>
      </c>
      <c r="P2520">
        <f t="shared" si="118"/>
        <v>0</v>
      </c>
      <c r="Q2520" s="12" t="s">
        <v>8339</v>
      </c>
      <c r="R2520" t="s">
        <v>8356</v>
      </c>
      <c r="S2520" s="9">
        <f t="shared" si="119"/>
        <v>41926.680879629632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200000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175</v>
      </c>
      <c r="Q2521" s="12" t="s">
        <v>8339</v>
      </c>
      <c r="R2521" t="s">
        <v>8356</v>
      </c>
      <c r="S2521" s="9">
        <f t="shared" si="119"/>
        <v>41809.155138888891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700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100</v>
      </c>
      <c r="P2522">
        <f t="shared" si="118"/>
        <v>0</v>
      </c>
      <c r="Q2522" s="12" t="s">
        <v>8339</v>
      </c>
      <c r="R2522" t="s">
        <v>8356</v>
      </c>
      <c r="S2522" s="9">
        <f t="shared" si="119"/>
        <v>42612.600520833337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139</v>
      </c>
      <c r="P2523">
        <f t="shared" si="118"/>
        <v>5.27</v>
      </c>
      <c r="Q2523" s="12" t="s">
        <v>8328</v>
      </c>
      <c r="R2523" t="s">
        <v>8357</v>
      </c>
      <c r="S2523" s="9">
        <f t="shared" si="119"/>
        <v>42269.967835648145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</v>
      </c>
      <c r="P2524">
        <f t="shared" si="118"/>
        <v>25.56</v>
      </c>
      <c r="Q2524" s="12" t="s">
        <v>8328</v>
      </c>
      <c r="R2524" t="s">
        <v>8357</v>
      </c>
      <c r="S2524" s="9">
        <f t="shared" si="119"/>
        <v>42460.573611111111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137</v>
      </c>
      <c r="P2525">
        <f t="shared" si="118"/>
        <v>26.31</v>
      </c>
      <c r="Q2525" s="12" t="s">
        <v>8328</v>
      </c>
      <c r="R2525" t="s">
        <v>8357</v>
      </c>
      <c r="S2525" s="9">
        <f t="shared" si="119"/>
        <v>41930.975601851853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15000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5</v>
      </c>
      <c r="P2526">
        <f t="shared" si="118"/>
        <v>15.91</v>
      </c>
      <c r="Q2526" s="12" t="s">
        <v>8328</v>
      </c>
      <c r="R2526" t="s">
        <v>8357</v>
      </c>
      <c r="S2526" s="9">
        <f t="shared" si="119"/>
        <v>41961.807372685187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137</v>
      </c>
      <c r="P2527">
        <f t="shared" si="118"/>
        <v>8.5399999999999991</v>
      </c>
      <c r="Q2527" s="12" t="s">
        <v>8328</v>
      </c>
      <c r="R2527" t="s">
        <v>8357</v>
      </c>
      <c r="S2527" s="9">
        <f t="shared" si="119"/>
        <v>41058.844571759262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20.61</v>
      </c>
      <c r="Q2528" s="12" t="s">
        <v>8328</v>
      </c>
      <c r="R2528" t="s">
        <v>8357</v>
      </c>
      <c r="S2528" s="9">
        <f t="shared" si="119"/>
        <v>41953.091134259259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170</v>
      </c>
      <c r="P2529">
        <f t="shared" si="118"/>
        <v>9.57</v>
      </c>
      <c r="Q2529" s="12" t="s">
        <v>8328</v>
      </c>
      <c r="R2529" t="s">
        <v>8357</v>
      </c>
      <c r="S2529" s="9">
        <f t="shared" si="119"/>
        <v>41546.75105324074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26000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3</v>
      </c>
      <c r="P2530">
        <f t="shared" si="118"/>
        <v>8.3699999999999992</v>
      </c>
      <c r="Q2530" s="12" t="s">
        <v>8328</v>
      </c>
      <c r="R2530" t="s">
        <v>8357</v>
      </c>
      <c r="S2530" s="9">
        <f t="shared" si="119"/>
        <v>42217.834525462968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1500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45</v>
      </c>
      <c r="P2531">
        <f t="shared" si="118"/>
        <v>8.91</v>
      </c>
      <c r="Q2531" s="12" t="s">
        <v>8328</v>
      </c>
      <c r="R2531" t="s">
        <v>8357</v>
      </c>
      <c r="S2531" s="9">
        <f t="shared" si="119"/>
        <v>40948.080729166664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12000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6</v>
      </c>
      <c r="P2532">
        <f t="shared" si="118"/>
        <v>14.08</v>
      </c>
      <c r="Q2532" s="12" t="s">
        <v>8328</v>
      </c>
      <c r="R2532" t="s">
        <v>8357</v>
      </c>
      <c r="S2532" s="9">
        <f t="shared" si="119"/>
        <v>42081.864641203705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135</v>
      </c>
      <c r="P2533">
        <f t="shared" si="118"/>
        <v>11.07</v>
      </c>
      <c r="Q2533" s="12" t="s">
        <v>8328</v>
      </c>
      <c r="R2533" t="s">
        <v>8357</v>
      </c>
      <c r="S2533" s="9">
        <f t="shared" si="119"/>
        <v>42208.680023148147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2500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27</v>
      </c>
      <c r="P2534">
        <f t="shared" si="118"/>
        <v>11.18</v>
      </c>
      <c r="Q2534" s="12" t="s">
        <v>8328</v>
      </c>
      <c r="R2534" t="s">
        <v>8357</v>
      </c>
      <c r="S2534" s="9">
        <f t="shared" si="119"/>
        <v>41107.849143518521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50000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</v>
      </c>
      <c r="P2535">
        <f t="shared" si="118"/>
        <v>4.93</v>
      </c>
      <c r="Q2535" s="12" t="s">
        <v>8328</v>
      </c>
      <c r="R2535" t="s">
        <v>8357</v>
      </c>
      <c r="S2535" s="9">
        <f t="shared" si="119"/>
        <v>41304.751284722224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7500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9</v>
      </c>
      <c r="P2536">
        <f t="shared" si="118"/>
        <v>47.71</v>
      </c>
      <c r="Q2536" s="12" t="s">
        <v>8328</v>
      </c>
      <c r="R2536" t="s">
        <v>8357</v>
      </c>
      <c r="S2536" s="9">
        <f t="shared" si="119"/>
        <v>40127.700370370374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500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133</v>
      </c>
      <c r="P2537">
        <f t="shared" si="118"/>
        <v>8.5399999999999991</v>
      </c>
      <c r="Q2537" s="12" t="s">
        <v>8328</v>
      </c>
      <c r="R2537" t="s">
        <v>8357</v>
      </c>
      <c r="S2537" s="9">
        <f t="shared" si="119"/>
        <v>41943.791030092594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133</v>
      </c>
      <c r="P2538">
        <f t="shared" si="118"/>
        <v>166.3</v>
      </c>
      <c r="Q2538" s="12" t="s">
        <v>8328</v>
      </c>
      <c r="R2538" t="s">
        <v>8357</v>
      </c>
      <c r="S2538" s="9">
        <f t="shared" si="119"/>
        <v>41464.106087962966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132</v>
      </c>
      <c r="P2539">
        <f t="shared" si="118"/>
        <v>60</v>
      </c>
      <c r="Q2539" s="12" t="s">
        <v>8328</v>
      </c>
      <c r="R2539" t="s">
        <v>8357</v>
      </c>
      <c r="S2539" s="9">
        <f t="shared" si="119"/>
        <v>40696.648784722223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101</v>
      </c>
      <c r="P2540">
        <f t="shared" si="118"/>
        <v>3.56</v>
      </c>
      <c r="Q2540" s="12" t="s">
        <v>8328</v>
      </c>
      <c r="R2540" t="s">
        <v>8357</v>
      </c>
      <c r="S2540" s="9">
        <f t="shared" si="119"/>
        <v>41298.509965277779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1800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37</v>
      </c>
      <c r="P2541">
        <f t="shared" si="118"/>
        <v>11.14</v>
      </c>
      <c r="Q2541" s="12" t="s">
        <v>8328</v>
      </c>
      <c r="R2541" t="s">
        <v>8357</v>
      </c>
      <c r="S2541" s="9">
        <f t="shared" si="119"/>
        <v>41977.902222222227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26</v>
      </c>
      <c r="P2542">
        <f t="shared" si="118"/>
        <v>24.26</v>
      </c>
      <c r="Q2542" s="12" t="s">
        <v>8328</v>
      </c>
      <c r="R2542" t="s">
        <v>8357</v>
      </c>
      <c r="S2542" s="9">
        <f t="shared" si="119"/>
        <v>40785.675011574072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4800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14</v>
      </c>
      <c r="P2543">
        <f t="shared" si="118"/>
        <v>10.33</v>
      </c>
      <c r="Q2543" s="12" t="s">
        <v>8328</v>
      </c>
      <c r="R2543" t="s">
        <v>8357</v>
      </c>
      <c r="S2543" s="9">
        <f t="shared" si="119"/>
        <v>41483.449282407404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5000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13</v>
      </c>
      <c r="P2544">
        <f t="shared" si="118"/>
        <v>50.08</v>
      </c>
      <c r="Q2544" s="12" t="s">
        <v>8328</v>
      </c>
      <c r="R2544" t="s">
        <v>8357</v>
      </c>
      <c r="S2544" s="9">
        <f t="shared" si="119"/>
        <v>41509.426585648151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5000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13</v>
      </c>
      <c r="P2545">
        <f t="shared" si="118"/>
        <v>50</v>
      </c>
      <c r="Q2545" s="12" t="s">
        <v>8328</v>
      </c>
      <c r="R2545" t="s">
        <v>8357</v>
      </c>
      <c r="S2545" s="9">
        <f t="shared" si="119"/>
        <v>40514.107615740737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10000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7</v>
      </c>
      <c r="P2546">
        <f t="shared" si="118"/>
        <v>11.4</v>
      </c>
      <c r="Q2546" s="12" t="s">
        <v>8328</v>
      </c>
      <c r="R2546" t="s">
        <v>8357</v>
      </c>
      <c r="S2546" s="9">
        <f t="shared" si="119"/>
        <v>41068.520474537036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6000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11</v>
      </c>
      <c r="P2547">
        <f t="shared" si="118"/>
        <v>10.66</v>
      </c>
      <c r="Q2547" s="12" t="s">
        <v>8328</v>
      </c>
      <c r="R2547" t="s">
        <v>8357</v>
      </c>
      <c r="S2547" s="9">
        <f t="shared" si="119"/>
        <v>42027.13817129629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130</v>
      </c>
      <c r="P2548">
        <f t="shared" si="118"/>
        <v>10</v>
      </c>
      <c r="Q2548" s="12" t="s">
        <v>8328</v>
      </c>
      <c r="R2548" t="s">
        <v>8357</v>
      </c>
      <c r="S2548" s="9">
        <f t="shared" si="119"/>
        <v>41524.858553240738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130</v>
      </c>
      <c r="P2549">
        <f t="shared" si="118"/>
        <v>4.8499999999999996</v>
      </c>
      <c r="Q2549" s="12" t="s">
        <v>8328</v>
      </c>
      <c r="R2549" t="s">
        <v>8357</v>
      </c>
      <c r="S2549" s="9">
        <f t="shared" si="119"/>
        <v>40973.773182870369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2413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27</v>
      </c>
      <c r="P2550">
        <f t="shared" si="118"/>
        <v>17.57</v>
      </c>
      <c r="Q2550" s="12" t="s">
        <v>8328</v>
      </c>
      <c r="R2550" t="s">
        <v>8357</v>
      </c>
      <c r="S2550" s="9">
        <f t="shared" si="119"/>
        <v>42618.625428240746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2800000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0</v>
      </c>
      <c r="P2551">
        <f t="shared" si="118"/>
        <v>17.43</v>
      </c>
      <c r="Q2551" s="12" t="s">
        <v>8328</v>
      </c>
      <c r="R2551" t="s">
        <v>8357</v>
      </c>
      <c r="S2551" s="9">
        <f t="shared" si="119"/>
        <v>41390.757754629631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4100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16</v>
      </c>
      <c r="P2552">
        <f t="shared" si="118"/>
        <v>4.3</v>
      </c>
      <c r="Q2552" s="12" t="s">
        <v>8328</v>
      </c>
      <c r="R2552" t="s">
        <v>8357</v>
      </c>
      <c r="S2552" s="9">
        <f t="shared" si="119"/>
        <v>42228.634328703702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2100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31</v>
      </c>
      <c r="P2553">
        <f t="shared" si="118"/>
        <v>11.5</v>
      </c>
      <c r="Q2553" s="12" t="s">
        <v>8328</v>
      </c>
      <c r="R2553" t="s">
        <v>8357</v>
      </c>
      <c r="S2553" s="9">
        <f t="shared" si="119"/>
        <v>40961.252141203702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128</v>
      </c>
      <c r="P2554">
        <f t="shared" si="118"/>
        <v>35.61</v>
      </c>
      <c r="Q2554" s="12" t="s">
        <v>8328</v>
      </c>
      <c r="R2554" t="s">
        <v>8357</v>
      </c>
      <c r="S2554" s="9">
        <f t="shared" si="119"/>
        <v>42769.809965277775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2000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32</v>
      </c>
      <c r="P2555">
        <f t="shared" si="118"/>
        <v>10.68</v>
      </c>
      <c r="Q2555" s="12" t="s">
        <v>8328</v>
      </c>
      <c r="R2555" t="s">
        <v>8357</v>
      </c>
      <c r="S2555" s="9">
        <f t="shared" si="119"/>
        <v>41113.199155092596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32</v>
      </c>
      <c r="P2556">
        <f t="shared" si="118"/>
        <v>9.57</v>
      </c>
      <c r="Q2556" s="12" t="s">
        <v>8328</v>
      </c>
      <c r="R2556" t="s">
        <v>8357</v>
      </c>
      <c r="S2556" s="9">
        <f t="shared" si="119"/>
        <v>42125.078275462962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21</v>
      </c>
      <c r="P2557">
        <f t="shared" si="118"/>
        <v>18.309999999999999</v>
      </c>
      <c r="Q2557" s="12" t="s">
        <v>8328</v>
      </c>
      <c r="R2557" t="s">
        <v>8357</v>
      </c>
      <c r="S2557" s="9">
        <f t="shared" si="119"/>
        <v>41026.655011574076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120000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</v>
      </c>
      <c r="P2558">
        <f t="shared" si="118"/>
        <v>18.82</v>
      </c>
      <c r="Q2558" s="12" t="s">
        <v>8328</v>
      </c>
      <c r="R2558" t="s">
        <v>8357</v>
      </c>
      <c r="S2558" s="9">
        <f t="shared" si="119"/>
        <v>41222.991400462961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20000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3</v>
      </c>
      <c r="P2559">
        <f t="shared" si="118"/>
        <v>17.78</v>
      </c>
      <c r="Q2559" s="12" t="s">
        <v>8328</v>
      </c>
      <c r="R2559" t="s">
        <v>8357</v>
      </c>
      <c r="S2559" s="9">
        <f t="shared" si="119"/>
        <v>41744.745208333334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3500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18</v>
      </c>
      <c r="P2560">
        <f t="shared" si="118"/>
        <v>35.56</v>
      </c>
      <c r="Q2560" s="12" t="s">
        <v>8328</v>
      </c>
      <c r="R2560" t="s">
        <v>8357</v>
      </c>
      <c r="S2560" s="9">
        <f t="shared" si="119"/>
        <v>42093.860023148154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128</v>
      </c>
      <c r="P2561">
        <f t="shared" si="118"/>
        <v>25.6</v>
      </c>
      <c r="Q2561" s="12" t="s">
        <v>8328</v>
      </c>
      <c r="R2561" t="s">
        <v>8357</v>
      </c>
      <c r="S2561" s="9">
        <f t="shared" si="119"/>
        <v>40829.873657407406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500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128</v>
      </c>
      <c r="P2562">
        <f t="shared" si="118"/>
        <v>30.43</v>
      </c>
      <c r="Q2562" s="12" t="s">
        <v>8328</v>
      </c>
      <c r="R2562" t="s">
        <v>8357</v>
      </c>
      <c r="S2562" s="9">
        <f t="shared" si="119"/>
        <v>42039.951087962967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48000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1</v>
      </c>
      <c r="P2563">
        <f t="shared" ref="P2563:P2626" si="121">IFERROR(ROUND(E2563/L2563,2),0)</f>
        <v>0</v>
      </c>
      <c r="Q2563" s="12" t="s">
        <v>8339</v>
      </c>
      <c r="R2563" t="s">
        <v>8340</v>
      </c>
      <c r="S2563" s="9">
        <f t="shared" si="119"/>
        <v>42260.528807870374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500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127</v>
      </c>
      <c r="P2564">
        <f t="shared" si="121"/>
        <v>212</v>
      </c>
      <c r="Q2564" s="12" t="s">
        <v>8339</v>
      </c>
      <c r="R2564" t="s">
        <v>8340</v>
      </c>
      <c r="S2564" s="9">
        <f t="shared" ref="S2564:S2627" si="122">(((J2564/60)/60/24)+DATE(1970,1,1))</f>
        <v>42594.524756944447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60000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1</v>
      </c>
      <c r="P2565">
        <f t="shared" si="121"/>
        <v>0</v>
      </c>
      <c r="Q2565" s="12" t="s">
        <v>8339</v>
      </c>
      <c r="R2565" t="s">
        <v>8340</v>
      </c>
      <c r="S2565" s="9">
        <f t="shared" si="122"/>
        <v>42155.139479166668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600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106</v>
      </c>
      <c r="P2566">
        <f t="shared" si="121"/>
        <v>0</v>
      </c>
      <c r="Q2566" s="12" t="s">
        <v>8339</v>
      </c>
      <c r="R2566" t="s">
        <v>8340</v>
      </c>
      <c r="S2566" s="9">
        <f t="shared" si="122"/>
        <v>41822.040497685186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2500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25</v>
      </c>
      <c r="P2567">
        <f t="shared" si="121"/>
        <v>635</v>
      </c>
      <c r="Q2567" s="12" t="s">
        <v>8339</v>
      </c>
      <c r="R2567" t="s">
        <v>8340</v>
      </c>
      <c r="S2567" s="9">
        <f t="shared" si="122"/>
        <v>42440.650335648148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181</v>
      </c>
      <c r="P2568">
        <f t="shared" si="121"/>
        <v>0</v>
      </c>
      <c r="Q2568" s="12" t="s">
        <v>8339</v>
      </c>
      <c r="R2568" t="s">
        <v>8340</v>
      </c>
      <c r="S2568" s="9">
        <f t="shared" si="122"/>
        <v>41842.980879629627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500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127</v>
      </c>
      <c r="P2569">
        <f t="shared" si="121"/>
        <v>316.5</v>
      </c>
      <c r="Q2569" s="12" t="s">
        <v>8339</v>
      </c>
      <c r="R2569" t="s">
        <v>8340</v>
      </c>
      <c r="S2569" s="9">
        <f t="shared" si="122"/>
        <v>42087.878912037035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140</v>
      </c>
      <c r="P2570">
        <f t="shared" si="121"/>
        <v>632</v>
      </c>
      <c r="Q2570" s="12" t="s">
        <v>8339</v>
      </c>
      <c r="R2570" t="s">
        <v>8340</v>
      </c>
      <c r="S2570" s="9">
        <f t="shared" si="122"/>
        <v>42584.666597222225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126</v>
      </c>
      <c r="P2571">
        <f t="shared" si="121"/>
        <v>315.5</v>
      </c>
      <c r="Q2571" s="12" t="s">
        <v>8339</v>
      </c>
      <c r="R2571" t="s">
        <v>8340</v>
      </c>
      <c r="S2571" s="9">
        <f t="shared" si="122"/>
        <v>42234.105462962965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500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126</v>
      </c>
      <c r="P2572">
        <f t="shared" si="121"/>
        <v>315.5</v>
      </c>
      <c r="Q2572" s="12" t="s">
        <v>8339</v>
      </c>
      <c r="R2572" t="s">
        <v>8340</v>
      </c>
      <c r="S2572" s="9">
        <f t="shared" si="122"/>
        <v>42744.903182870374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500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126</v>
      </c>
      <c r="P2573">
        <f t="shared" si="121"/>
        <v>157.5</v>
      </c>
      <c r="Q2573" s="12" t="s">
        <v>8339</v>
      </c>
      <c r="R2573" t="s">
        <v>8340</v>
      </c>
      <c r="S2573" s="9">
        <f t="shared" si="122"/>
        <v>42449.341678240744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495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127</v>
      </c>
      <c r="P2574">
        <f t="shared" si="121"/>
        <v>0</v>
      </c>
      <c r="Q2574" s="12" t="s">
        <v>8339</v>
      </c>
      <c r="R2574" t="s">
        <v>8340</v>
      </c>
      <c r="S2574" s="9">
        <f t="shared" si="122"/>
        <v>42077.119409722218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5000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13</v>
      </c>
      <c r="P2575">
        <f t="shared" si="121"/>
        <v>0</v>
      </c>
      <c r="Q2575" s="12" t="s">
        <v>8339</v>
      </c>
      <c r="R2575" t="s">
        <v>8340</v>
      </c>
      <c r="S2575" s="9">
        <f t="shared" si="122"/>
        <v>41829.592002314814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21</v>
      </c>
      <c r="P2576">
        <f t="shared" si="121"/>
        <v>0</v>
      </c>
      <c r="Q2576" s="12" t="s">
        <v>8339</v>
      </c>
      <c r="R2576" t="s">
        <v>8340</v>
      </c>
      <c r="S2576" s="9">
        <f t="shared" si="122"/>
        <v>42487.825752314813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3500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18</v>
      </c>
      <c r="P2577">
        <f t="shared" si="121"/>
        <v>0</v>
      </c>
      <c r="Q2577" s="12" t="s">
        <v>8339</v>
      </c>
      <c r="R2577" t="s">
        <v>8340</v>
      </c>
      <c r="S2577" s="9">
        <f t="shared" si="122"/>
        <v>41986.108726851846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3</v>
      </c>
      <c r="P2578">
        <f t="shared" si="121"/>
        <v>0</v>
      </c>
      <c r="Q2578" s="12" t="s">
        <v>8339</v>
      </c>
      <c r="R2578" t="s">
        <v>8340</v>
      </c>
      <c r="S2578" s="9">
        <f t="shared" si="122"/>
        <v>42060.00980324074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500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124</v>
      </c>
      <c r="P2579">
        <f t="shared" si="121"/>
        <v>0</v>
      </c>
      <c r="Q2579" s="12" t="s">
        <v>8339</v>
      </c>
      <c r="R2579" t="s">
        <v>8340</v>
      </c>
      <c r="S2579" s="9">
        <f t="shared" si="122"/>
        <v>41830.820567129631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103</v>
      </c>
      <c r="P2580">
        <f t="shared" si="121"/>
        <v>0</v>
      </c>
      <c r="Q2580" s="12" t="s">
        <v>8339</v>
      </c>
      <c r="R2580" t="s">
        <v>8340</v>
      </c>
      <c r="S2580" s="9">
        <f t="shared" si="122"/>
        <v>42238.022905092599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5500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11</v>
      </c>
      <c r="P2581">
        <f t="shared" si="121"/>
        <v>51.67</v>
      </c>
      <c r="Q2581" s="12" t="s">
        <v>8339</v>
      </c>
      <c r="R2581" t="s">
        <v>8340</v>
      </c>
      <c r="S2581" s="9">
        <f t="shared" si="122"/>
        <v>41837.829895833333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1300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48</v>
      </c>
      <c r="P2582">
        <f t="shared" si="121"/>
        <v>310</v>
      </c>
      <c r="Q2582" s="12" t="s">
        <v>8339</v>
      </c>
      <c r="R2582" t="s">
        <v>8340</v>
      </c>
      <c r="S2582" s="9">
        <f t="shared" si="122"/>
        <v>42110.326423611114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124</v>
      </c>
      <c r="P2583">
        <f t="shared" si="121"/>
        <v>56.18</v>
      </c>
      <c r="Q2583" s="12" t="s">
        <v>8339</v>
      </c>
      <c r="R2583" t="s">
        <v>8340</v>
      </c>
      <c r="S2583" s="9">
        <f t="shared" si="122"/>
        <v>42294.628449074073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600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103</v>
      </c>
      <c r="P2584">
        <f t="shared" si="121"/>
        <v>615</v>
      </c>
      <c r="Q2584" s="12" t="s">
        <v>8339</v>
      </c>
      <c r="R2584" t="s">
        <v>8340</v>
      </c>
      <c r="S2584" s="9">
        <f t="shared" si="122"/>
        <v>42642.988819444443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61</v>
      </c>
      <c r="P2585">
        <f t="shared" si="121"/>
        <v>122.2</v>
      </c>
      <c r="Q2585" s="12" t="s">
        <v>8339</v>
      </c>
      <c r="R2585" t="s">
        <v>8340</v>
      </c>
      <c r="S2585" s="9">
        <f t="shared" si="122"/>
        <v>42019.76944444445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500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122</v>
      </c>
      <c r="P2586">
        <f t="shared" si="121"/>
        <v>0</v>
      </c>
      <c r="Q2586" s="12" t="s">
        <v>8339</v>
      </c>
      <c r="R2586" t="s">
        <v>8340</v>
      </c>
      <c r="S2586" s="9">
        <f t="shared" si="122"/>
        <v>42140.173252314817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600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102</v>
      </c>
      <c r="P2587">
        <f t="shared" si="121"/>
        <v>610</v>
      </c>
      <c r="Q2587" s="12" t="s">
        <v>8339</v>
      </c>
      <c r="R2587" t="s">
        <v>8340</v>
      </c>
      <c r="S2587" s="9">
        <f t="shared" si="122"/>
        <v>41795.963333333333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25000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2</v>
      </c>
      <c r="P2588">
        <f t="shared" si="121"/>
        <v>610</v>
      </c>
      <c r="Q2588" s="12" t="s">
        <v>8339</v>
      </c>
      <c r="R2588" t="s">
        <v>8340</v>
      </c>
      <c r="S2588" s="9">
        <f t="shared" si="122"/>
        <v>42333.330277777779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122</v>
      </c>
      <c r="P2589">
        <f t="shared" si="121"/>
        <v>101.67</v>
      </c>
      <c r="Q2589" s="12" t="s">
        <v>8339</v>
      </c>
      <c r="R2589" t="s">
        <v>8340</v>
      </c>
      <c r="S2589" s="9">
        <f t="shared" si="122"/>
        <v>42338.675381944442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2</v>
      </c>
      <c r="P2590">
        <f t="shared" si="121"/>
        <v>75.88</v>
      </c>
      <c r="Q2590" s="12" t="s">
        <v>8339</v>
      </c>
      <c r="R2590" t="s">
        <v>8340</v>
      </c>
      <c r="S2590" s="9">
        <f t="shared" si="122"/>
        <v>42042.676226851851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121</v>
      </c>
      <c r="P2591">
        <f t="shared" si="121"/>
        <v>607</v>
      </c>
      <c r="Q2591" s="12" t="s">
        <v>8339</v>
      </c>
      <c r="R2591" t="s">
        <v>8340</v>
      </c>
      <c r="S2591" s="9">
        <f t="shared" si="122"/>
        <v>42422.536192129628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500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121</v>
      </c>
      <c r="P2592">
        <f t="shared" si="121"/>
        <v>0</v>
      </c>
      <c r="Q2592" s="12" t="s">
        <v>8339</v>
      </c>
      <c r="R2592" t="s">
        <v>8340</v>
      </c>
      <c r="S2592" s="9">
        <f t="shared" si="122"/>
        <v>42388.589085648149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250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242</v>
      </c>
      <c r="P2593">
        <f t="shared" si="121"/>
        <v>302.5</v>
      </c>
      <c r="Q2593" s="12" t="s">
        <v>8339</v>
      </c>
      <c r="R2593" t="s">
        <v>8340</v>
      </c>
      <c r="S2593" s="9">
        <f t="shared" si="122"/>
        <v>42382.906527777777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250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242</v>
      </c>
      <c r="P2594">
        <f t="shared" si="121"/>
        <v>605</v>
      </c>
      <c r="Q2594" s="12" t="s">
        <v>8339</v>
      </c>
      <c r="R2594" t="s">
        <v>8340</v>
      </c>
      <c r="S2594" s="9">
        <f t="shared" si="122"/>
        <v>41887.801168981481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400000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2" t="s">
        <v>8339</v>
      </c>
      <c r="R2595" t="s">
        <v>8340</v>
      </c>
      <c r="S2595" s="9">
        <f t="shared" si="122"/>
        <v>42089.84520833334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600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100</v>
      </c>
      <c r="P2596">
        <f t="shared" si="121"/>
        <v>601</v>
      </c>
      <c r="Q2596" s="12" t="s">
        <v>8339</v>
      </c>
      <c r="R2596" t="s">
        <v>8340</v>
      </c>
      <c r="S2596" s="9">
        <f t="shared" si="122"/>
        <v>41828.967916666668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10500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6</v>
      </c>
      <c r="P2597">
        <f t="shared" si="121"/>
        <v>31.63</v>
      </c>
      <c r="Q2597" s="12" t="s">
        <v>8339</v>
      </c>
      <c r="R2597" t="s">
        <v>8340</v>
      </c>
      <c r="S2597" s="9">
        <f t="shared" si="122"/>
        <v>42760.244212962964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600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100</v>
      </c>
      <c r="P2598">
        <f t="shared" si="121"/>
        <v>22.22</v>
      </c>
      <c r="Q2598" s="12" t="s">
        <v>8339</v>
      </c>
      <c r="R2598" t="s">
        <v>8340</v>
      </c>
      <c r="S2598" s="9">
        <f t="shared" si="122"/>
        <v>41828.664456018516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120</v>
      </c>
      <c r="P2599">
        <f t="shared" si="121"/>
        <v>85.71</v>
      </c>
      <c r="Q2599" s="12" t="s">
        <v>8339</v>
      </c>
      <c r="R2599" t="s">
        <v>8340</v>
      </c>
      <c r="S2599" s="9">
        <f t="shared" si="122"/>
        <v>42510.341631944444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500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120</v>
      </c>
      <c r="P2600">
        <f t="shared" si="121"/>
        <v>42.86</v>
      </c>
      <c r="Q2600" s="12" t="s">
        <v>8339</v>
      </c>
      <c r="R2600" t="s">
        <v>8340</v>
      </c>
      <c r="S2600" s="9">
        <f t="shared" si="122"/>
        <v>42240.840289351851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20000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3</v>
      </c>
      <c r="P2601">
        <f t="shared" si="121"/>
        <v>120</v>
      </c>
      <c r="Q2601" s="12" t="s">
        <v>8339</v>
      </c>
      <c r="R2601" t="s">
        <v>8340</v>
      </c>
      <c r="S2601" s="9">
        <f t="shared" si="122"/>
        <v>41809.754016203704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200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299</v>
      </c>
      <c r="P2602">
        <f t="shared" si="121"/>
        <v>19.899999999999999</v>
      </c>
      <c r="Q2602" s="12" t="s">
        <v>8339</v>
      </c>
      <c r="R2602" t="s">
        <v>8340</v>
      </c>
      <c r="S2602" s="9">
        <f t="shared" si="122"/>
        <v>42394.900462962964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238</v>
      </c>
      <c r="P2603">
        <f t="shared" si="121"/>
        <v>3.94</v>
      </c>
      <c r="Q2603" s="12" t="s">
        <v>8322</v>
      </c>
      <c r="R2603" t="s">
        <v>8358</v>
      </c>
      <c r="S2603" s="9">
        <f t="shared" si="122"/>
        <v>41150.902187499996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169</v>
      </c>
      <c r="P2604">
        <f t="shared" si="121"/>
        <v>1.21</v>
      </c>
      <c r="Q2604" s="12" t="s">
        <v>8322</v>
      </c>
      <c r="R2604" t="s">
        <v>8358</v>
      </c>
      <c r="S2604" s="9">
        <f t="shared" si="122"/>
        <v>41915.747314814813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108</v>
      </c>
      <c r="P2605">
        <f t="shared" si="121"/>
        <v>11.84</v>
      </c>
      <c r="Q2605" s="12" t="s">
        <v>8322</v>
      </c>
      <c r="R2605" t="s">
        <v>8358</v>
      </c>
      <c r="S2605" s="9">
        <f t="shared" si="122"/>
        <v>41617.912662037037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3</v>
      </c>
      <c r="P2606">
        <f t="shared" si="121"/>
        <v>1.84</v>
      </c>
      <c r="Q2606" s="12" t="s">
        <v>8322</v>
      </c>
      <c r="R2606" t="s">
        <v>8358</v>
      </c>
      <c r="S2606" s="9">
        <f t="shared" si="122"/>
        <v>40998.051192129627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15000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4</v>
      </c>
      <c r="P2607">
        <f t="shared" si="121"/>
        <v>0.33</v>
      </c>
      <c r="Q2607" s="12" t="s">
        <v>8322</v>
      </c>
      <c r="R2607" t="s">
        <v>8358</v>
      </c>
      <c r="S2607" s="9">
        <f t="shared" si="122"/>
        <v>42508.541550925926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150000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0</v>
      </c>
      <c r="P2608">
        <f t="shared" si="121"/>
        <v>1.53</v>
      </c>
      <c r="Q2608" s="12" t="s">
        <v>8322</v>
      </c>
      <c r="R2608" t="s">
        <v>8358</v>
      </c>
      <c r="S2608" s="9">
        <f t="shared" si="122"/>
        <v>41726.712754629632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20</v>
      </c>
      <c r="P2609">
        <f t="shared" si="121"/>
        <v>1.47</v>
      </c>
      <c r="Q2609" s="12" t="s">
        <v>8322</v>
      </c>
      <c r="R2609" t="s">
        <v>8358</v>
      </c>
      <c r="S2609" s="9">
        <f t="shared" si="122"/>
        <v>42184.874675925923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5000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12</v>
      </c>
      <c r="P2610">
        <f t="shared" si="121"/>
        <v>1.93</v>
      </c>
      <c r="Q2610" s="12" t="s">
        <v>8322</v>
      </c>
      <c r="R2610" t="s">
        <v>8358</v>
      </c>
      <c r="S2610" s="9">
        <f t="shared" si="122"/>
        <v>42767.801712962959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167</v>
      </c>
      <c r="P2611">
        <f t="shared" si="121"/>
        <v>0.87</v>
      </c>
      <c r="Q2611" s="12" t="s">
        <v>8322</v>
      </c>
      <c r="R2611" t="s">
        <v>8358</v>
      </c>
      <c r="S2611" s="9">
        <f t="shared" si="122"/>
        <v>41075.237858796296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35000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2</v>
      </c>
      <c r="P2612">
        <f t="shared" si="121"/>
        <v>1.01</v>
      </c>
      <c r="Q2612" s="12" t="s">
        <v>8322</v>
      </c>
      <c r="R2612" t="s">
        <v>8358</v>
      </c>
      <c r="S2612" s="9">
        <f t="shared" si="122"/>
        <v>42564.881076388891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20000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3</v>
      </c>
      <c r="P2613">
        <f t="shared" si="121"/>
        <v>0.16</v>
      </c>
      <c r="Q2613" s="12" t="s">
        <v>8322</v>
      </c>
      <c r="R2613" t="s">
        <v>8358</v>
      </c>
      <c r="S2613" s="9">
        <f t="shared" si="122"/>
        <v>42704.335810185185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105</v>
      </c>
      <c r="P2614">
        <f t="shared" si="121"/>
        <v>1.97</v>
      </c>
      <c r="Q2614" s="12" t="s">
        <v>8322</v>
      </c>
      <c r="R2614" t="s">
        <v>8358</v>
      </c>
      <c r="S2614" s="9">
        <f t="shared" si="122"/>
        <v>41982.143171296295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2000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29</v>
      </c>
      <c r="P2615">
        <f t="shared" si="121"/>
        <v>20.57</v>
      </c>
      <c r="Q2615" s="12" t="s">
        <v>8322</v>
      </c>
      <c r="R2615" t="s">
        <v>8358</v>
      </c>
      <c r="S2615" s="9">
        <f t="shared" si="122"/>
        <v>41143.81821759259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6000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</v>
      </c>
      <c r="P2616">
        <f t="shared" si="121"/>
        <v>5.7</v>
      </c>
      <c r="Q2616" s="12" t="s">
        <v>8322</v>
      </c>
      <c r="R2616" t="s">
        <v>8358</v>
      </c>
      <c r="S2616" s="9">
        <f t="shared" si="122"/>
        <v>41730.708472222221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4000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14</v>
      </c>
      <c r="P2617">
        <f t="shared" si="121"/>
        <v>7.92</v>
      </c>
      <c r="Q2617" s="12" t="s">
        <v>8322</v>
      </c>
      <c r="R2617" t="s">
        <v>8358</v>
      </c>
      <c r="S2617" s="9">
        <f t="shared" si="122"/>
        <v>42453.49726851852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114</v>
      </c>
      <c r="P2618">
        <f t="shared" si="121"/>
        <v>2.39</v>
      </c>
      <c r="Q2618" s="12" t="s">
        <v>8322</v>
      </c>
      <c r="R2618" t="s">
        <v>8358</v>
      </c>
      <c r="S2618" s="9">
        <f t="shared" si="122"/>
        <v>42211.99454861111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114</v>
      </c>
      <c r="P2619">
        <f t="shared" si="121"/>
        <v>3.58</v>
      </c>
      <c r="Q2619" s="12" t="s">
        <v>8322</v>
      </c>
      <c r="R2619" t="s">
        <v>8358</v>
      </c>
      <c r="S2619" s="9">
        <f t="shared" si="122"/>
        <v>41902.874432870369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228</v>
      </c>
      <c r="P2620">
        <f t="shared" si="121"/>
        <v>7.4</v>
      </c>
      <c r="Q2620" s="12" t="s">
        <v>8322</v>
      </c>
      <c r="R2620" t="s">
        <v>8358</v>
      </c>
      <c r="S2620" s="9">
        <f t="shared" si="122"/>
        <v>42279.792372685188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6000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9</v>
      </c>
      <c r="P2621">
        <f t="shared" si="121"/>
        <v>10.66</v>
      </c>
      <c r="Q2621" s="12" t="s">
        <v>8322</v>
      </c>
      <c r="R2621" t="s">
        <v>8358</v>
      </c>
      <c r="S2621" s="9">
        <f t="shared" si="122"/>
        <v>42273.884305555555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500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113</v>
      </c>
      <c r="P2622">
        <f t="shared" si="121"/>
        <v>0.45</v>
      </c>
      <c r="Q2622" s="12" t="s">
        <v>8322</v>
      </c>
      <c r="R2622" t="s">
        <v>8358</v>
      </c>
      <c r="S2622" s="9">
        <f t="shared" si="122"/>
        <v>42251.16715277778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500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113</v>
      </c>
      <c r="P2623">
        <f t="shared" si="121"/>
        <v>1.21</v>
      </c>
      <c r="Q2623" s="12" t="s">
        <v>8322</v>
      </c>
      <c r="R2623" t="s">
        <v>8358</v>
      </c>
      <c r="S2623" s="9">
        <f t="shared" si="122"/>
        <v>42115.74754629629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113</v>
      </c>
      <c r="P2624">
        <f t="shared" si="121"/>
        <v>7.62</v>
      </c>
      <c r="Q2624" s="12" t="s">
        <v>8322</v>
      </c>
      <c r="R2624" t="s">
        <v>8358</v>
      </c>
      <c r="S2624" s="9">
        <f t="shared" si="122"/>
        <v>42689.74324074074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28</v>
      </c>
      <c r="P2625">
        <f t="shared" si="121"/>
        <v>9.0500000000000007</v>
      </c>
      <c r="Q2625" s="12" t="s">
        <v>8322</v>
      </c>
      <c r="R2625" t="s">
        <v>8358</v>
      </c>
      <c r="S2625" s="9">
        <f t="shared" si="122"/>
        <v>42692.256550925929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2500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22</v>
      </c>
      <c r="P2626">
        <f t="shared" si="121"/>
        <v>0.16</v>
      </c>
      <c r="Q2626" s="12" t="s">
        <v>8322</v>
      </c>
      <c r="R2626" t="s">
        <v>8358</v>
      </c>
      <c r="S2626" s="9">
        <f t="shared" si="122"/>
        <v>41144.42155092593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5500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10</v>
      </c>
      <c r="P2627">
        <f t="shared" ref="P2627:P2690" si="124">IFERROR(ROUND(E2627/L2627,2),0)</f>
        <v>10.77</v>
      </c>
      <c r="Q2627" s="12" t="s">
        <v>8322</v>
      </c>
      <c r="R2627" t="s">
        <v>8358</v>
      </c>
      <c r="S2627" s="9">
        <f t="shared" si="122"/>
        <v>42658.810277777782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500000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0</v>
      </c>
      <c r="P2628">
        <f t="shared" si="124"/>
        <v>11.2</v>
      </c>
      <c r="Q2628" s="12" t="s">
        <v>8322</v>
      </c>
      <c r="R2628" t="s">
        <v>8358</v>
      </c>
      <c r="S2628" s="9">
        <f t="shared" ref="S2628:S2691" si="125">(((J2628/60)/60/24)+DATE(1970,1,1))</f>
        <v>42128.628113425926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124</v>
      </c>
      <c r="P2629">
        <f t="shared" si="124"/>
        <v>12.42</v>
      </c>
      <c r="Q2629" s="12" t="s">
        <v>8322</v>
      </c>
      <c r="R2629" t="s">
        <v>8358</v>
      </c>
      <c r="S2629" s="9">
        <f t="shared" si="125"/>
        <v>42304.829409722224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159</v>
      </c>
      <c r="P2630">
        <f t="shared" si="124"/>
        <v>26.57</v>
      </c>
      <c r="Q2630" s="12" t="s">
        <v>8322</v>
      </c>
      <c r="R2630" t="s">
        <v>8358</v>
      </c>
      <c r="S2630" s="9">
        <f t="shared" si="125"/>
        <v>41953.966053240743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300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185</v>
      </c>
      <c r="P2631">
        <f t="shared" si="124"/>
        <v>5.55</v>
      </c>
      <c r="Q2631" s="12" t="s">
        <v>8322</v>
      </c>
      <c r="R2631" t="s">
        <v>8358</v>
      </c>
      <c r="S2631" s="9">
        <f t="shared" si="125"/>
        <v>42108.538449074069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28</v>
      </c>
      <c r="P2632">
        <f t="shared" si="124"/>
        <v>6.83</v>
      </c>
      <c r="Q2632" s="12" t="s">
        <v>8322</v>
      </c>
      <c r="R2632" t="s">
        <v>8358</v>
      </c>
      <c r="S2632" s="9">
        <f t="shared" si="125"/>
        <v>42524.105462962965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5000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</v>
      </c>
      <c r="P2633">
        <f t="shared" si="124"/>
        <v>1.93</v>
      </c>
      <c r="Q2633" s="12" t="s">
        <v>8322</v>
      </c>
      <c r="R2633" t="s">
        <v>8358</v>
      </c>
      <c r="S2633" s="9">
        <f t="shared" si="125"/>
        <v>42218.169293981482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110</v>
      </c>
      <c r="P2634">
        <f t="shared" si="124"/>
        <v>13.12</v>
      </c>
      <c r="Q2634" s="12" t="s">
        <v>8322</v>
      </c>
      <c r="R2634" t="s">
        <v>8358</v>
      </c>
      <c r="S2634" s="9">
        <f t="shared" si="125"/>
        <v>42494.061793981484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110</v>
      </c>
      <c r="P2635">
        <f t="shared" si="124"/>
        <v>2.76</v>
      </c>
      <c r="Q2635" s="12" t="s">
        <v>8322</v>
      </c>
      <c r="R2635" t="s">
        <v>8358</v>
      </c>
      <c r="S2635" s="9">
        <f t="shared" si="125"/>
        <v>41667.823287037041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4800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11</v>
      </c>
      <c r="P2636">
        <f t="shared" si="124"/>
        <v>22</v>
      </c>
      <c r="Q2636" s="12" t="s">
        <v>8322</v>
      </c>
      <c r="R2636" t="s">
        <v>8358</v>
      </c>
      <c r="S2636" s="9">
        <f t="shared" si="125"/>
        <v>42612.656493055561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12000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5</v>
      </c>
      <c r="P2637">
        <f t="shared" si="124"/>
        <v>6.55</v>
      </c>
      <c r="Q2637" s="12" t="s">
        <v>8322</v>
      </c>
      <c r="R2637" t="s">
        <v>8358</v>
      </c>
      <c r="S2637" s="9">
        <f t="shared" si="125"/>
        <v>42037.950937500005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110</v>
      </c>
      <c r="P2638">
        <f t="shared" si="124"/>
        <v>11</v>
      </c>
      <c r="Q2638" s="12" t="s">
        <v>8322</v>
      </c>
      <c r="R2638" t="s">
        <v>8358</v>
      </c>
      <c r="S2638" s="9">
        <f t="shared" si="125"/>
        <v>42636.614745370374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11</v>
      </c>
      <c r="P2639">
        <f t="shared" si="124"/>
        <v>21.15</v>
      </c>
      <c r="Q2639" s="12" t="s">
        <v>8322</v>
      </c>
      <c r="R2639" t="s">
        <v>8358</v>
      </c>
      <c r="S2639" s="9">
        <f t="shared" si="125"/>
        <v>42639.549479166672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182</v>
      </c>
      <c r="P2640">
        <f t="shared" si="124"/>
        <v>39</v>
      </c>
      <c r="Q2640" s="12" t="s">
        <v>8322</v>
      </c>
      <c r="R2640" t="s">
        <v>8358</v>
      </c>
      <c r="S2640" s="9">
        <f t="shared" si="125"/>
        <v>41989.913136574076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350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156</v>
      </c>
      <c r="P2641">
        <f t="shared" si="124"/>
        <v>11.12</v>
      </c>
      <c r="Q2641" s="12" t="s">
        <v>8322</v>
      </c>
      <c r="R2641" t="s">
        <v>8358</v>
      </c>
      <c r="S2641" s="9">
        <f t="shared" si="125"/>
        <v>42024.86513888889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250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218</v>
      </c>
      <c r="P2642">
        <f t="shared" si="124"/>
        <v>7.9</v>
      </c>
      <c r="Q2642" s="12" t="s">
        <v>8322</v>
      </c>
      <c r="R2642" t="s">
        <v>8358</v>
      </c>
      <c r="S2642" s="9">
        <f t="shared" si="125"/>
        <v>42103.160578703704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109</v>
      </c>
      <c r="P2643">
        <f t="shared" si="124"/>
        <v>545</v>
      </c>
      <c r="Q2643" s="12" t="s">
        <v>8322</v>
      </c>
      <c r="R2643" t="s">
        <v>8358</v>
      </c>
      <c r="S2643" s="9">
        <f t="shared" si="125"/>
        <v>41880.827118055553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2000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27</v>
      </c>
      <c r="P2644">
        <f t="shared" si="124"/>
        <v>0</v>
      </c>
      <c r="Q2644" s="12" t="s">
        <v>8322</v>
      </c>
      <c r="R2644" t="s">
        <v>8358</v>
      </c>
      <c r="S2644" s="9">
        <f t="shared" si="125"/>
        <v>42536.246620370366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5</v>
      </c>
      <c r="P2645">
        <f t="shared" si="124"/>
        <v>0.36</v>
      </c>
      <c r="Q2645" s="12" t="s">
        <v>8322</v>
      </c>
      <c r="R2645" t="s">
        <v>8358</v>
      </c>
      <c r="S2645" s="9">
        <f t="shared" si="125"/>
        <v>42689.582349537035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500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108</v>
      </c>
      <c r="P2646">
        <f t="shared" si="124"/>
        <v>10.38</v>
      </c>
      <c r="Q2646" s="12" t="s">
        <v>8322</v>
      </c>
      <c r="R2646" t="s">
        <v>8358</v>
      </c>
      <c r="S2646" s="9">
        <f t="shared" si="125"/>
        <v>42774.792071759264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108</v>
      </c>
      <c r="P2647">
        <f t="shared" si="124"/>
        <v>23.48</v>
      </c>
      <c r="Q2647" s="12" t="s">
        <v>8322</v>
      </c>
      <c r="R2647" t="s">
        <v>8358</v>
      </c>
      <c r="S2647" s="9">
        <f t="shared" si="125"/>
        <v>41921.842627314814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107</v>
      </c>
      <c r="P2648">
        <f t="shared" si="124"/>
        <v>1</v>
      </c>
      <c r="Q2648" s="12" t="s">
        <v>8322</v>
      </c>
      <c r="R2648" t="s">
        <v>8358</v>
      </c>
      <c r="S2648" s="9">
        <f t="shared" si="125"/>
        <v>42226.313298611116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106</v>
      </c>
      <c r="P2649">
        <f t="shared" si="124"/>
        <v>176.7</v>
      </c>
      <c r="Q2649" s="12" t="s">
        <v>8322</v>
      </c>
      <c r="R2649" t="s">
        <v>8358</v>
      </c>
      <c r="S2649" s="9">
        <f t="shared" si="125"/>
        <v>42200.261793981481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6000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9</v>
      </c>
      <c r="P2650">
        <f t="shared" si="124"/>
        <v>88.33</v>
      </c>
      <c r="Q2650" s="12" t="s">
        <v>8322</v>
      </c>
      <c r="R2650" t="s">
        <v>8358</v>
      </c>
      <c r="S2650" s="9">
        <f t="shared" si="125"/>
        <v>42408.714814814812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11</v>
      </c>
      <c r="P2651">
        <f t="shared" si="124"/>
        <v>176.67</v>
      </c>
      <c r="Q2651" s="12" t="s">
        <v>8322</v>
      </c>
      <c r="R2651" t="s">
        <v>8358</v>
      </c>
      <c r="S2651" s="9">
        <f t="shared" si="125"/>
        <v>42341.99700231482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500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106</v>
      </c>
      <c r="P2652">
        <f t="shared" si="124"/>
        <v>106</v>
      </c>
      <c r="Q2652" s="12" t="s">
        <v>8322</v>
      </c>
      <c r="R2652" t="s">
        <v>8358</v>
      </c>
      <c r="S2652" s="9">
        <f t="shared" si="125"/>
        <v>42695.624340277776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500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105</v>
      </c>
      <c r="P2653">
        <f t="shared" si="124"/>
        <v>31.03</v>
      </c>
      <c r="Q2653" s="12" t="s">
        <v>8322</v>
      </c>
      <c r="R2653" t="s">
        <v>8358</v>
      </c>
      <c r="S2653" s="9">
        <f t="shared" si="125"/>
        <v>42327.805659722217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5000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11</v>
      </c>
      <c r="P2654">
        <f t="shared" si="124"/>
        <v>47.91</v>
      </c>
      <c r="Q2654" s="12" t="s">
        <v>8322</v>
      </c>
      <c r="R2654" t="s">
        <v>8358</v>
      </c>
      <c r="S2654" s="9">
        <f t="shared" si="125"/>
        <v>41953.158854166672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105</v>
      </c>
      <c r="P2655">
        <f t="shared" si="124"/>
        <v>7.5</v>
      </c>
      <c r="Q2655" s="12" t="s">
        <v>8322</v>
      </c>
      <c r="R2655" t="s">
        <v>8358</v>
      </c>
      <c r="S2655" s="9">
        <f t="shared" si="125"/>
        <v>41771.651932870373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300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175</v>
      </c>
      <c r="P2656">
        <f t="shared" si="124"/>
        <v>87.5</v>
      </c>
      <c r="Q2656" s="12" t="s">
        <v>8322</v>
      </c>
      <c r="R2656" t="s">
        <v>8358</v>
      </c>
      <c r="S2656" s="9">
        <f t="shared" si="125"/>
        <v>42055.600995370376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500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105</v>
      </c>
      <c r="P2657">
        <f t="shared" si="124"/>
        <v>12.21</v>
      </c>
      <c r="Q2657" s="12" t="s">
        <v>8322</v>
      </c>
      <c r="R2657" t="s">
        <v>8358</v>
      </c>
      <c r="S2657" s="9">
        <f t="shared" si="125"/>
        <v>42381.866284722222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11000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5</v>
      </c>
      <c r="P2658">
        <f t="shared" si="124"/>
        <v>3.43</v>
      </c>
      <c r="Q2658" s="12" t="s">
        <v>8322</v>
      </c>
      <c r="R2658" t="s">
        <v>8358</v>
      </c>
      <c r="S2658" s="9">
        <f t="shared" si="125"/>
        <v>42767.688518518517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500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104</v>
      </c>
      <c r="P2659">
        <f t="shared" si="124"/>
        <v>8.81</v>
      </c>
      <c r="Q2659" s="12" t="s">
        <v>8322</v>
      </c>
      <c r="R2659" t="s">
        <v>8358</v>
      </c>
      <c r="S2659" s="9">
        <f t="shared" si="125"/>
        <v>42551.928854166668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16000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3</v>
      </c>
      <c r="P2660">
        <f t="shared" si="124"/>
        <v>130</v>
      </c>
      <c r="Q2660" s="12" t="s">
        <v>8322</v>
      </c>
      <c r="R2660" t="s">
        <v>8358</v>
      </c>
      <c r="S2660" s="9">
        <f t="shared" si="125"/>
        <v>42551.884189814817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500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104</v>
      </c>
      <c r="P2661">
        <f t="shared" si="124"/>
        <v>52</v>
      </c>
      <c r="Q2661" s="12" t="s">
        <v>8322</v>
      </c>
      <c r="R2661" t="s">
        <v>8358</v>
      </c>
      <c r="S2661" s="9">
        <f t="shared" si="125"/>
        <v>42082.069560185191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500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104</v>
      </c>
      <c r="P2662">
        <f t="shared" si="124"/>
        <v>104</v>
      </c>
      <c r="Q2662" s="12" t="s">
        <v>8322</v>
      </c>
      <c r="R2662" t="s">
        <v>8358</v>
      </c>
      <c r="S2662" s="9">
        <f t="shared" si="125"/>
        <v>42272.713171296295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15000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3</v>
      </c>
      <c r="P2663">
        <f t="shared" si="124"/>
        <v>8.67</v>
      </c>
      <c r="Q2663" s="12" t="s">
        <v>8322</v>
      </c>
      <c r="R2663" t="s">
        <v>8359</v>
      </c>
      <c r="S2663" s="9">
        <f t="shared" si="125"/>
        <v>41542.958449074074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104</v>
      </c>
      <c r="P2664">
        <f t="shared" si="124"/>
        <v>6.49</v>
      </c>
      <c r="Q2664" s="12" t="s">
        <v>8322</v>
      </c>
      <c r="R2664" t="s">
        <v>8359</v>
      </c>
      <c r="S2664" s="9">
        <f t="shared" si="125"/>
        <v>42207.746678240743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500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103</v>
      </c>
      <c r="P2665">
        <f t="shared" si="124"/>
        <v>9.2100000000000009</v>
      </c>
      <c r="Q2665" s="12" t="s">
        <v>8322</v>
      </c>
      <c r="R2665" t="s">
        <v>8359</v>
      </c>
      <c r="S2665" s="9">
        <f t="shared" si="125"/>
        <v>42222.622766203705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25000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2</v>
      </c>
      <c r="P2666">
        <f t="shared" si="124"/>
        <v>4.8899999999999997</v>
      </c>
      <c r="Q2666" s="12" t="s">
        <v>8322</v>
      </c>
      <c r="R2666" t="s">
        <v>8359</v>
      </c>
      <c r="S2666" s="9">
        <f t="shared" si="125"/>
        <v>42313.02542824074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17</v>
      </c>
      <c r="P2667">
        <f t="shared" si="124"/>
        <v>11.07</v>
      </c>
      <c r="Q2667" s="12" t="s">
        <v>8322</v>
      </c>
      <c r="R2667" t="s">
        <v>8359</v>
      </c>
      <c r="S2667" s="9">
        <f t="shared" si="125"/>
        <v>42083.895532407405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5</v>
      </c>
      <c r="P2668">
        <f t="shared" si="124"/>
        <v>2.46</v>
      </c>
      <c r="Q2668" s="12" t="s">
        <v>8322</v>
      </c>
      <c r="R2668" t="s">
        <v>8359</v>
      </c>
      <c r="S2668" s="9">
        <f t="shared" si="125"/>
        <v>42235.764340277776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202</v>
      </c>
      <c r="P2669">
        <f t="shared" si="124"/>
        <v>28.06</v>
      </c>
      <c r="Q2669" s="12" t="s">
        <v>8322</v>
      </c>
      <c r="R2669" t="s">
        <v>8359</v>
      </c>
      <c r="S2669" s="9">
        <f t="shared" si="125"/>
        <v>42380.926111111112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2500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20</v>
      </c>
      <c r="P2670">
        <f t="shared" si="124"/>
        <v>18</v>
      </c>
      <c r="Q2670" s="12" t="s">
        <v>8322</v>
      </c>
      <c r="R2670" t="s">
        <v>8359</v>
      </c>
      <c r="S2670" s="9">
        <f t="shared" si="125"/>
        <v>42275.588715277772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350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144</v>
      </c>
      <c r="P2671">
        <f t="shared" si="124"/>
        <v>45.82</v>
      </c>
      <c r="Q2671" s="12" t="s">
        <v>8322</v>
      </c>
      <c r="R2671" t="s">
        <v>8359</v>
      </c>
      <c r="S2671" s="9">
        <f t="shared" si="125"/>
        <v>42319.035833333335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500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101</v>
      </c>
      <c r="P2672">
        <f t="shared" si="124"/>
        <v>8.39</v>
      </c>
      <c r="Q2672" s="12" t="s">
        <v>8322</v>
      </c>
      <c r="R2672" t="s">
        <v>8359</v>
      </c>
      <c r="S2672" s="9">
        <f t="shared" si="125"/>
        <v>41821.020601851851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100000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</v>
      </c>
      <c r="P2673">
        <f t="shared" si="124"/>
        <v>5.99</v>
      </c>
      <c r="Q2673" s="12" t="s">
        <v>8322</v>
      </c>
      <c r="R2673" t="s">
        <v>8359</v>
      </c>
      <c r="S2673" s="9">
        <f t="shared" si="125"/>
        <v>41962.749027777783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500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100</v>
      </c>
      <c r="P2674">
        <f t="shared" si="124"/>
        <v>10.68</v>
      </c>
      <c r="Q2674" s="12" t="s">
        <v>8322</v>
      </c>
      <c r="R2674" t="s">
        <v>8359</v>
      </c>
      <c r="S2674" s="9">
        <f t="shared" si="125"/>
        <v>42344.884143518517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500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100</v>
      </c>
      <c r="P2675">
        <f t="shared" si="124"/>
        <v>7.59</v>
      </c>
      <c r="Q2675" s="12" t="s">
        <v>8322</v>
      </c>
      <c r="R2675" t="s">
        <v>8359</v>
      </c>
      <c r="S2675" s="9">
        <f t="shared" si="125"/>
        <v>41912.541655092595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500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100</v>
      </c>
      <c r="P2676">
        <f t="shared" si="124"/>
        <v>2.92</v>
      </c>
      <c r="Q2676" s="12" t="s">
        <v>8322</v>
      </c>
      <c r="R2676" t="s">
        <v>8359</v>
      </c>
      <c r="S2676" s="9">
        <f t="shared" si="125"/>
        <v>42529.632754629631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500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100</v>
      </c>
      <c r="P2677">
        <f t="shared" si="124"/>
        <v>17.239999999999998</v>
      </c>
      <c r="Q2677" s="12" t="s">
        <v>8322</v>
      </c>
      <c r="R2677" t="s">
        <v>8359</v>
      </c>
      <c r="S2677" s="9">
        <f t="shared" si="125"/>
        <v>41923.857511574075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350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143</v>
      </c>
      <c r="P2678">
        <f t="shared" si="124"/>
        <v>55.56</v>
      </c>
      <c r="Q2678" s="12" t="s">
        <v>8322</v>
      </c>
      <c r="R2678" t="s">
        <v>8359</v>
      </c>
      <c r="S2678" s="9">
        <f t="shared" si="125"/>
        <v>42482.624699074076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9</v>
      </c>
      <c r="P2679">
        <f t="shared" si="124"/>
        <v>18.52</v>
      </c>
      <c r="Q2679" s="12" t="s">
        <v>8322</v>
      </c>
      <c r="R2679" t="s">
        <v>8359</v>
      </c>
      <c r="S2679" s="9">
        <f t="shared" si="125"/>
        <v>41793.029432870368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500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100</v>
      </c>
      <c r="P2680">
        <f t="shared" si="124"/>
        <v>250</v>
      </c>
      <c r="Q2680" s="12" t="s">
        <v>8322</v>
      </c>
      <c r="R2680" t="s">
        <v>8359</v>
      </c>
      <c r="S2680" s="9">
        <f t="shared" si="125"/>
        <v>42241.798206018517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500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100</v>
      </c>
      <c r="P2681">
        <f t="shared" si="124"/>
        <v>166.67</v>
      </c>
      <c r="Q2681" s="12" t="s">
        <v>8322</v>
      </c>
      <c r="R2681" t="s">
        <v>8359</v>
      </c>
      <c r="S2681" s="9">
        <f t="shared" si="125"/>
        <v>42033.001087962963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500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100</v>
      </c>
      <c r="P2682">
        <f t="shared" si="124"/>
        <v>125</v>
      </c>
      <c r="Q2682" s="12" t="s">
        <v>8322</v>
      </c>
      <c r="R2682" t="s">
        <v>8359</v>
      </c>
      <c r="S2682" s="9">
        <f t="shared" si="125"/>
        <v>42436.211701388893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100</v>
      </c>
      <c r="P2683">
        <f t="shared" si="124"/>
        <v>250</v>
      </c>
      <c r="Q2683" s="12" t="s">
        <v>8339</v>
      </c>
      <c r="R2683" t="s">
        <v>8340</v>
      </c>
      <c r="S2683" s="9">
        <f t="shared" si="125"/>
        <v>41805.895254629628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500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100</v>
      </c>
      <c r="P2684">
        <f t="shared" si="124"/>
        <v>25</v>
      </c>
      <c r="Q2684" s="12" t="s">
        <v>8339</v>
      </c>
      <c r="R2684" t="s">
        <v>8340</v>
      </c>
      <c r="S2684" s="9">
        <f t="shared" si="125"/>
        <v>41932.871990740743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500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100</v>
      </c>
      <c r="P2685">
        <f t="shared" si="124"/>
        <v>166.67</v>
      </c>
      <c r="Q2685" s="12" t="s">
        <v>8339</v>
      </c>
      <c r="R2685" t="s">
        <v>8340</v>
      </c>
      <c r="S2685" s="9">
        <f t="shared" si="125"/>
        <v>42034.75509259259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100</v>
      </c>
      <c r="P2686">
        <f t="shared" si="124"/>
        <v>125</v>
      </c>
      <c r="Q2686" s="12" t="s">
        <v>8339</v>
      </c>
      <c r="R2686" t="s">
        <v>8340</v>
      </c>
      <c r="S2686" s="9">
        <f t="shared" si="125"/>
        <v>41820.914641203701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1</v>
      </c>
      <c r="P2687">
        <f t="shared" si="124"/>
        <v>500</v>
      </c>
      <c r="Q2687" s="12" t="s">
        <v>8339</v>
      </c>
      <c r="R2687" t="s">
        <v>8340</v>
      </c>
      <c r="S2687" s="9">
        <f t="shared" si="125"/>
        <v>42061.69594907407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17</v>
      </c>
      <c r="P2688">
        <f t="shared" si="124"/>
        <v>0</v>
      </c>
      <c r="Q2688" s="12" t="s">
        <v>8339</v>
      </c>
      <c r="R2688" t="s">
        <v>8340</v>
      </c>
      <c r="S2688" s="9">
        <f t="shared" si="125"/>
        <v>41892.974803240737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300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164</v>
      </c>
      <c r="P2689">
        <f t="shared" si="124"/>
        <v>0</v>
      </c>
      <c r="Q2689" s="12" t="s">
        <v>8339</v>
      </c>
      <c r="R2689" t="s">
        <v>8340</v>
      </c>
      <c r="S2689" s="9">
        <f t="shared" si="125"/>
        <v>42154.64025462963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2</v>
      </c>
      <c r="P2690">
        <f t="shared" si="124"/>
        <v>35</v>
      </c>
      <c r="Q2690" s="12" t="s">
        <v>8339</v>
      </c>
      <c r="R2690" t="s">
        <v>8340</v>
      </c>
      <c r="S2690" s="9">
        <f t="shared" si="125"/>
        <v>42028.118865740747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10</v>
      </c>
      <c r="P2691">
        <f t="shared" ref="P2691:P2754" si="127">IFERROR(ROUND(E2691/L2691,2),0)</f>
        <v>488</v>
      </c>
      <c r="Q2691" s="12" t="s">
        <v>8339</v>
      </c>
      <c r="R2691" t="s">
        <v>8340</v>
      </c>
      <c r="S2691" s="9">
        <f t="shared" si="125"/>
        <v>42551.961689814809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10</v>
      </c>
      <c r="P2692">
        <f t="shared" si="127"/>
        <v>4.13</v>
      </c>
      <c r="Q2692" s="12" t="s">
        <v>8339</v>
      </c>
      <c r="R2692" t="s">
        <v>8340</v>
      </c>
      <c r="S2692" s="9">
        <f t="shared" ref="S2692:S2755" si="128">(((J2692/60)/60/24)+DATE(1970,1,1))</f>
        <v>42113.105046296296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20000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2</v>
      </c>
      <c r="P2693">
        <f t="shared" si="127"/>
        <v>243</v>
      </c>
      <c r="Q2693" s="12" t="s">
        <v>8339</v>
      </c>
      <c r="R2693" t="s">
        <v>8340</v>
      </c>
      <c r="S2693" s="9">
        <f t="shared" si="128"/>
        <v>42089.724039351851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450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108</v>
      </c>
      <c r="P2694">
        <f t="shared" si="127"/>
        <v>485</v>
      </c>
      <c r="Q2694" s="12" t="s">
        <v>8339</v>
      </c>
      <c r="R2694" t="s">
        <v>8340</v>
      </c>
      <c r="S2694" s="9">
        <f t="shared" si="128"/>
        <v>42058.334027777775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350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138</v>
      </c>
      <c r="P2695">
        <f t="shared" si="127"/>
        <v>160.5</v>
      </c>
      <c r="Q2695" s="12" t="s">
        <v>8339</v>
      </c>
      <c r="R2695" t="s">
        <v>8340</v>
      </c>
      <c r="S2695" s="9">
        <f t="shared" si="128"/>
        <v>41834.138495370367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55000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1</v>
      </c>
      <c r="P2696">
        <f t="shared" si="127"/>
        <v>481</v>
      </c>
      <c r="Q2696" s="12" t="s">
        <v>8339</v>
      </c>
      <c r="R2696" t="s">
        <v>8340</v>
      </c>
      <c r="S2696" s="9">
        <f t="shared" si="128"/>
        <v>41878.140497685185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5</v>
      </c>
      <c r="P2697">
        <f t="shared" si="127"/>
        <v>160.33000000000001</v>
      </c>
      <c r="Q2697" s="12" t="s">
        <v>8339</v>
      </c>
      <c r="R2697" t="s">
        <v>8340</v>
      </c>
      <c r="S2697" s="9">
        <f t="shared" si="128"/>
        <v>42048.181921296295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64</v>
      </c>
      <c r="P2698">
        <f t="shared" si="127"/>
        <v>12.63</v>
      </c>
      <c r="Q2698" s="12" t="s">
        <v>8339</v>
      </c>
      <c r="R2698" t="s">
        <v>8340</v>
      </c>
      <c r="S2698" s="9">
        <f t="shared" si="128"/>
        <v>41964.844444444447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4000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12</v>
      </c>
      <c r="P2699">
        <f t="shared" si="127"/>
        <v>9.23</v>
      </c>
      <c r="Q2699" s="12" t="s">
        <v>8339</v>
      </c>
      <c r="R2699" t="s">
        <v>8340</v>
      </c>
      <c r="S2699" s="9">
        <f t="shared" si="128"/>
        <v>42187.940081018518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10</v>
      </c>
      <c r="P2700">
        <f t="shared" si="127"/>
        <v>239</v>
      </c>
      <c r="Q2700" s="12" t="s">
        <v>8339</v>
      </c>
      <c r="R2700" t="s">
        <v>8340</v>
      </c>
      <c r="S2700" s="9">
        <f t="shared" si="128"/>
        <v>41787.898240740738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4059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12</v>
      </c>
      <c r="P2701">
        <f t="shared" si="127"/>
        <v>0</v>
      </c>
      <c r="Q2701" s="12" t="s">
        <v>8339</v>
      </c>
      <c r="R2701" t="s">
        <v>8340</v>
      </c>
      <c r="S2701" s="9">
        <f t="shared" si="128"/>
        <v>41829.896562499998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315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149</v>
      </c>
      <c r="P2702">
        <f t="shared" si="127"/>
        <v>117.25</v>
      </c>
      <c r="Q2702" s="12" t="s">
        <v>8339</v>
      </c>
      <c r="R2702" t="s">
        <v>8340</v>
      </c>
      <c r="S2702" s="9">
        <f t="shared" si="128"/>
        <v>41870.87467592593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100000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0</v>
      </c>
      <c r="P2703">
        <f t="shared" si="127"/>
        <v>10.15</v>
      </c>
      <c r="Q2703" s="12" t="s">
        <v>8320</v>
      </c>
      <c r="R2703" t="s">
        <v>8360</v>
      </c>
      <c r="S2703" s="9">
        <f t="shared" si="128"/>
        <v>42801.774699074071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5</v>
      </c>
      <c r="P2704">
        <f t="shared" si="127"/>
        <v>17.96</v>
      </c>
      <c r="Q2704" s="12" t="s">
        <v>8320</v>
      </c>
      <c r="R2704" t="s">
        <v>8360</v>
      </c>
      <c r="S2704" s="9">
        <f t="shared" si="128"/>
        <v>42800.801817129628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116</v>
      </c>
      <c r="P2705">
        <f t="shared" si="127"/>
        <v>10.29</v>
      </c>
      <c r="Q2705" s="12" t="s">
        <v>8320</v>
      </c>
      <c r="R2705" t="s">
        <v>8360</v>
      </c>
      <c r="S2705" s="9">
        <f t="shared" si="128"/>
        <v>42756.690162037034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37000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1</v>
      </c>
      <c r="P2706">
        <f t="shared" si="127"/>
        <v>66.14</v>
      </c>
      <c r="Q2706" s="12" t="s">
        <v>8320</v>
      </c>
      <c r="R2706" t="s">
        <v>8360</v>
      </c>
      <c r="S2706" s="9">
        <f t="shared" si="128"/>
        <v>42787.862430555557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300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153</v>
      </c>
      <c r="P2707">
        <f t="shared" si="127"/>
        <v>57.5</v>
      </c>
      <c r="Q2707" s="12" t="s">
        <v>8320</v>
      </c>
      <c r="R2707" t="s">
        <v>8360</v>
      </c>
      <c r="S2707" s="9">
        <f t="shared" si="128"/>
        <v>42773.916180555556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131</v>
      </c>
      <c r="P2708">
        <f t="shared" si="127"/>
        <v>1.75</v>
      </c>
      <c r="Q2708" s="12" t="s">
        <v>8320</v>
      </c>
      <c r="R2708" t="s">
        <v>8360</v>
      </c>
      <c r="S2708" s="9">
        <f t="shared" si="128"/>
        <v>41899.294942129629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25000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2</v>
      </c>
      <c r="P2709">
        <f t="shared" si="127"/>
        <v>1.17</v>
      </c>
      <c r="Q2709" s="12" t="s">
        <v>8320</v>
      </c>
      <c r="R2709" t="s">
        <v>8360</v>
      </c>
      <c r="S2709" s="9">
        <f t="shared" si="128"/>
        <v>41391.782905092594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15000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3</v>
      </c>
      <c r="P2710">
        <f t="shared" si="127"/>
        <v>0.44</v>
      </c>
      <c r="Q2710" s="12" t="s">
        <v>8320</v>
      </c>
      <c r="R2710" t="s">
        <v>8360</v>
      </c>
      <c r="S2710" s="9">
        <f t="shared" si="128"/>
        <v>42512.698217592595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250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184</v>
      </c>
      <c r="P2711">
        <f t="shared" si="127"/>
        <v>1.49</v>
      </c>
      <c r="Q2711" s="12" t="s">
        <v>8320</v>
      </c>
      <c r="R2711" t="s">
        <v>8360</v>
      </c>
      <c r="S2711" s="9">
        <f t="shared" si="128"/>
        <v>42612.149780092594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5600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8</v>
      </c>
      <c r="P2712">
        <f t="shared" si="127"/>
        <v>0.42</v>
      </c>
      <c r="Q2712" s="12" t="s">
        <v>8320</v>
      </c>
      <c r="R2712" t="s">
        <v>8360</v>
      </c>
      <c r="S2712" s="9">
        <f t="shared" si="128"/>
        <v>41828.229490740741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1500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30</v>
      </c>
      <c r="P2713">
        <f t="shared" si="127"/>
        <v>6.23</v>
      </c>
      <c r="Q2713" s="12" t="s">
        <v>8320</v>
      </c>
      <c r="R2713" t="s">
        <v>8360</v>
      </c>
      <c r="S2713" s="9">
        <f t="shared" si="128"/>
        <v>41780.745254629634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20000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2</v>
      </c>
      <c r="P2714">
        <f t="shared" si="127"/>
        <v>3.17</v>
      </c>
      <c r="Q2714" s="12" t="s">
        <v>8320</v>
      </c>
      <c r="R2714" t="s">
        <v>8360</v>
      </c>
      <c r="S2714" s="9">
        <f t="shared" si="128"/>
        <v>41432.062037037038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1200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38</v>
      </c>
      <c r="P2715">
        <f t="shared" si="127"/>
        <v>0.32</v>
      </c>
      <c r="Q2715" s="12" t="s">
        <v>8320</v>
      </c>
      <c r="R2715" t="s">
        <v>8360</v>
      </c>
      <c r="S2715" s="9">
        <f t="shared" si="128"/>
        <v>42322.653749999998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13111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3</v>
      </c>
      <c r="P2716">
        <f t="shared" si="127"/>
        <v>1.48</v>
      </c>
      <c r="Q2716" s="12" t="s">
        <v>8320</v>
      </c>
      <c r="R2716" t="s">
        <v>8360</v>
      </c>
      <c r="S2716" s="9">
        <f t="shared" si="128"/>
        <v>42629.655046296291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15000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3</v>
      </c>
      <c r="P2717">
        <f t="shared" si="127"/>
        <v>0.82</v>
      </c>
      <c r="Q2717" s="12" t="s">
        <v>8320</v>
      </c>
      <c r="R2717" t="s">
        <v>8360</v>
      </c>
      <c r="S2717" s="9">
        <f t="shared" si="128"/>
        <v>42387.398472222223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400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113</v>
      </c>
      <c r="P2718">
        <f t="shared" si="127"/>
        <v>2.41</v>
      </c>
      <c r="Q2718" s="12" t="s">
        <v>8320</v>
      </c>
      <c r="R2718" t="s">
        <v>8360</v>
      </c>
      <c r="S2718" s="9">
        <f t="shared" si="128"/>
        <v>42255.333252314813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18</v>
      </c>
      <c r="P2719">
        <f t="shared" si="127"/>
        <v>1.38</v>
      </c>
      <c r="Q2719" s="12" t="s">
        <v>8320</v>
      </c>
      <c r="R2719" t="s">
        <v>8360</v>
      </c>
      <c r="S2719" s="9">
        <f t="shared" si="128"/>
        <v>41934.914918981485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6300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7</v>
      </c>
      <c r="P2720">
        <f t="shared" si="127"/>
        <v>3.01</v>
      </c>
      <c r="Q2720" s="12" t="s">
        <v>8320</v>
      </c>
      <c r="R2720" t="s">
        <v>8360</v>
      </c>
      <c r="S2720" s="9">
        <f t="shared" si="128"/>
        <v>42465.596585648149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5000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9</v>
      </c>
      <c r="P2721">
        <f t="shared" si="127"/>
        <v>6.45</v>
      </c>
      <c r="Q2721" s="12" t="s">
        <v>8320</v>
      </c>
      <c r="R2721" t="s">
        <v>8360</v>
      </c>
      <c r="S2721" s="9">
        <f t="shared" si="128"/>
        <v>42418.031180555554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400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110</v>
      </c>
      <c r="P2722">
        <f t="shared" si="127"/>
        <v>2.54</v>
      </c>
      <c r="Q2722" s="12" t="s">
        <v>8320</v>
      </c>
      <c r="R2722" t="s">
        <v>8360</v>
      </c>
      <c r="S2722" s="9">
        <f t="shared" si="128"/>
        <v>42655.465891203698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2500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18</v>
      </c>
      <c r="P2723">
        <f t="shared" si="127"/>
        <v>1.64</v>
      </c>
      <c r="Q2723" s="12" t="s">
        <v>8322</v>
      </c>
      <c r="R2723" t="s">
        <v>8352</v>
      </c>
      <c r="S2723" s="9">
        <f t="shared" si="128"/>
        <v>41493.543958333335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2000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22</v>
      </c>
      <c r="P2724">
        <f t="shared" si="127"/>
        <v>2.36</v>
      </c>
      <c r="Q2724" s="12" t="s">
        <v>8322</v>
      </c>
      <c r="R2724" t="s">
        <v>8352</v>
      </c>
      <c r="S2724" s="9">
        <f t="shared" si="128"/>
        <v>42704.857094907406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2800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16</v>
      </c>
      <c r="P2725">
        <f t="shared" si="127"/>
        <v>2.4700000000000002</v>
      </c>
      <c r="Q2725" s="12" t="s">
        <v>8322</v>
      </c>
      <c r="R2725" t="s">
        <v>8352</v>
      </c>
      <c r="S2725" s="9">
        <f t="shared" si="128"/>
        <v>41944.83898148148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400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109</v>
      </c>
      <c r="P2726">
        <f t="shared" si="127"/>
        <v>0.43</v>
      </c>
      <c r="Q2726" s="12" t="s">
        <v>8322</v>
      </c>
      <c r="R2726" t="s">
        <v>8352</v>
      </c>
      <c r="S2726" s="9">
        <f t="shared" si="128"/>
        <v>42199.32707175926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10000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4</v>
      </c>
      <c r="P2727">
        <f t="shared" si="127"/>
        <v>3.85</v>
      </c>
      <c r="Q2727" s="12" t="s">
        <v>8322</v>
      </c>
      <c r="R2727" t="s">
        <v>8352</v>
      </c>
      <c r="S2727" s="9">
        <f t="shared" si="128"/>
        <v>42745.744618055556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25000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2</v>
      </c>
      <c r="P2728">
        <f t="shared" si="127"/>
        <v>1.07</v>
      </c>
      <c r="Q2728" s="12" t="s">
        <v>8322</v>
      </c>
      <c r="R2728" t="s">
        <v>8352</v>
      </c>
      <c r="S2728" s="9">
        <f t="shared" si="128"/>
        <v>42452.579988425925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40000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1</v>
      </c>
      <c r="P2729">
        <f t="shared" si="127"/>
        <v>0.61</v>
      </c>
      <c r="Q2729" s="12" t="s">
        <v>8322</v>
      </c>
      <c r="R2729" t="s">
        <v>8352</v>
      </c>
      <c r="S2729" s="9">
        <f t="shared" si="128"/>
        <v>42198.676655092597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108</v>
      </c>
      <c r="P2730">
        <f t="shared" si="127"/>
        <v>1.1000000000000001</v>
      </c>
      <c r="Q2730" s="12" t="s">
        <v>8322</v>
      </c>
      <c r="R2730" t="s">
        <v>8352</v>
      </c>
      <c r="S2730" s="9">
        <f t="shared" si="128"/>
        <v>42333.59993055556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57</v>
      </c>
      <c r="P2731">
        <f t="shared" si="127"/>
        <v>18.7</v>
      </c>
      <c r="Q2731" s="12" t="s">
        <v>8322</v>
      </c>
      <c r="R2731" t="s">
        <v>8352</v>
      </c>
      <c r="S2731" s="9">
        <f t="shared" si="128"/>
        <v>42095.240706018521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333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129</v>
      </c>
      <c r="P2732">
        <f t="shared" si="127"/>
        <v>0.63</v>
      </c>
      <c r="Q2732" s="12" t="s">
        <v>8322</v>
      </c>
      <c r="R2732" t="s">
        <v>8352</v>
      </c>
      <c r="S2732" s="9">
        <f t="shared" si="128"/>
        <v>41351.541377314818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143</v>
      </c>
      <c r="P2733">
        <f t="shared" si="127"/>
        <v>11.62</v>
      </c>
      <c r="Q2733" s="12" t="s">
        <v>8322</v>
      </c>
      <c r="R2733" t="s">
        <v>8352</v>
      </c>
      <c r="S2733" s="9">
        <f t="shared" si="128"/>
        <v>41872.525717592594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1250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34</v>
      </c>
      <c r="P2734">
        <f t="shared" si="127"/>
        <v>2.95</v>
      </c>
      <c r="Q2734" s="12" t="s">
        <v>8322</v>
      </c>
      <c r="R2734" t="s">
        <v>8352</v>
      </c>
      <c r="S2734" s="9">
        <f t="shared" si="128"/>
        <v>41389.808194444442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1500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28</v>
      </c>
      <c r="P2735">
        <f t="shared" si="127"/>
        <v>3.59</v>
      </c>
      <c r="Q2735" s="12" t="s">
        <v>8322</v>
      </c>
      <c r="R2735" t="s">
        <v>8352</v>
      </c>
      <c r="S2735" s="9">
        <f t="shared" si="128"/>
        <v>42044.272847222222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100000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0</v>
      </c>
      <c r="P2736">
        <f t="shared" si="127"/>
        <v>2.61</v>
      </c>
      <c r="Q2736" s="12" t="s">
        <v>8322</v>
      </c>
      <c r="R2736" t="s">
        <v>8352</v>
      </c>
      <c r="S2736" s="9">
        <f t="shared" si="128"/>
        <v>42626.668888888889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5000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</v>
      </c>
      <c r="P2737">
        <f t="shared" si="127"/>
        <v>1.26</v>
      </c>
      <c r="Q2737" s="12" t="s">
        <v>8322</v>
      </c>
      <c r="R2737" t="s">
        <v>8352</v>
      </c>
      <c r="S2737" s="9">
        <f t="shared" si="128"/>
        <v>41316.120949074073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400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106</v>
      </c>
      <c r="P2738">
        <f t="shared" si="127"/>
        <v>7.33</v>
      </c>
      <c r="Q2738" s="12" t="s">
        <v>8322</v>
      </c>
      <c r="R2738" t="s">
        <v>8352</v>
      </c>
      <c r="S2738" s="9">
        <f t="shared" si="128"/>
        <v>41722.666354166664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8000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5</v>
      </c>
      <c r="P2739">
        <f t="shared" si="127"/>
        <v>0.93</v>
      </c>
      <c r="Q2739" s="12" t="s">
        <v>8322</v>
      </c>
      <c r="R2739" t="s">
        <v>8352</v>
      </c>
      <c r="S2739" s="9">
        <f t="shared" si="128"/>
        <v>41611.917673611111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90000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0</v>
      </c>
      <c r="P2740">
        <f t="shared" si="127"/>
        <v>28.33</v>
      </c>
      <c r="Q2740" s="12" t="s">
        <v>8322</v>
      </c>
      <c r="R2740" t="s">
        <v>8352</v>
      </c>
      <c r="S2740" s="9">
        <f t="shared" si="128"/>
        <v>42620.143564814818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420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101</v>
      </c>
      <c r="P2741">
        <f t="shared" si="127"/>
        <v>2.23</v>
      </c>
      <c r="Q2741" s="12" t="s">
        <v>8322</v>
      </c>
      <c r="R2741" t="s">
        <v>8352</v>
      </c>
      <c r="S2741" s="9">
        <f t="shared" si="128"/>
        <v>41719.887928240743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1750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24</v>
      </c>
      <c r="P2742">
        <f t="shared" si="127"/>
        <v>25</v>
      </c>
      <c r="Q2742" s="12" t="s">
        <v>8322</v>
      </c>
      <c r="R2742" t="s">
        <v>8352</v>
      </c>
      <c r="S2742" s="9">
        <f t="shared" si="128"/>
        <v>42045.031851851847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110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383</v>
      </c>
      <c r="P2743">
        <f t="shared" si="127"/>
        <v>105.25</v>
      </c>
      <c r="Q2743" s="12" t="s">
        <v>8325</v>
      </c>
      <c r="R2743" t="s">
        <v>8361</v>
      </c>
      <c r="S2743" s="9">
        <f t="shared" si="128"/>
        <v>41911.657430555555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210</v>
      </c>
      <c r="P2744">
        <f t="shared" si="127"/>
        <v>23.33</v>
      </c>
      <c r="Q2744" s="12" t="s">
        <v>8325</v>
      </c>
      <c r="R2744" t="s">
        <v>8361</v>
      </c>
      <c r="S2744" s="9">
        <f t="shared" si="128"/>
        <v>41030.719756944447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5000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8</v>
      </c>
      <c r="P2745">
        <f t="shared" si="127"/>
        <v>0</v>
      </c>
      <c r="Q2745" s="12" t="s">
        <v>8325</v>
      </c>
      <c r="R2745" t="s">
        <v>8361</v>
      </c>
      <c r="S2745" s="9">
        <f t="shared" si="128"/>
        <v>42632.328784722224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42</v>
      </c>
      <c r="P2746">
        <f t="shared" si="127"/>
        <v>18.95</v>
      </c>
      <c r="Q2746" s="12" t="s">
        <v>8325</v>
      </c>
      <c r="R2746" t="s">
        <v>8361</v>
      </c>
      <c r="S2746" s="9">
        <f t="shared" si="128"/>
        <v>40938.062476851854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400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104</v>
      </c>
      <c r="P2747">
        <f t="shared" si="127"/>
        <v>8.49</v>
      </c>
      <c r="Q2747" s="12" t="s">
        <v>8325</v>
      </c>
      <c r="R2747" t="s">
        <v>8361</v>
      </c>
      <c r="S2747" s="9">
        <f t="shared" si="128"/>
        <v>41044.988055555557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14</v>
      </c>
      <c r="P2748">
        <f t="shared" si="127"/>
        <v>21.84</v>
      </c>
      <c r="Q2748" s="12" t="s">
        <v>8325</v>
      </c>
      <c r="R2748" t="s">
        <v>8361</v>
      </c>
      <c r="S2748" s="9">
        <f t="shared" si="128"/>
        <v>41850.781377314815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7</v>
      </c>
      <c r="P2749">
        <f t="shared" si="127"/>
        <v>103.25</v>
      </c>
      <c r="Q2749" s="12" t="s">
        <v>8325</v>
      </c>
      <c r="R2749" t="s">
        <v>8361</v>
      </c>
      <c r="S2749" s="9">
        <f t="shared" si="128"/>
        <v>41044.64811342593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2</v>
      </c>
      <c r="P2750">
        <f t="shared" si="127"/>
        <v>102.75</v>
      </c>
      <c r="Q2750" s="12" t="s">
        <v>8325</v>
      </c>
      <c r="R2750" t="s">
        <v>8361</v>
      </c>
      <c r="S2750" s="9">
        <f t="shared" si="128"/>
        <v>42585.7106712963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350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117</v>
      </c>
      <c r="P2751">
        <f t="shared" si="127"/>
        <v>205</v>
      </c>
      <c r="Q2751" s="12" t="s">
        <v>8325</v>
      </c>
      <c r="R2751" t="s">
        <v>8361</v>
      </c>
      <c r="S2751" s="9">
        <f t="shared" si="128"/>
        <v>42068.799039351856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50000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1</v>
      </c>
      <c r="P2752">
        <f t="shared" si="127"/>
        <v>0</v>
      </c>
      <c r="Q2752" s="12" t="s">
        <v>8325</v>
      </c>
      <c r="R2752" t="s">
        <v>8361</v>
      </c>
      <c r="S2752" s="9">
        <f t="shared" si="128"/>
        <v>41078.899826388886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24</v>
      </c>
      <c r="P2753">
        <f t="shared" si="127"/>
        <v>0</v>
      </c>
      <c r="Q2753" s="12" t="s">
        <v>8325</v>
      </c>
      <c r="R2753" t="s">
        <v>8361</v>
      </c>
      <c r="S2753" s="9">
        <f t="shared" si="128"/>
        <v>41747.887060185189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300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136</v>
      </c>
      <c r="P2754">
        <f t="shared" si="127"/>
        <v>29.22</v>
      </c>
      <c r="Q2754" s="12" t="s">
        <v>8325</v>
      </c>
      <c r="R2754" t="s">
        <v>8361</v>
      </c>
      <c r="S2754" s="9">
        <f t="shared" si="128"/>
        <v>40855.765092592592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50000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</v>
      </c>
      <c r="P2755">
        <f t="shared" ref="P2755:P2818" si="130">IFERROR(ROUND(E2755/L2755,2),0)</f>
        <v>51</v>
      </c>
      <c r="Q2755" s="12" t="s">
        <v>8325</v>
      </c>
      <c r="R2755" t="s">
        <v>8361</v>
      </c>
      <c r="S2755" s="9">
        <f t="shared" si="128"/>
        <v>41117.900729166664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50000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1</v>
      </c>
      <c r="P2756">
        <f t="shared" si="130"/>
        <v>0</v>
      </c>
      <c r="Q2756" s="12" t="s">
        <v>8325</v>
      </c>
      <c r="R2756" t="s">
        <v>8361</v>
      </c>
      <c r="S2756" s="9">
        <f t="shared" ref="S2756:S2819" si="131">(((J2756/60)/60/24)+DATE(1970,1,1))</f>
        <v>41863.636006944449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3000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13</v>
      </c>
      <c r="P2757">
        <f t="shared" si="130"/>
        <v>26.87</v>
      </c>
      <c r="Q2757" s="12" t="s">
        <v>8325</v>
      </c>
      <c r="R2757" t="s">
        <v>8361</v>
      </c>
      <c r="S2757" s="9">
        <f t="shared" si="131"/>
        <v>42072.790821759263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15000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3</v>
      </c>
      <c r="P2758">
        <f t="shared" si="130"/>
        <v>12.21</v>
      </c>
      <c r="Q2758" s="12" t="s">
        <v>8325</v>
      </c>
      <c r="R2758" t="s">
        <v>8361</v>
      </c>
      <c r="S2758" s="9">
        <f t="shared" si="131"/>
        <v>41620.90047453704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8</v>
      </c>
      <c r="P2759">
        <f t="shared" si="130"/>
        <v>201.5</v>
      </c>
      <c r="Q2759" s="12" t="s">
        <v>8325</v>
      </c>
      <c r="R2759" t="s">
        <v>8361</v>
      </c>
      <c r="S2759" s="9">
        <f t="shared" si="131"/>
        <v>42573.65662037037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4</v>
      </c>
      <c r="P2760">
        <f t="shared" si="130"/>
        <v>67</v>
      </c>
      <c r="Q2760" s="12" t="s">
        <v>8325</v>
      </c>
      <c r="R2760" t="s">
        <v>8361</v>
      </c>
      <c r="S2760" s="9">
        <f t="shared" si="131"/>
        <v>42639.441932870366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1200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33</v>
      </c>
      <c r="P2761">
        <f t="shared" si="130"/>
        <v>200.5</v>
      </c>
      <c r="Q2761" s="12" t="s">
        <v>8325</v>
      </c>
      <c r="R2761" t="s">
        <v>8361</v>
      </c>
      <c r="S2761" s="9">
        <f t="shared" si="131"/>
        <v>42524.36650462963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1000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40</v>
      </c>
      <c r="P2762">
        <f t="shared" si="130"/>
        <v>0</v>
      </c>
      <c r="Q2762" s="12" t="s">
        <v>8325</v>
      </c>
      <c r="R2762" t="s">
        <v>8361</v>
      </c>
      <c r="S2762" s="9">
        <f t="shared" si="131"/>
        <v>41415.461319444446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300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133</v>
      </c>
      <c r="P2763">
        <f t="shared" si="130"/>
        <v>100.08</v>
      </c>
      <c r="Q2763" s="12" t="s">
        <v>8325</v>
      </c>
      <c r="R2763" t="s">
        <v>8361</v>
      </c>
      <c r="S2763" s="9">
        <f t="shared" si="131"/>
        <v>41247.063576388886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400</v>
      </c>
      <c r="Q2764" s="12" t="s">
        <v>8325</v>
      </c>
      <c r="R2764" t="s">
        <v>8361</v>
      </c>
      <c r="S2764" s="9">
        <f t="shared" si="131"/>
        <v>40927.036979166667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3</v>
      </c>
      <c r="P2765">
        <f t="shared" si="130"/>
        <v>133.33000000000001</v>
      </c>
      <c r="Q2765" s="12" t="s">
        <v>8325</v>
      </c>
      <c r="R2765" t="s">
        <v>8361</v>
      </c>
      <c r="S2765" s="9">
        <f t="shared" si="131"/>
        <v>41373.579675925925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100</v>
      </c>
      <c r="P2766">
        <f t="shared" si="130"/>
        <v>100</v>
      </c>
      <c r="Q2766" s="12" t="s">
        <v>8325</v>
      </c>
      <c r="R2766" t="s">
        <v>8361</v>
      </c>
      <c r="S2766" s="9">
        <f t="shared" si="131"/>
        <v>41030.292025462964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16</v>
      </c>
      <c r="P2767">
        <f t="shared" si="130"/>
        <v>0</v>
      </c>
      <c r="Q2767" s="12" t="s">
        <v>8325</v>
      </c>
      <c r="R2767" t="s">
        <v>8361</v>
      </c>
      <c r="S2767" s="9">
        <f t="shared" si="131"/>
        <v>41194.579027777778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3500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11</v>
      </c>
      <c r="P2768">
        <f t="shared" si="130"/>
        <v>100</v>
      </c>
      <c r="Q2768" s="12" t="s">
        <v>8325</v>
      </c>
      <c r="R2768" t="s">
        <v>8361</v>
      </c>
      <c r="S2768" s="9">
        <f t="shared" si="131"/>
        <v>40736.668032407404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3255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12</v>
      </c>
      <c r="P2769">
        <f t="shared" si="130"/>
        <v>132.33000000000001</v>
      </c>
      <c r="Q2769" s="12" t="s">
        <v>8325</v>
      </c>
      <c r="R2769" t="s">
        <v>8361</v>
      </c>
      <c r="S2769" s="9">
        <f t="shared" si="131"/>
        <v>42172.958912037036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</v>
      </c>
      <c r="P2770">
        <f t="shared" si="130"/>
        <v>11.65</v>
      </c>
      <c r="Q2770" s="12" t="s">
        <v>8325</v>
      </c>
      <c r="R2770" t="s">
        <v>8361</v>
      </c>
      <c r="S2770" s="9">
        <f t="shared" si="131"/>
        <v>40967.614849537036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250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156</v>
      </c>
      <c r="P2771">
        <f t="shared" si="130"/>
        <v>195.5</v>
      </c>
      <c r="Q2771" s="12" t="s">
        <v>8325</v>
      </c>
      <c r="R2771" t="s">
        <v>8361</v>
      </c>
      <c r="S2771" s="9">
        <f t="shared" si="131"/>
        <v>41745.826273148145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300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128</v>
      </c>
      <c r="P2772">
        <f t="shared" si="130"/>
        <v>11.67</v>
      </c>
      <c r="Q2772" s="12" t="s">
        <v>8325</v>
      </c>
      <c r="R2772" t="s">
        <v>8361</v>
      </c>
      <c r="S2772" s="9">
        <f t="shared" si="131"/>
        <v>41686.705208333333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2000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19</v>
      </c>
      <c r="P2773">
        <f t="shared" si="130"/>
        <v>0</v>
      </c>
      <c r="Q2773" s="12" t="s">
        <v>8325</v>
      </c>
      <c r="R2773" t="s">
        <v>8361</v>
      </c>
      <c r="S2773" s="9">
        <f t="shared" si="131"/>
        <v>41257.531712962962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7500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5</v>
      </c>
      <c r="P2774">
        <f t="shared" si="130"/>
        <v>0</v>
      </c>
      <c r="Q2774" s="12" t="s">
        <v>8325</v>
      </c>
      <c r="R2774" t="s">
        <v>8361</v>
      </c>
      <c r="S2774" s="9">
        <f t="shared" si="131"/>
        <v>41537.869143518517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300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127</v>
      </c>
      <c r="P2775">
        <f t="shared" si="130"/>
        <v>381</v>
      </c>
      <c r="Q2775" s="12" t="s">
        <v>8325</v>
      </c>
      <c r="R2775" t="s">
        <v>8361</v>
      </c>
      <c r="S2775" s="9">
        <f t="shared" si="131"/>
        <v>42474.86482638889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58</v>
      </c>
      <c r="P2776">
        <f t="shared" si="130"/>
        <v>29.23</v>
      </c>
      <c r="Q2776" s="12" t="s">
        <v>8325</v>
      </c>
      <c r="R2776" t="s">
        <v>8361</v>
      </c>
      <c r="S2776" s="9">
        <f t="shared" si="131"/>
        <v>41311.126481481479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3500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11</v>
      </c>
      <c r="P2777">
        <f t="shared" si="130"/>
        <v>190</v>
      </c>
      <c r="Q2777" s="12" t="s">
        <v>8325</v>
      </c>
      <c r="R2777" t="s">
        <v>8361</v>
      </c>
      <c r="S2777" s="9">
        <f t="shared" si="131"/>
        <v>40863.013356481482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19</v>
      </c>
      <c r="P2778">
        <f t="shared" si="130"/>
        <v>10.56</v>
      </c>
      <c r="Q2778" s="12" t="s">
        <v>8325</v>
      </c>
      <c r="R2778" t="s">
        <v>8361</v>
      </c>
      <c r="S2778" s="9">
        <f t="shared" si="131"/>
        <v>42136.297175925924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1</v>
      </c>
      <c r="P2779">
        <f t="shared" si="130"/>
        <v>377</v>
      </c>
      <c r="Q2779" s="12" t="s">
        <v>8325</v>
      </c>
      <c r="R2779" t="s">
        <v>8361</v>
      </c>
      <c r="S2779" s="9">
        <f t="shared" si="131"/>
        <v>42172.669027777782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300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125</v>
      </c>
      <c r="P2780">
        <f t="shared" si="130"/>
        <v>25.07</v>
      </c>
      <c r="Q2780" s="12" t="s">
        <v>8325</v>
      </c>
      <c r="R2780" t="s">
        <v>8361</v>
      </c>
      <c r="S2780" s="9">
        <f t="shared" si="131"/>
        <v>41846.978078703702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0</v>
      </c>
      <c r="P2781">
        <f t="shared" si="130"/>
        <v>376</v>
      </c>
      <c r="Q2781" s="12" t="s">
        <v>8325</v>
      </c>
      <c r="R2781" t="s">
        <v>8361</v>
      </c>
      <c r="S2781" s="9">
        <f t="shared" si="131"/>
        <v>42300.585891203707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6500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6</v>
      </c>
      <c r="P2782">
        <f t="shared" si="130"/>
        <v>0</v>
      </c>
      <c r="Q2782" s="12" t="s">
        <v>8325</v>
      </c>
      <c r="R2782" t="s">
        <v>8361</v>
      </c>
      <c r="S2782" s="9">
        <f t="shared" si="131"/>
        <v>42774.447777777779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125</v>
      </c>
      <c r="P2783">
        <f t="shared" si="130"/>
        <v>13.39</v>
      </c>
      <c r="Q2783" s="12" t="s">
        <v>8320</v>
      </c>
      <c r="R2783" t="s">
        <v>8321</v>
      </c>
      <c r="S2783" s="9">
        <f t="shared" si="131"/>
        <v>42018.94159722222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4</v>
      </c>
      <c r="P2784">
        <f t="shared" si="130"/>
        <v>20.83</v>
      </c>
      <c r="Q2784" s="12" t="s">
        <v>8320</v>
      </c>
      <c r="R2784" t="s">
        <v>8321</v>
      </c>
      <c r="S2784" s="9">
        <f t="shared" si="131"/>
        <v>42026.924976851849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250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150</v>
      </c>
      <c r="P2785">
        <f t="shared" si="130"/>
        <v>6.15</v>
      </c>
      <c r="Q2785" s="12" t="s">
        <v>8320</v>
      </c>
      <c r="R2785" t="s">
        <v>8321</v>
      </c>
      <c r="S2785" s="9">
        <f t="shared" si="131"/>
        <v>42103.535254629634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300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124</v>
      </c>
      <c r="P2786">
        <f t="shared" si="130"/>
        <v>3.44</v>
      </c>
      <c r="Q2786" s="12" t="s">
        <v>8320</v>
      </c>
      <c r="R2786" t="s">
        <v>8321</v>
      </c>
      <c r="S2786" s="9">
        <f t="shared" si="131"/>
        <v>41920.787534722222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123</v>
      </c>
      <c r="P2787">
        <f t="shared" si="130"/>
        <v>2.6</v>
      </c>
      <c r="Q2787" s="12" t="s">
        <v>8320</v>
      </c>
      <c r="R2787" t="s">
        <v>8321</v>
      </c>
      <c r="S2787" s="9">
        <f t="shared" si="131"/>
        <v>42558.189432870371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5000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7</v>
      </c>
      <c r="P2788">
        <f t="shared" si="130"/>
        <v>4.96</v>
      </c>
      <c r="Q2788" s="12" t="s">
        <v>8320</v>
      </c>
      <c r="R2788" t="s">
        <v>8321</v>
      </c>
      <c r="S2788" s="9">
        <f t="shared" si="131"/>
        <v>41815.569212962961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5000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7</v>
      </c>
      <c r="P2789">
        <f t="shared" si="130"/>
        <v>9.5299999999999994</v>
      </c>
      <c r="Q2789" s="12" t="s">
        <v>8320</v>
      </c>
      <c r="R2789" t="s">
        <v>8321</v>
      </c>
      <c r="S2789" s="9">
        <f t="shared" si="131"/>
        <v>41808.198518518519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3500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</v>
      </c>
      <c r="P2790">
        <f t="shared" si="130"/>
        <v>18.05</v>
      </c>
      <c r="Q2790" s="12" t="s">
        <v>8320</v>
      </c>
      <c r="R2790" t="s">
        <v>8321</v>
      </c>
      <c r="S2790" s="9">
        <f t="shared" si="131"/>
        <v>42550.701886574068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50000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</v>
      </c>
      <c r="P2791">
        <f t="shared" si="130"/>
        <v>15</v>
      </c>
      <c r="Q2791" s="12" t="s">
        <v>8320</v>
      </c>
      <c r="R2791" t="s">
        <v>8321</v>
      </c>
      <c r="S2791" s="9">
        <f t="shared" si="131"/>
        <v>42056.013124999998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2</v>
      </c>
      <c r="P2792">
        <f t="shared" si="130"/>
        <v>5.45</v>
      </c>
      <c r="Q2792" s="12" t="s">
        <v>8320</v>
      </c>
      <c r="R2792" t="s">
        <v>8321</v>
      </c>
      <c r="S2792" s="9">
        <f t="shared" si="131"/>
        <v>42016.938692129625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350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12.86</v>
      </c>
      <c r="Q2793" s="12" t="s">
        <v>8320</v>
      </c>
      <c r="R2793" t="s">
        <v>8321</v>
      </c>
      <c r="S2793" s="9">
        <f t="shared" si="131"/>
        <v>42591.899988425925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50000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</v>
      </c>
      <c r="P2794">
        <f t="shared" si="130"/>
        <v>14.96</v>
      </c>
      <c r="Q2794" s="12" t="s">
        <v>8320</v>
      </c>
      <c r="R2794" t="s">
        <v>8321</v>
      </c>
      <c r="S2794" s="9">
        <f t="shared" si="131"/>
        <v>42183.231006944443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60000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</v>
      </c>
      <c r="P2795">
        <f t="shared" si="130"/>
        <v>4.9000000000000004</v>
      </c>
      <c r="Q2795" s="12" t="s">
        <v>8320</v>
      </c>
      <c r="R2795" t="s">
        <v>8321</v>
      </c>
      <c r="S2795" s="9">
        <f t="shared" si="131"/>
        <v>42176.419039351851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2000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18</v>
      </c>
      <c r="P2796">
        <f t="shared" si="130"/>
        <v>119.33</v>
      </c>
      <c r="Q2796" s="12" t="s">
        <v>8320</v>
      </c>
      <c r="R2796" t="s">
        <v>8321</v>
      </c>
      <c r="S2796" s="9">
        <f t="shared" si="131"/>
        <v>42416.691655092596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101</v>
      </c>
      <c r="P2797">
        <f t="shared" si="130"/>
        <v>17.75</v>
      </c>
      <c r="Q2797" s="12" t="s">
        <v>8320</v>
      </c>
      <c r="R2797" t="s">
        <v>8321</v>
      </c>
      <c r="S2797" s="9">
        <f t="shared" si="131"/>
        <v>41780.525937500002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347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102</v>
      </c>
      <c r="P2798">
        <f t="shared" si="130"/>
        <v>16.809999999999999</v>
      </c>
      <c r="Q2798" s="12" t="s">
        <v>8320</v>
      </c>
      <c r="R2798" t="s">
        <v>8321</v>
      </c>
      <c r="S2798" s="9">
        <f t="shared" si="131"/>
        <v>41795.528101851851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70</v>
      </c>
      <c r="P2799">
        <f t="shared" si="130"/>
        <v>3.73</v>
      </c>
      <c r="Q2799" s="12" t="s">
        <v>8320</v>
      </c>
      <c r="R2799" t="s">
        <v>8321</v>
      </c>
      <c r="S2799" s="9">
        <f t="shared" si="131"/>
        <v>41798.94027777778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350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100</v>
      </c>
      <c r="P2800">
        <f t="shared" si="130"/>
        <v>2.5299999999999998</v>
      </c>
      <c r="Q2800" s="12" t="s">
        <v>8320</v>
      </c>
      <c r="R2800" t="s">
        <v>8321</v>
      </c>
      <c r="S2800" s="9">
        <f t="shared" si="131"/>
        <v>42201.675011574072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0</v>
      </c>
      <c r="P2801">
        <f t="shared" si="130"/>
        <v>2.69</v>
      </c>
      <c r="Q2801" s="12" t="s">
        <v>8320</v>
      </c>
      <c r="R2801" t="s">
        <v>8321</v>
      </c>
      <c r="S2801" s="9">
        <f t="shared" si="131"/>
        <v>42507.264699074076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8500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4</v>
      </c>
      <c r="P2802">
        <f t="shared" si="130"/>
        <v>11.29</v>
      </c>
      <c r="Q2802" s="12" t="s">
        <v>8320</v>
      </c>
      <c r="R2802" t="s">
        <v>8321</v>
      </c>
      <c r="S2802" s="9">
        <f t="shared" si="131"/>
        <v>41948.552847222221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250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140</v>
      </c>
      <c r="P2803">
        <f t="shared" si="130"/>
        <v>26.92</v>
      </c>
      <c r="Q2803" s="12" t="s">
        <v>8320</v>
      </c>
      <c r="R2803" t="s">
        <v>8321</v>
      </c>
      <c r="S2803" s="9">
        <f t="shared" si="131"/>
        <v>41900.243159722224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2224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16</v>
      </c>
      <c r="P2804">
        <f t="shared" si="130"/>
        <v>3.89</v>
      </c>
      <c r="Q2804" s="12" t="s">
        <v>8320</v>
      </c>
      <c r="R2804" t="s">
        <v>8321</v>
      </c>
      <c r="S2804" s="9">
        <f t="shared" si="131"/>
        <v>42192.64707175926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88888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0</v>
      </c>
      <c r="P2805">
        <f t="shared" si="130"/>
        <v>2.4500000000000002</v>
      </c>
      <c r="Q2805" s="12" t="s">
        <v>8320</v>
      </c>
      <c r="R2805" t="s">
        <v>8321</v>
      </c>
      <c r="S2805" s="9">
        <f t="shared" si="131"/>
        <v>42158.065694444449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500000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0</v>
      </c>
      <c r="P2806">
        <f t="shared" si="130"/>
        <v>15</v>
      </c>
      <c r="Q2806" s="12" t="s">
        <v>8320</v>
      </c>
      <c r="R2806" t="s">
        <v>8321</v>
      </c>
      <c r="S2806" s="9">
        <f t="shared" si="131"/>
        <v>41881.453587962962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900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38</v>
      </c>
      <c r="P2807">
        <f t="shared" si="130"/>
        <v>19.170000000000002</v>
      </c>
      <c r="Q2807" s="12" t="s">
        <v>8320</v>
      </c>
      <c r="R2807" t="s">
        <v>8321</v>
      </c>
      <c r="S2807" s="9">
        <f t="shared" si="131"/>
        <v>42213.505474537036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6000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6</v>
      </c>
      <c r="P2808">
        <f t="shared" si="130"/>
        <v>4.49</v>
      </c>
      <c r="Q2808" s="12" t="s">
        <v>8320</v>
      </c>
      <c r="R2808" t="s">
        <v>8321</v>
      </c>
      <c r="S2808" s="9">
        <f t="shared" si="131"/>
        <v>42185.267245370371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113</v>
      </c>
      <c r="P2809">
        <f t="shared" si="130"/>
        <v>3.66</v>
      </c>
      <c r="Q2809" s="12" t="s">
        <v>8320</v>
      </c>
      <c r="R2809" t="s">
        <v>8321</v>
      </c>
      <c r="S2809" s="9">
        <f t="shared" si="131"/>
        <v>42154.873124999998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8</v>
      </c>
      <c r="P2810">
        <f t="shared" si="130"/>
        <v>4.9000000000000004</v>
      </c>
      <c r="Q2810" s="12" t="s">
        <v>8320</v>
      </c>
      <c r="R2810" t="s">
        <v>8321</v>
      </c>
      <c r="S2810" s="9">
        <f t="shared" si="131"/>
        <v>42208.84646990741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24500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</v>
      </c>
      <c r="P2811">
        <f t="shared" si="130"/>
        <v>15.95</v>
      </c>
      <c r="Q2811" s="12" t="s">
        <v>8320</v>
      </c>
      <c r="R2811" t="s">
        <v>8321</v>
      </c>
      <c r="S2811" s="9">
        <f t="shared" si="131"/>
        <v>42451.496817129635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5000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7</v>
      </c>
      <c r="P2812">
        <f t="shared" si="130"/>
        <v>5.88</v>
      </c>
      <c r="Q2812" s="12" t="s">
        <v>8320</v>
      </c>
      <c r="R2812" t="s">
        <v>8321</v>
      </c>
      <c r="S2812" s="9">
        <f t="shared" si="131"/>
        <v>41759.13962962963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60000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</v>
      </c>
      <c r="P2813">
        <f t="shared" si="130"/>
        <v>3.1</v>
      </c>
      <c r="Q2813" s="12" t="s">
        <v>8320</v>
      </c>
      <c r="R2813" t="s">
        <v>8321</v>
      </c>
      <c r="S2813" s="9">
        <f t="shared" si="131"/>
        <v>42028.496562500004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220000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0</v>
      </c>
      <c r="P2814">
        <f t="shared" si="130"/>
        <v>4.04</v>
      </c>
      <c r="Q2814" s="12" t="s">
        <v>8320</v>
      </c>
      <c r="R2814" t="s">
        <v>8321</v>
      </c>
      <c r="S2814" s="9">
        <f t="shared" si="131"/>
        <v>42054.74418981481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10000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3</v>
      </c>
      <c r="P2815">
        <f t="shared" si="130"/>
        <v>3.48</v>
      </c>
      <c r="Q2815" s="12" t="s">
        <v>8320</v>
      </c>
      <c r="R2815" t="s">
        <v>8321</v>
      </c>
      <c r="S2815" s="9">
        <f t="shared" si="131"/>
        <v>42693.742604166662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2</v>
      </c>
      <c r="P2816">
        <f t="shared" si="130"/>
        <v>5.16</v>
      </c>
      <c r="Q2816" s="12" t="s">
        <v>8320</v>
      </c>
      <c r="R2816" t="s">
        <v>8321</v>
      </c>
      <c r="S2816" s="9">
        <f t="shared" si="131"/>
        <v>42103.399479166663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3000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11</v>
      </c>
      <c r="P2817">
        <f t="shared" si="130"/>
        <v>23.36</v>
      </c>
      <c r="Q2817" s="12" t="s">
        <v>8320</v>
      </c>
      <c r="R2817" t="s">
        <v>8321</v>
      </c>
      <c r="S2817" s="9">
        <f t="shared" si="131"/>
        <v>42559.776724537034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11</v>
      </c>
      <c r="P2818">
        <f t="shared" si="130"/>
        <v>1.93</v>
      </c>
      <c r="Q2818" s="12" t="s">
        <v>8320</v>
      </c>
      <c r="R2818" t="s">
        <v>8321</v>
      </c>
      <c r="S2818" s="9">
        <f t="shared" si="131"/>
        <v>42188.467499999999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8000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4</v>
      </c>
      <c r="P2819">
        <f t="shared" ref="P2819:P2882" si="133">IFERROR(ROUND(E2819/L2819,2),0)</f>
        <v>9.85</v>
      </c>
      <c r="Q2819" s="12" t="s">
        <v>8320</v>
      </c>
      <c r="R2819" t="s">
        <v>8321</v>
      </c>
      <c r="S2819" s="9">
        <f t="shared" si="131"/>
        <v>42023.634976851856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3</v>
      </c>
      <c r="P2820">
        <f t="shared" si="133"/>
        <v>3.19</v>
      </c>
      <c r="Q2820" s="12" t="s">
        <v>8320</v>
      </c>
      <c r="R2820" t="s">
        <v>8321</v>
      </c>
      <c r="S2820" s="9">
        <f t="shared" ref="S2820:S2883" si="134">(((J2820/60)/60/24)+DATE(1970,1,1))</f>
        <v>42250.598217592589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6000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5</v>
      </c>
      <c r="P2821">
        <f t="shared" si="133"/>
        <v>3.13</v>
      </c>
      <c r="Q2821" s="12" t="s">
        <v>8320</v>
      </c>
      <c r="R2821" t="s">
        <v>8321</v>
      </c>
      <c r="S2821" s="9">
        <f t="shared" si="134"/>
        <v>42139.525567129633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5000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7</v>
      </c>
      <c r="P2822">
        <f t="shared" si="133"/>
        <v>16.25</v>
      </c>
      <c r="Q2822" s="12" t="s">
        <v>8320</v>
      </c>
      <c r="R2822" t="s">
        <v>8321</v>
      </c>
      <c r="S2822" s="9">
        <f t="shared" si="134"/>
        <v>42401.610983796301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7000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5</v>
      </c>
      <c r="P2823">
        <f t="shared" si="133"/>
        <v>9.14</v>
      </c>
      <c r="Q2823" s="12" t="s">
        <v>8320</v>
      </c>
      <c r="R2823" t="s">
        <v>8321</v>
      </c>
      <c r="S2823" s="9">
        <f t="shared" si="134"/>
        <v>41875.922858796301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200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160</v>
      </c>
      <c r="P2824">
        <f t="shared" si="133"/>
        <v>3.4</v>
      </c>
      <c r="Q2824" s="12" t="s">
        <v>8320</v>
      </c>
      <c r="R2824" t="s">
        <v>8321</v>
      </c>
      <c r="S2824" s="9">
        <f t="shared" si="134"/>
        <v>42060.683935185181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32</v>
      </c>
      <c r="P2825">
        <f t="shared" si="133"/>
        <v>22.86</v>
      </c>
      <c r="Q2825" s="12" t="s">
        <v>8320</v>
      </c>
      <c r="R2825" t="s">
        <v>8321</v>
      </c>
      <c r="S2825" s="9">
        <f t="shared" si="134"/>
        <v>42067.011643518519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106</v>
      </c>
      <c r="P2826">
        <f t="shared" si="133"/>
        <v>21.13</v>
      </c>
      <c r="Q2826" s="12" t="s">
        <v>8320</v>
      </c>
      <c r="R2826" t="s">
        <v>8321</v>
      </c>
      <c r="S2826" s="9">
        <f t="shared" si="134"/>
        <v>42136.270787037036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7500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4</v>
      </c>
      <c r="P2827">
        <f t="shared" si="133"/>
        <v>6.2</v>
      </c>
      <c r="Q2827" s="12" t="s">
        <v>8320</v>
      </c>
      <c r="R2827" t="s">
        <v>8321</v>
      </c>
      <c r="S2827" s="9">
        <f t="shared" si="134"/>
        <v>42312.792662037042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104</v>
      </c>
      <c r="P2828">
        <f t="shared" si="133"/>
        <v>16.420000000000002</v>
      </c>
      <c r="Q2828" s="12" t="s">
        <v>8320</v>
      </c>
      <c r="R2828" t="s">
        <v>8321</v>
      </c>
      <c r="S2828" s="9">
        <f t="shared" si="134"/>
        <v>42171.034861111111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8000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4</v>
      </c>
      <c r="P2829">
        <f t="shared" si="133"/>
        <v>13.52</v>
      </c>
      <c r="Q2829" s="12" t="s">
        <v>8320</v>
      </c>
      <c r="R2829" t="s">
        <v>8321</v>
      </c>
      <c r="S2829" s="9">
        <f t="shared" si="134"/>
        <v>42494.683634259258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300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103</v>
      </c>
      <c r="P2830">
        <f t="shared" si="133"/>
        <v>3.2</v>
      </c>
      <c r="Q2830" s="12" t="s">
        <v>8320</v>
      </c>
      <c r="R2830" t="s">
        <v>8321</v>
      </c>
      <c r="S2830" s="9">
        <f t="shared" si="134"/>
        <v>42254.264687499999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80000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0</v>
      </c>
      <c r="P2831">
        <f t="shared" si="133"/>
        <v>4.08</v>
      </c>
      <c r="Q2831" s="12" t="s">
        <v>8320</v>
      </c>
      <c r="R2831" t="s">
        <v>8321</v>
      </c>
      <c r="S2831" s="9">
        <f t="shared" si="134"/>
        <v>42495.434236111112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25000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</v>
      </c>
      <c r="P2832">
        <f t="shared" si="133"/>
        <v>28.18</v>
      </c>
      <c r="Q2832" s="12" t="s">
        <v>8320</v>
      </c>
      <c r="R2832" t="s">
        <v>8321</v>
      </c>
      <c r="S2832" s="9">
        <f t="shared" si="134"/>
        <v>41758.839675925927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103</v>
      </c>
      <c r="P2833">
        <f t="shared" si="133"/>
        <v>5.96</v>
      </c>
      <c r="Q2833" s="12" t="s">
        <v>8320</v>
      </c>
      <c r="R2833" t="s">
        <v>8321</v>
      </c>
      <c r="S2833" s="9">
        <f t="shared" si="134"/>
        <v>42171.824884259258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100000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0</v>
      </c>
      <c r="P2834">
        <f t="shared" si="133"/>
        <v>3.21</v>
      </c>
      <c r="Q2834" s="12" t="s">
        <v>8320</v>
      </c>
      <c r="R2834" t="s">
        <v>8321</v>
      </c>
      <c r="S2834" s="9">
        <f t="shared" si="134"/>
        <v>41938.709421296298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1500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20</v>
      </c>
      <c r="P2835">
        <f t="shared" si="133"/>
        <v>8.6300000000000008</v>
      </c>
      <c r="Q2835" s="12" t="s">
        <v>8320</v>
      </c>
      <c r="R2835" t="s">
        <v>8321</v>
      </c>
      <c r="S2835" s="9">
        <f t="shared" si="134"/>
        <v>42268.127696759257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15000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2</v>
      </c>
      <c r="P2836">
        <f t="shared" si="133"/>
        <v>14.33</v>
      </c>
      <c r="Q2836" s="12" t="s">
        <v>8320</v>
      </c>
      <c r="R2836" t="s">
        <v>8321</v>
      </c>
      <c r="S2836" s="9">
        <f t="shared" si="134"/>
        <v>42019.959837962961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9000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3</v>
      </c>
      <c r="P2837">
        <f t="shared" si="133"/>
        <v>3.24</v>
      </c>
      <c r="Q2837" s="12" t="s">
        <v>8320</v>
      </c>
      <c r="R2837" t="s">
        <v>8321</v>
      </c>
      <c r="S2837" s="9">
        <f t="shared" si="134"/>
        <v>42313.703900462962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100</v>
      </c>
      <c r="P2838">
        <f t="shared" si="133"/>
        <v>27.36</v>
      </c>
      <c r="Q2838" s="12" t="s">
        <v>8320</v>
      </c>
      <c r="R2838" t="s">
        <v>8321</v>
      </c>
      <c r="S2838" s="9">
        <f t="shared" si="134"/>
        <v>42746.261782407411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125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241</v>
      </c>
      <c r="P2839">
        <f t="shared" si="133"/>
        <v>14.33</v>
      </c>
      <c r="Q2839" s="12" t="s">
        <v>8320</v>
      </c>
      <c r="R2839" t="s">
        <v>8321</v>
      </c>
      <c r="S2839" s="9">
        <f t="shared" si="134"/>
        <v>42307.908379629633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</v>
      </c>
      <c r="P2840">
        <f t="shared" si="133"/>
        <v>5.57</v>
      </c>
      <c r="Q2840" s="12" t="s">
        <v>8320</v>
      </c>
      <c r="R2840" t="s">
        <v>8321</v>
      </c>
      <c r="S2840" s="9">
        <f t="shared" si="134"/>
        <v>41842.607592592591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30000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</v>
      </c>
      <c r="P2841">
        <f t="shared" si="133"/>
        <v>9.68</v>
      </c>
      <c r="Q2841" s="12" t="s">
        <v>8320</v>
      </c>
      <c r="R2841" t="s">
        <v>8321</v>
      </c>
      <c r="S2841" s="9">
        <f t="shared" si="134"/>
        <v>41853.240208333329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300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100</v>
      </c>
      <c r="P2842">
        <f t="shared" si="133"/>
        <v>2.27</v>
      </c>
      <c r="Q2842" s="12" t="s">
        <v>8320</v>
      </c>
      <c r="R2842" t="s">
        <v>8321</v>
      </c>
      <c r="S2842" s="9">
        <f t="shared" si="134"/>
        <v>42060.035636574074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300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100</v>
      </c>
      <c r="P2843">
        <f t="shared" si="133"/>
        <v>300</v>
      </c>
      <c r="Q2843" s="12" t="s">
        <v>8320</v>
      </c>
      <c r="R2843" t="s">
        <v>8321</v>
      </c>
      <c r="S2843" s="9">
        <f t="shared" si="134"/>
        <v>42291.739548611105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300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100</v>
      </c>
      <c r="P2844">
        <f t="shared" si="133"/>
        <v>0</v>
      </c>
      <c r="Q2844" s="12" t="s">
        <v>8320</v>
      </c>
      <c r="R2844" t="s">
        <v>8321</v>
      </c>
      <c r="S2844" s="9">
        <f t="shared" si="134"/>
        <v>41784.952488425923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300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100</v>
      </c>
      <c r="P2845">
        <f t="shared" si="133"/>
        <v>0</v>
      </c>
      <c r="Q2845" s="12" t="s">
        <v>8320</v>
      </c>
      <c r="R2845" t="s">
        <v>8321</v>
      </c>
      <c r="S2845" s="9">
        <f t="shared" si="134"/>
        <v>42492.737847222219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10000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3</v>
      </c>
      <c r="P2846">
        <f t="shared" si="133"/>
        <v>300</v>
      </c>
      <c r="Q2846" s="12" t="s">
        <v>8320</v>
      </c>
      <c r="R2846" t="s">
        <v>8321</v>
      </c>
      <c r="S2846" s="9">
        <f t="shared" si="134"/>
        <v>42709.546064814815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50</v>
      </c>
      <c r="P2847">
        <f t="shared" si="133"/>
        <v>7.69</v>
      </c>
      <c r="Q2847" s="12" t="s">
        <v>8320</v>
      </c>
      <c r="R2847" t="s">
        <v>8321</v>
      </c>
      <c r="S2847" s="9">
        <f t="shared" si="134"/>
        <v>42103.016585648147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300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100</v>
      </c>
      <c r="P2848">
        <f t="shared" si="133"/>
        <v>0</v>
      </c>
      <c r="Q2848" s="12" t="s">
        <v>8320</v>
      </c>
      <c r="R2848" t="s">
        <v>8321</v>
      </c>
      <c r="S2848" s="9">
        <f t="shared" si="134"/>
        <v>42108.692060185189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12</v>
      </c>
      <c r="P2849">
        <f t="shared" si="133"/>
        <v>0</v>
      </c>
      <c r="Q2849" s="12" t="s">
        <v>8320</v>
      </c>
      <c r="R2849" t="s">
        <v>8321</v>
      </c>
      <c r="S2849" s="9">
        <f t="shared" si="134"/>
        <v>42453.806307870371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10000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3</v>
      </c>
      <c r="P2850">
        <f t="shared" si="133"/>
        <v>100</v>
      </c>
      <c r="Q2850" s="12" t="s">
        <v>8320</v>
      </c>
      <c r="R2850" t="s">
        <v>8321</v>
      </c>
      <c r="S2850" s="9">
        <f t="shared" si="134"/>
        <v>42123.648831018523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60</v>
      </c>
      <c r="P2851">
        <f t="shared" si="133"/>
        <v>300</v>
      </c>
      <c r="Q2851" s="12" t="s">
        <v>8320</v>
      </c>
      <c r="R2851" t="s">
        <v>8321</v>
      </c>
      <c r="S2851" s="9">
        <f t="shared" si="134"/>
        <v>42453.428240740745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1</v>
      </c>
      <c r="P2852">
        <f t="shared" si="133"/>
        <v>22.92</v>
      </c>
      <c r="Q2852" s="12" t="s">
        <v>8320</v>
      </c>
      <c r="R2852" t="s">
        <v>8321</v>
      </c>
      <c r="S2852" s="9">
        <f t="shared" si="134"/>
        <v>41858.007071759261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25000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1</v>
      </c>
      <c r="P2853">
        <f t="shared" si="133"/>
        <v>0</v>
      </c>
      <c r="Q2853" s="12" t="s">
        <v>8320</v>
      </c>
      <c r="R2853" t="s">
        <v>8321</v>
      </c>
      <c r="S2853" s="9">
        <f t="shared" si="134"/>
        <v>42390.002650462964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24</v>
      </c>
      <c r="P2854">
        <f t="shared" si="133"/>
        <v>48.67</v>
      </c>
      <c r="Q2854" s="12" t="s">
        <v>8320</v>
      </c>
      <c r="R2854" t="s">
        <v>8321</v>
      </c>
      <c r="S2854" s="9">
        <f t="shared" si="134"/>
        <v>41781.045173611114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100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290</v>
      </c>
      <c r="P2855">
        <f t="shared" si="133"/>
        <v>0</v>
      </c>
      <c r="Q2855" s="12" t="s">
        <v>8320</v>
      </c>
      <c r="R2855" t="s">
        <v>8321</v>
      </c>
      <c r="S2855" s="9">
        <f t="shared" si="134"/>
        <v>41836.190937499996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3000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10</v>
      </c>
      <c r="P2856">
        <f t="shared" si="133"/>
        <v>20.64</v>
      </c>
      <c r="Q2856" s="12" t="s">
        <v>8320</v>
      </c>
      <c r="R2856" t="s">
        <v>8321</v>
      </c>
      <c r="S2856" s="9">
        <f t="shared" si="134"/>
        <v>42111.71665509259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29</v>
      </c>
      <c r="P2857">
        <f t="shared" si="133"/>
        <v>57.8</v>
      </c>
      <c r="Q2857" s="12" t="s">
        <v>8320</v>
      </c>
      <c r="R2857" t="s">
        <v>8321</v>
      </c>
      <c r="S2857" s="9">
        <f t="shared" si="134"/>
        <v>42370.007766203707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101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286</v>
      </c>
      <c r="P2858">
        <f t="shared" si="133"/>
        <v>48.17</v>
      </c>
      <c r="Q2858" s="12" t="s">
        <v>8320</v>
      </c>
      <c r="R2858" t="s">
        <v>8321</v>
      </c>
      <c r="S2858" s="9">
        <f t="shared" si="134"/>
        <v>42165.037581018521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15000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</v>
      </c>
      <c r="P2859">
        <f t="shared" si="133"/>
        <v>19.07</v>
      </c>
      <c r="Q2859" s="12" t="s">
        <v>8320</v>
      </c>
      <c r="R2859" t="s">
        <v>8321</v>
      </c>
      <c r="S2859" s="9">
        <f t="shared" si="134"/>
        <v>42726.920081018514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2000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14</v>
      </c>
      <c r="P2860">
        <f t="shared" si="133"/>
        <v>0</v>
      </c>
      <c r="Q2860" s="12" t="s">
        <v>8320</v>
      </c>
      <c r="R2860" t="s">
        <v>8321</v>
      </c>
      <c r="S2860" s="9">
        <f t="shared" si="134"/>
        <v>41954.545081018514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10000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3</v>
      </c>
      <c r="P2861">
        <f t="shared" si="133"/>
        <v>285</v>
      </c>
      <c r="Q2861" s="12" t="s">
        <v>8320</v>
      </c>
      <c r="R2861" t="s">
        <v>8321</v>
      </c>
      <c r="S2861" s="9">
        <f t="shared" si="134"/>
        <v>42233.362314814818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50000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1</v>
      </c>
      <c r="P2862">
        <f t="shared" si="133"/>
        <v>31.56</v>
      </c>
      <c r="Q2862" s="12" t="s">
        <v>8320</v>
      </c>
      <c r="R2862" t="s">
        <v>8321</v>
      </c>
      <c r="S2862" s="9">
        <f t="shared" si="134"/>
        <v>42480.800648148142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11000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</v>
      </c>
      <c r="P2863">
        <f t="shared" si="133"/>
        <v>93.67</v>
      </c>
      <c r="Q2863" s="12" t="s">
        <v>8320</v>
      </c>
      <c r="R2863" t="s">
        <v>8321</v>
      </c>
      <c r="S2863" s="9">
        <f t="shared" si="134"/>
        <v>42257.590833333335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37</v>
      </c>
      <c r="P2864">
        <f t="shared" si="133"/>
        <v>93.33</v>
      </c>
      <c r="Q2864" s="12" t="s">
        <v>8320</v>
      </c>
      <c r="R2864" t="s">
        <v>8321</v>
      </c>
      <c r="S2864" s="9">
        <f t="shared" si="134"/>
        <v>41784.789687500001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1</v>
      </c>
      <c r="P2865">
        <f t="shared" si="133"/>
        <v>280</v>
      </c>
      <c r="Q2865" s="12" t="s">
        <v>8320</v>
      </c>
      <c r="R2865" t="s">
        <v>8321</v>
      </c>
      <c r="S2865" s="9">
        <f t="shared" si="134"/>
        <v>41831.675034722226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100000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0</v>
      </c>
      <c r="P2866">
        <f t="shared" si="133"/>
        <v>93.33</v>
      </c>
      <c r="Q2866" s="12" t="s">
        <v>8320</v>
      </c>
      <c r="R2866" t="s">
        <v>8321</v>
      </c>
      <c r="S2866" s="9">
        <f t="shared" si="134"/>
        <v>42172.613506944443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9</v>
      </c>
      <c r="P2867">
        <f t="shared" si="133"/>
        <v>0</v>
      </c>
      <c r="Q2867" s="12" t="s">
        <v>8320</v>
      </c>
      <c r="R2867" t="s">
        <v>8321</v>
      </c>
      <c r="S2867" s="9">
        <f t="shared" si="134"/>
        <v>41950.114108796297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15000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2</v>
      </c>
      <c r="P2868">
        <f t="shared" si="133"/>
        <v>140</v>
      </c>
      <c r="Q2868" s="12" t="s">
        <v>8320</v>
      </c>
      <c r="R2868" t="s">
        <v>8321</v>
      </c>
      <c r="S2868" s="9">
        <f t="shared" si="134"/>
        <v>42627.955104166671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112</v>
      </c>
      <c r="P2869">
        <f t="shared" si="133"/>
        <v>28</v>
      </c>
      <c r="Q2869" s="12" t="s">
        <v>8320</v>
      </c>
      <c r="R2869" t="s">
        <v>8321</v>
      </c>
      <c r="S2869" s="9">
        <f t="shared" si="134"/>
        <v>42531.195277777777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1</v>
      </c>
      <c r="P2870">
        <f t="shared" si="133"/>
        <v>4.6500000000000004</v>
      </c>
      <c r="Q2870" s="12" t="s">
        <v>8320</v>
      </c>
      <c r="R2870" t="s">
        <v>8321</v>
      </c>
      <c r="S2870" s="9">
        <f t="shared" si="134"/>
        <v>42618.827013888891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14</v>
      </c>
      <c r="P2871">
        <f t="shared" si="133"/>
        <v>55.6</v>
      </c>
      <c r="Q2871" s="12" t="s">
        <v>8320</v>
      </c>
      <c r="R2871" t="s">
        <v>8321</v>
      </c>
      <c r="S2871" s="9">
        <f t="shared" si="134"/>
        <v>42540.593530092592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200000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0</v>
      </c>
      <c r="P2872">
        <f t="shared" si="133"/>
        <v>30.78</v>
      </c>
      <c r="Q2872" s="12" t="s">
        <v>8320</v>
      </c>
      <c r="R2872" t="s">
        <v>8321</v>
      </c>
      <c r="S2872" s="9">
        <f t="shared" si="134"/>
        <v>41746.189409722225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200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139</v>
      </c>
      <c r="P2873">
        <f t="shared" si="133"/>
        <v>21.31</v>
      </c>
      <c r="Q2873" s="12" t="s">
        <v>8320</v>
      </c>
      <c r="R2873" t="s">
        <v>8321</v>
      </c>
      <c r="S2873" s="9">
        <f t="shared" si="134"/>
        <v>41974.738576388889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32000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1</v>
      </c>
      <c r="P2874">
        <f t="shared" si="133"/>
        <v>0</v>
      </c>
      <c r="Q2874" s="12" t="s">
        <v>8320</v>
      </c>
      <c r="R2874" t="s">
        <v>8321</v>
      </c>
      <c r="S2874" s="9">
        <f t="shared" si="134"/>
        <v>42115.11618055556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1</v>
      </c>
      <c r="P2875">
        <f t="shared" si="133"/>
        <v>34.130000000000003</v>
      </c>
      <c r="Q2875" s="12" t="s">
        <v>8320</v>
      </c>
      <c r="R2875" t="s">
        <v>8321</v>
      </c>
      <c r="S2875" s="9">
        <f t="shared" si="134"/>
        <v>42002.817488425921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3</v>
      </c>
      <c r="P2876">
        <f t="shared" si="133"/>
        <v>91</v>
      </c>
      <c r="Q2876" s="12" t="s">
        <v>8320</v>
      </c>
      <c r="R2876" t="s">
        <v>8321</v>
      </c>
      <c r="S2876" s="9">
        <f t="shared" si="134"/>
        <v>42722.84474537037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8000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3</v>
      </c>
      <c r="P2877">
        <f t="shared" si="133"/>
        <v>91</v>
      </c>
      <c r="Q2877" s="12" t="s">
        <v>8320</v>
      </c>
      <c r="R2877" t="s">
        <v>8321</v>
      </c>
      <c r="S2877" s="9">
        <f t="shared" si="134"/>
        <v>42465.128391203703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200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136</v>
      </c>
      <c r="P2878">
        <f t="shared" si="133"/>
        <v>0</v>
      </c>
      <c r="Q2878" s="12" t="s">
        <v>8320</v>
      </c>
      <c r="R2878" t="s">
        <v>8321</v>
      </c>
      <c r="S2878" s="9">
        <f t="shared" si="134"/>
        <v>42171.743969907402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5</v>
      </c>
      <c r="P2879">
        <f t="shared" si="133"/>
        <v>45.17</v>
      </c>
      <c r="Q2879" s="12" t="s">
        <v>8320</v>
      </c>
      <c r="R2879" t="s">
        <v>8321</v>
      </c>
      <c r="S2879" s="9">
        <f t="shared" si="134"/>
        <v>42672.955138888887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4190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6</v>
      </c>
      <c r="P2880">
        <f t="shared" si="133"/>
        <v>67.5</v>
      </c>
      <c r="Q2880" s="12" t="s">
        <v>8320</v>
      </c>
      <c r="R2880" t="s">
        <v>8321</v>
      </c>
      <c r="S2880" s="9">
        <f t="shared" si="134"/>
        <v>42128.615682870368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70000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270</v>
      </c>
      <c r="Q2881" s="12" t="s">
        <v>8320</v>
      </c>
      <c r="R2881" t="s">
        <v>8321</v>
      </c>
      <c r="S2881" s="9">
        <f t="shared" si="134"/>
        <v>42359.725243055553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18</v>
      </c>
      <c r="P2882">
        <f t="shared" si="133"/>
        <v>9.31</v>
      </c>
      <c r="Q2882" s="12" t="s">
        <v>8320</v>
      </c>
      <c r="R2882" t="s">
        <v>8321</v>
      </c>
      <c r="S2882" s="9">
        <f t="shared" si="134"/>
        <v>42192.905694444446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250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108</v>
      </c>
      <c r="P2883">
        <f t="shared" ref="P2883:P2946" si="136">IFERROR(ROUND(E2883/L2883,2),0)</f>
        <v>0</v>
      </c>
      <c r="Q2883" s="12" t="s">
        <v>8320</v>
      </c>
      <c r="R2883" t="s">
        <v>8321</v>
      </c>
      <c r="S2883" s="9">
        <f t="shared" si="134"/>
        <v>41916.597638888888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</v>
      </c>
      <c r="P2884">
        <f t="shared" si="136"/>
        <v>66.5</v>
      </c>
      <c r="Q2884" s="12" t="s">
        <v>8320</v>
      </c>
      <c r="R2884" t="s">
        <v>8321</v>
      </c>
      <c r="S2884" s="9">
        <f t="shared" ref="S2884:S2947" si="137">(((J2884/60)/60/24)+DATE(1970,1,1))</f>
        <v>42461.596273148149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7</v>
      </c>
      <c r="P2885">
        <f t="shared" si="136"/>
        <v>53.2</v>
      </c>
      <c r="Q2885" s="12" t="s">
        <v>8320</v>
      </c>
      <c r="R2885" t="s">
        <v>8321</v>
      </c>
      <c r="S2885" s="9">
        <f t="shared" si="137"/>
        <v>42370.90320601852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3</v>
      </c>
      <c r="P2886">
        <f t="shared" si="136"/>
        <v>66</v>
      </c>
      <c r="Q2886" s="12" t="s">
        <v>8320</v>
      </c>
      <c r="R2886" t="s">
        <v>8321</v>
      </c>
      <c r="S2886" s="9">
        <f t="shared" si="137"/>
        <v>41948.727256944447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10</v>
      </c>
      <c r="P2887">
        <f t="shared" si="136"/>
        <v>52.4</v>
      </c>
      <c r="Q2887" s="12" t="s">
        <v>8320</v>
      </c>
      <c r="R2887" t="s">
        <v>8321</v>
      </c>
      <c r="S2887" s="9">
        <f t="shared" si="137"/>
        <v>42047.07640046296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25000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1</v>
      </c>
      <c r="P2888">
        <f t="shared" si="136"/>
        <v>261</v>
      </c>
      <c r="Q2888" s="12" t="s">
        <v>8320</v>
      </c>
      <c r="R2888" t="s">
        <v>8321</v>
      </c>
      <c r="S2888" s="9">
        <f t="shared" si="137"/>
        <v>42261.632916666669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250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104</v>
      </c>
      <c r="P2889">
        <f t="shared" si="136"/>
        <v>260</v>
      </c>
      <c r="Q2889" s="12" t="s">
        <v>8320</v>
      </c>
      <c r="R2889" t="s">
        <v>8321</v>
      </c>
      <c r="S2889" s="9">
        <f t="shared" si="137"/>
        <v>41985.427361111113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1</v>
      </c>
      <c r="P2890">
        <f t="shared" si="136"/>
        <v>0</v>
      </c>
      <c r="Q2890" s="12" t="s">
        <v>8320</v>
      </c>
      <c r="R2890" t="s">
        <v>8321</v>
      </c>
      <c r="S2890" s="9">
        <f t="shared" si="137"/>
        <v>41922.535185185188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</v>
      </c>
      <c r="P2891">
        <f t="shared" si="136"/>
        <v>18.57</v>
      </c>
      <c r="Q2891" s="12" t="s">
        <v>8320</v>
      </c>
      <c r="R2891" t="s">
        <v>8321</v>
      </c>
      <c r="S2891" s="9">
        <f t="shared" si="137"/>
        <v>41850.863252314812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86.67</v>
      </c>
      <c r="Q2892" s="12" t="s">
        <v>8320</v>
      </c>
      <c r="R2892" t="s">
        <v>8321</v>
      </c>
      <c r="S2892" s="9">
        <f t="shared" si="137"/>
        <v>41831.742962962962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52</v>
      </c>
      <c r="P2893">
        <f t="shared" si="136"/>
        <v>26</v>
      </c>
      <c r="Q2893" s="12" t="s">
        <v>8320</v>
      </c>
      <c r="R2893" t="s">
        <v>8321</v>
      </c>
      <c r="S2893" s="9">
        <f t="shared" si="137"/>
        <v>42415.883425925931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5</v>
      </c>
      <c r="P2894">
        <f t="shared" si="136"/>
        <v>15.29</v>
      </c>
      <c r="Q2894" s="12" t="s">
        <v>8320</v>
      </c>
      <c r="R2894" t="s">
        <v>8321</v>
      </c>
      <c r="S2894" s="9">
        <f t="shared" si="137"/>
        <v>41869.714166666665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33</v>
      </c>
      <c r="P2895">
        <f t="shared" si="136"/>
        <v>130</v>
      </c>
      <c r="Q2895" s="12" t="s">
        <v>8320</v>
      </c>
      <c r="R2895" t="s">
        <v>8321</v>
      </c>
      <c r="S2895" s="9">
        <f t="shared" si="137"/>
        <v>41953.773090277777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60000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2" t="s">
        <v>8320</v>
      </c>
      <c r="R2896" t="s">
        <v>8321</v>
      </c>
      <c r="S2896" s="9">
        <f t="shared" si="137"/>
        <v>42037.986284722225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52</v>
      </c>
      <c r="P2897">
        <f t="shared" si="136"/>
        <v>64.5</v>
      </c>
      <c r="Q2897" s="12" t="s">
        <v>8320</v>
      </c>
      <c r="R2897" t="s">
        <v>8321</v>
      </c>
      <c r="S2897" s="9">
        <f t="shared" si="137"/>
        <v>41811.555462962962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1</v>
      </c>
      <c r="P2898">
        <f t="shared" si="136"/>
        <v>21.25</v>
      </c>
      <c r="Q2898" s="12" t="s">
        <v>8320</v>
      </c>
      <c r="R2898" t="s">
        <v>8321</v>
      </c>
      <c r="S2898" s="9">
        <f t="shared" si="137"/>
        <v>42701.908807870372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10</v>
      </c>
      <c r="P2899">
        <f t="shared" si="136"/>
        <v>84</v>
      </c>
      <c r="Q2899" s="12" t="s">
        <v>8320</v>
      </c>
      <c r="R2899" t="s">
        <v>8321</v>
      </c>
      <c r="S2899" s="9">
        <f t="shared" si="137"/>
        <v>42258.646504629629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34</v>
      </c>
      <c r="P2900">
        <f t="shared" si="136"/>
        <v>21</v>
      </c>
      <c r="Q2900" s="12" t="s">
        <v>8320</v>
      </c>
      <c r="R2900" t="s">
        <v>8321</v>
      </c>
      <c r="S2900" s="9">
        <f t="shared" si="137"/>
        <v>42278.664965277778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250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100</v>
      </c>
      <c r="P2901">
        <f t="shared" si="136"/>
        <v>0</v>
      </c>
      <c r="Q2901" s="12" t="s">
        <v>8320</v>
      </c>
      <c r="R2901" t="s">
        <v>8321</v>
      </c>
      <c r="S2901" s="9">
        <f t="shared" si="137"/>
        <v>42515.078217592592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13</v>
      </c>
      <c r="P2902">
        <f t="shared" si="136"/>
        <v>35.86</v>
      </c>
      <c r="Q2902" s="12" t="s">
        <v>8320</v>
      </c>
      <c r="R2902" t="s">
        <v>8321</v>
      </c>
      <c r="S2902" s="9">
        <f t="shared" si="137"/>
        <v>41830.234166666669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5000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5</v>
      </c>
      <c r="P2903">
        <f t="shared" si="136"/>
        <v>125</v>
      </c>
      <c r="Q2903" s="12" t="s">
        <v>8320</v>
      </c>
      <c r="R2903" t="s">
        <v>8321</v>
      </c>
      <c r="S2903" s="9">
        <f t="shared" si="137"/>
        <v>41982.904386574075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29000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1</v>
      </c>
      <c r="P2904">
        <f t="shared" si="136"/>
        <v>250</v>
      </c>
      <c r="Q2904" s="12" t="s">
        <v>8320</v>
      </c>
      <c r="R2904" t="s">
        <v>8321</v>
      </c>
      <c r="S2904" s="9">
        <f t="shared" si="137"/>
        <v>42210.439768518518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1000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25</v>
      </c>
      <c r="P2905">
        <f t="shared" si="136"/>
        <v>62.5</v>
      </c>
      <c r="Q2905" s="12" t="s">
        <v>8320</v>
      </c>
      <c r="R2905" t="s">
        <v>8321</v>
      </c>
      <c r="S2905" s="9">
        <f t="shared" si="137"/>
        <v>42196.166874999995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200000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0</v>
      </c>
      <c r="P2906">
        <f t="shared" si="136"/>
        <v>62.5</v>
      </c>
      <c r="Q2906" s="12" t="s">
        <v>8320</v>
      </c>
      <c r="R2906" t="s">
        <v>8321</v>
      </c>
      <c r="S2906" s="9">
        <f t="shared" si="137"/>
        <v>41940.967951388891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3</v>
      </c>
      <c r="P2907">
        <f t="shared" si="136"/>
        <v>14.71</v>
      </c>
      <c r="Q2907" s="12" t="s">
        <v>8320</v>
      </c>
      <c r="R2907" t="s">
        <v>8321</v>
      </c>
      <c r="S2907" s="9">
        <f t="shared" si="137"/>
        <v>42606.056863425925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93500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0</v>
      </c>
      <c r="P2908">
        <f t="shared" si="136"/>
        <v>35.71</v>
      </c>
      <c r="Q2908" s="12" t="s">
        <v>8320</v>
      </c>
      <c r="R2908" t="s">
        <v>8321</v>
      </c>
      <c r="S2908" s="9">
        <f t="shared" si="137"/>
        <v>42199.648912037039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85000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125</v>
      </c>
      <c r="Q2909" s="12" t="s">
        <v>8320</v>
      </c>
      <c r="R2909" t="s">
        <v>8321</v>
      </c>
      <c r="S2909" s="9">
        <f t="shared" si="137"/>
        <v>42444.877743055549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100000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0</v>
      </c>
      <c r="P2910">
        <f t="shared" si="136"/>
        <v>50</v>
      </c>
      <c r="Q2910" s="12" t="s">
        <v>8320</v>
      </c>
      <c r="R2910" t="s">
        <v>8321</v>
      </c>
      <c r="S2910" s="9">
        <f t="shared" si="137"/>
        <v>42499.731701388882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25</v>
      </c>
      <c r="P2911">
        <f t="shared" si="136"/>
        <v>250</v>
      </c>
      <c r="Q2911" s="12" t="s">
        <v>8320</v>
      </c>
      <c r="R2911" t="s">
        <v>8321</v>
      </c>
      <c r="S2911" s="9">
        <f t="shared" si="137"/>
        <v>41929.266215277778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250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100</v>
      </c>
      <c r="P2912">
        <f t="shared" si="136"/>
        <v>250</v>
      </c>
      <c r="Q2912" s="12" t="s">
        <v>8320</v>
      </c>
      <c r="R2912" t="s">
        <v>8321</v>
      </c>
      <c r="S2912" s="9">
        <f t="shared" si="137"/>
        <v>42107.841284722221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250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100</v>
      </c>
      <c r="P2913">
        <f t="shared" si="136"/>
        <v>17.86</v>
      </c>
      <c r="Q2913" s="12" t="s">
        <v>8320</v>
      </c>
      <c r="R2913" t="s">
        <v>8321</v>
      </c>
      <c r="S2913" s="9">
        <f t="shared" si="137"/>
        <v>42142.768819444449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250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100</v>
      </c>
      <c r="P2914">
        <f t="shared" si="136"/>
        <v>9.6199999999999992</v>
      </c>
      <c r="Q2914" s="12" t="s">
        <v>8320</v>
      </c>
      <c r="R2914" t="s">
        <v>8321</v>
      </c>
      <c r="S2914" s="9">
        <f t="shared" si="137"/>
        <v>42354.131643518514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5000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5</v>
      </c>
      <c r="P2915">
        <f t="shared" si="136"/>
        <v>125</v>
      </c>
      <c r="Q2915" s="12" t="s">
        <v>8320</v>
      </c>
      <c r="R2915" t="s">
        <v>8321</v>
      </c>
      <c r="S2915" s="9">
        <f t="shared" si="137"/>
        <v>41828.922905092593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10000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3</v>
      </c>
      <c r="P2916">
        <f t="shared" si="136"/>
        <v>250</v>
      </c>
      <c r="Q2916" s="12" t="s">
        <v>8320</v>
      </c>
      <c r="R2916" t="s">
        <v>8321</v>
      </c>
      <c r="S2916" s="9">
        <f t="shared" si="137"/>
        <v>42017.907337962963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24500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1</v>
      </c>
      <c r="P2917">
        <f t="shared" si="136"/>
        <v>81.67</v>
      </c>
      <c r="Q2917" s="12" t="s">
        <v>8320</v>
      </c>
      <c r="R2917" t="s">
        <v>8321</v>
      </c>
      <c r="S2917" s="9">
        <f t="shared" si="137"/>
        <v>42415.398032407407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15000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2</v>
      </c>
      <c r="P2918">
        <f t="shared" si="136"/>
        <v>34.71</v>
      </c>
      <c r="Q2918" s="12" t="s">
        <v>8320</v>
      </c>
      <c r="R2918" t="s">
        <v>8321</v>
      </c>
      <c r="S2918" s="9">
        <f t="shared" si="137"/>
        <v>41755.476724537039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8000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3</v>
      </c>
      <c r="P2919">
        <f t="shared" si="136"/>
        <v>26.78</v>
      </c>
      <c r="Q2919" s="12" t="s">
        <v>8320</v>
      </c>
      <c r="R2919" t="s">
        <v>8321</v>
      </c>
      <c r="S2919" s="9">
        <f t="shared" si="137"/>
        <v>42245.234340277777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14500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</v>
      </c>
      <c r="P2920">
        <f t="shared" si="136"/>
        <v>12.05</v>
      </c>
      <c r="Q2920" s="12" t="s">
        <v>8320</v>
      </c>
      <c r="R2920" t="s">
        <v>8321</v>
      </c>
      <c r="S2920" s="9">
        <f t="shared" si="137"/>
        <v>42278.629710648151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220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110</v>
      </c>
      <c r="P2921">
        <f t="shared" si="136"/>
        <v>40.17</v>
      </c>
      <c r="Q2921" s="12" t="s">
        <v>8320</v>
      </c>
      <c r="R2921" t="s">
        <v>8321</v>
      </c>
      <c r="S2921" s="9">
        <f t="shared" si="137"/>
        <v>41826.61954861111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9000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3</v>
      </c>
      <c r="P2922">
        <f t="shared" si="136"/>
        <v>18.46</v>
      </c>
      <c r="Q2922" s="12" t="s">
        <v>8320</v>
      </c>
      <c r="R2922" t="s">
        <v>8321</v>
      </c>
      <c r="S2922" s="9">
        <f t="shared" si="137"/>
        <v>42058.792476851857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5000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5</v>
      </c>
      <c r="P2923">
        <f t="shared" si="136"/>
        <v>80</v>
      </c>
      <c r="Q2923" s="12" t="s">
        <v>8320</v>
      </c>
      <c r="R2923" t="s">
        <v>8362</v>
      </c>
      <c r="S2923" s="9">
        <f t="shared" si="137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47</v>
      </c>
      <c r="P2924">
        <f t="shared" si="136"/>
        <v>39.5</v>
      </c>
      <c r="Q2924" s="12" t="s">
        <v>8320</v>
      </c>
      <c r="R2924" t="s">
        <v>8362</v>
      </c>
      <c r="S2924" s="9">
        <f t="shared" si="137"/>
        <v>42097.874155092592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31000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</v>
      </c>
      <c r="P2925">
        <f t="shared" si="136"/>
        <v>23.6</v>
      </c>
      <c r="Q2925" s="12" t="s">
        <v>8320</v>
      </c>
      <c r="R2925" t="s">
        <v>8362</v>
      </c>
      <c r="S2925" s="9">
        <f t="shared" si="137"/>
        <v>42013.15253472222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12</v>
      </c>
      <c r="P2926">
        <f t="shared" si="136"/>
        <v>1.61</v>
      </c>
      <c r="Q2926" s="12" t="s">
        <v>8320</v>
      </c>
      <c r="R2926" t="s">
        <v>8362</v>
      </c>
      <c r="S2926" s="9">
        <f t="shared" si="137"/>
        <v>42103.556828703702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5</v>
      </c>
      <c r="P2927">
        <f t="shared" si="136"/>
        <v>1.18</v>
      </c>
      <c r="Q2927" s="12" t="s">
        <v>8320</v>
      </c>
      <c r="R2927" t="s">
        <v>8362</v>
      </c>
      <c r="S2927" s="9">
        <f t="shared" si="137"/>
        <v>41863.584120370368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4000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6</v>
      </c>
      <c r="P2928">
        <f t="shared" si="136"/>
        <v>4.68</v>
      </c>
      <c r="Q2928" s="12" t="s">
        <v>8320</v>
      </c>
      <c r="R2928" t="s">
        <v>8362</v>
      </c>
      <c r="S2928" s="9">
        <f t="shared" si="137"/>
        <v>42044.765960648147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12</v>
      </c>
      <c r="P2929">
        <f t="shared" si="136"/>
        <v>11.14</v>
      </c>
      <c r="Q2929" s="12" t="s">
        <v>8320</v>
      </c>
      <c r="R2929" t="s">
        <v>8362</v>
      </c>
      <c r="S2929" s="9">
        <f t="shared" si="137"/>
        <v>41806.669317129628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225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104</v>
      </c>
      <c r="P2930">
        <f t="shared" si="136"/>
        <v>9.75</v>
      </c>
      <c r="Q2930" s="12" t="s">
        <v>8320</v>
      </c>
      <c r="R2930" t="s">
        <v>8362</v>
      </c>
      <c r="S2930" s="9">
        <f t="shared" si="137"/>
        <v>42403.998217592598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12000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2</v>
      </c>
      <c r="P2931">
        <f t="shared" si="136"/>
        <v>7.28</v>
      </c>
      <c r="Q2931" s="12" t="s">
        <v>8320</v>
      </c>
      <c r="R2931" t="s">
        <v>8362</v>
      </c>
      <c r="S2931" s="9">
        <f t="shared" si="137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6000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4</v>
      </c>
      <c r="P2932">
        <f t="shared" si="136"/>
        <v>3.76</v>
      </c>
      <c r="Q2932" s="12" t="s">
        <v>8320</v>
      </c>
      <c r="R2932" t="s">
        <v>8362</v>
      </c>
      <c r="S2932" s="9">
        <f t="shared" si="137"/>
        <v>42101.584074074075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20000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</v>
      </c>
      <c r="P2933">
        <f t="shared" si="136"/>
        <v>25.56</v>
      </c>
      <c r="Q2933" s="12" t="s">
        <v>8320</v>
      </c>
      <c r="R2933" t="s">
        <v>8362</v>
      </c>
      <c r="S2933" s="9">
        <f t="shared" si="137"/>
        <v>41872.291238425925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150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153</v>
      </c>
      <c r="P2934">
        <f t="shared" si="136"/>
        <v>6.05</v>
      </c>
      <c r="Q2934" s="12" t="s">
        <v>8320</v>
      </c>
      <c r="R2934" t="s">
        <v>8362</v>
      </c>
      <c r="S2934" s="9">
        <f t="shared" si="137"/>
        <v>42025.164780092593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100000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0</v>
      </c>
      <c r="P2935">
        <f t="shared" si="136"/>
        <v>4.1900000000000004</v>
      </c>
      <c r="Q2935" s="12" t="s">
        <v>8320</v>
      </c>
      <c r="R2935" t="s">
        <v>8362</v>
      </c>
      <c r="S2935" s="9">
        <f t="shared" si="137"/>
        <v>42495.956631944442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4000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6</v>
      </c>
      <c r="P2936">
        <f t="shared" si="136"/>
        <v>6.08</v>
      </c>
      <c r="Q2936" s="12" t="s">
        <v>8320</v>
      </c>
      <c r="R2936" t="s">
        <v>8362</v>
      </c>
      <c r="S2936" s="9">
        <f t="shared" si="137"/>
        <v>41775.636157407411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2000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11</v>
      </c>
      <c r="P2937">
        <f t="shared" si="136"/>
        <v>5.77</v>
      </c>
      <c r="Q2937" s="12" t="s">
        <v>8320</v>
      </c>
      <c r="R2937" t="s">
        <v>8362</v>
      </c>
      <c r="S2937" s="9">
        <f t="shared" si="137"/>
        <v>42553.583425925928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23</v>
      </c>
      <c r="P2938">
        <f t="shared" si="136"/>
        <v>6.62</v>
      </c>
      <c r="Q2938" s="12" t="s">
        <v>8320</v>
      </c>
      <c r="R2938" t="s">
        <v>8362</v>
      </c>
      <c r="S2938" s="9">
        <f t="shared" si="137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225</v>
      </c>
      <c r="P2939">
        <f t="shared" si="136"/>
        <v>4.09</v>
      </c>
      <c r="Q2939" s="12" t="s">
        <v>8320</v>
      </c>
      <c r="R2939" t="s">
        <v>8362</v>
      </c>
      <c r="S2939" s="9">
        <f t="shared" si="137"/>
        <v>41803.457326388889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600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38</v>
      </c>
      <c r="P2940">
        <f t="shared" si="136"/>
        <v>7.03</v>
      </c>
      <c r="Q2940" s="12" t="s">
        <v>8320</v>
      </c>
      <c r="R2940" t="s">
        <v>8362</v>
      </c>
      <c r="S2940" s="9">
        <f t="shared" si="137"/>
        <v>42004.703865740739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5000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4</v>
      </c>
      <c r="P2941">
        <f t="shared" si="136"/>
        <v>8.92</v>
      </c>
      <c r="Q2941" s="12" t="s">
        <v>8320</v>
      </c>
      <c r="R2941" t="s">
        <v>8362</v>
      </c>
      <c r="S2941" s="9">
        <f t="shared" si="137"/>
        <v>41845.809166666666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9000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2</v>
      </c>
      <c r="P2942">
        <f t="shared" si="136"/>
        <v>6.76</v>
      </c>
      <c r="Q2942" s="12" t="s">
        <v>8320</v>
      </c>
      <c r="R2942" t="s">
        <v>8362</v>
      </c>
      <c r="S2942" s="9">
        <f t="shared" si="137"/>
        <v>41982.773356481484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115250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220</v>
      </c>
      <c r="Q2943" s="12" t="s">
        <v>8320</v>
      </c>
      <c r="R2943" t="s">
        <v>8360</v>
      </c>
      <c r="S2943" s="9">
        <f t="shared" si="137"/>
        <v>42034.960127314815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5105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4</v>
      </c>
      <c r="P2944">
        <f t="shared" si="136"/>
        <v>1.07</v>
      </c>
      <c r="Q2944" s="12" t="s">
        <v>8320</v>
      </c>
      <c r="R2944" t="s">
        <v>8360</v>
      </c>
      <c r="S2944" s="9">
        <f t="shared" si="137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7</v>
      </c>
      <c r="P2945">
        <f t="shared" si="136"/>
        <v>0</v>
      </c>
      <c r="Q2945" s="12" t="s">
        <v>8320</v>
      </c>
      <c r="R2945" t="s">
        <v>8360</v>
      </c>
      <c r="S2945" s="9">
        <f t="shared" si="137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2000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11</v>
      </c>
      <c r="P2946">
        <f t="shared" si="136"/>
        <v>216</v>
      </c>
      <c r="Q2946" s="12" t="s">
        <v>8320</v>
      </c>
      <c r="R2946" t="s">
        <v>8360</v>
      </c>
      <c r="S2946" s="9">
        <f t="shared" si="137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s="12" t="s">
        <v>8320</v>
      </c>
      <c r="R2947" t="s">
        <v>8360</v>
      </c>
      <c r="S2947" s="9">
        <f t="shared" si="137"/>
        <v>42118.139583333337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6500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3</v>
      </c>
      <c r="P2948">
        <f t="shared" si="139"/>
        <v>107.5</v>
      </c>
      <c r="Q2948" s="12" t="s">
        <v>8320</v>
      </c>
      <c r="R2948" t="s">
        <v>8360</v>
      </c>
      <c r="S2948" s="9">
        <f t="shared" ref="S2948:S3011" si="140">(((J2948/60)/60/24)+DATE(1970,1,1))</f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7</v>
      </c>
      <c r="P2949">
        <f t="shared" si="139"/>
        <v>16.54</v>
      </c>
      <c r="Q2949" s="12" t="s">
        <v>8320</v>
      </c>
      <c r="R2949" t="s">
        <v>8360</v>
      </c>
      <c r="S2949" s="9">
        <f t="shared" si="140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11</v>
      </c>
      <c r="P2950">
        <f t="shared" si="139"/>
        <v>23.78</v>
      </c>
      <c r="Q2950" s="12" t="s">
        <v>8320</v>
      </c>
      <c r="R2950" t="s">
        <v>8360</v>
      </c>
      <c r="S2950" s="9">
        <f t="shared" si="140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5000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4</v>
      </c>
      <c r="P2951">
        <f t="shared" si="139"/>
        <v>106</v>
      </c>
      <c r="Q2951" s="12" t="s">
        <v>8320</v>
      </c>
      <c r="R2951" t="s">
        <v>8360</v>
      </c>
      <c r="S2951" s="9">
        <f t="shared" si="140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15000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1</v>
      </c>
      <c r="P2952">
        <f t="shared" si="139"/>
        <v>0</v>
      </c>
      <c r="Q2952" s="12" t="s">
        <v>8320</v>
      </c>
      <c r="R2952" t="s">
        <v>8360</v>
      </c>
      <c r="S2952" s="9">
        <f t="shared" si="140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20000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1</v>
      </c>
      <c r="P2953">
        <f t="shared" si="139"/>
        <v>3.66</v>
      </c>
      <c r="Q2953" s="12" t="s">
        <v>8320</v>
      </c>
      <c r="R2953" t="s">
        <v>8360</v>
      </c>
      <c r="S2953" s="9">
        <f t="shared" si="140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2825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7</v>
      </c>
      <c r="P2954">
        <f t="shared" si="139"/>
        <v>26.38</v>
      </c>
      <c r="Q2954" s="12" t="s">
        <v>8320</v>
      </c>
      <c r="R2954" t="s">
        <v>8360</v>
      </c>
      <c r="S2954" s="9">
        <f t="shared" si="140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1000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21</v>
      </c>
      <c r="P2955">
        <f t="shared" si="139"/>
        <v>70.33</v>
      </c>
      <c r="Q2955" s="12" t="s">
        <v>8320</v>
      </c>
      <c r="R2955" t="s">
        <v>8360</v>
      </c>
      <c r="S2955" s="9">
        <f t="shared" si="140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3</v>
      </c>
      <c r="P2956">
        <f t="shared" si="139"/>
        <v>0</v>
      </c>
      <c r="Q2956" s="12" t="s">
        <v>8320</v>
      </c>
      <c r="R2956" t="s">
        <v>8360</v>
      </c>
      <c r="S2956" s="9">
        <f t="shared" si="140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2</v>
      </c>
      <c r="P2957">
        <f t="shared" si="139"/>
        <v>19.09</v>
      </c>
      <c r="Q2957" s="12" t="s">
        <v>8320</v>
      </c>
      <c r="R2957" t="s">
        <v>8360</v>
      </c>
      <c r="S2957" s="9">
        <f t="shared" si="140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103</v>
      </c>
      <c r="P2958">
        <f t="shared" si="139"/>
        <v>10.25</v>
      </c>
      <c r="Q2958" s="12" t="s">
        <v>8320</v>
      </c>
      <c r="R2958" t="s">
        <v>8360</v>
      </c>
      <c r="S2958" s="9">
        <f t="shared" si="140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1</v>
      </c>
      <c r="P2959">
        <f t="shared" si="139"/>
        <v>68.33</v>
      </c>
      <c r="Q2959" s="12" t="s">
        <v>8320</v>
      </c>
      <c r="R2959" t="s">
        <v>8360</v>
      </c>
      <c r="S2959" s="9">
        <f t="shared" si="140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100000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2" t="s">
        <v>8320</v>
      </c>
      <c r="R2960" t="s">
        <v>8360</v>
      </c>
      <c r="S2960" s="9">
        <f t="shared" si="140"/>
        <v>42438.779131944444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500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41</v>
      </c>
      <c r="P2961">
        <f t="shared" si="139"/>
        <v>0</v>
      </c>
      <c r="Q2961" s="12" t="s">
        <v>8320</v>
      </c>
      <c r="R2961" t="s">
        <v>8360</v>
      </c>
      <c r="S2961" s="9">
        <f t="shared" si="140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11</v>
      </c>
      <c r="P2962">
        <f t="shared" si="139"/>
        <v>0</v>
      </c>
      <c r="Q2962" s="12" t="s">
        <v>8320</v>
      </c>
      <c r="R2962" t="s">
        <v>8360</v>
      </c>
      <c r="S2962" s="9">
        <f t="shared" si="140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1000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21</v>
      </c>
      <c r="P2963">
        <f t="shared" si="139"/>
        <v>1.9</v>
      </c>
      <c r="Q2963" s="12" t="s">
        <v>8320</v>
      </c>
      <c r="R2963" t="s">
        <v>8321</v>
      </c>
      <c r="S2963" s="9">
        <f t="shared" si="140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1600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13</v>
      </c>
      <c r="P2964">
        <f t="shared" si="139"/>
        <v>10.199999999999999</v>
      </c>
      <c r="Q2964" s="12" t="s">
        <v>8320</v>
      </c>
      <c r="R2964" t="s">
        <v>8321</v>
      </c>
      <c r="S2964" s="9">
        <f t="shared" si="140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3000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7</v>
      </c>
      <c r="P2965">
        <f t="shared" si="139"/>
        <v>2.08</v>
      </c>
      <c r="Q2965" s="12" t="s">
        <v>8320</v>
      </c>
      <c r="R2965" t="s">
        <v>8321</v>
      </c>
      <c r="S2965" s="9">
        <f t="shared" si="140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1200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17</v>
      </c>
      <c r="P2966">
        <f t="shared" si="139"/>
        <v>1.03</v>
      </c>
      <c r="Q2966" s="12" t="s">
        <v>8320</v>
      </c>
      <c r="R2966" t="s">
        <v>8321</v>
      </c>
      <c r="S2966" s="9">
        <f t="shared" si="140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8500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2</v>
      </c>
      <c r="P2967">
        <f t="shared" si="139"/>
        <v>5.18</v>
      </c>
      <c r="Q2967" s="12" t="s">
        <v>8320</v>
      </c>
      <c r="R2967" t="s">
        <v>8321</v>
      </c>
      <c r="S2967" s="9">
        <f t="shared" si="140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28000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</v>
      </c>
      <c r="P2968">
        <f t="shared" si="139"/>
        <v>1.57</v>
      </c>
      <c r="Q2968" s="12" t="s">
        <v>8320</v>
      </c>
      <c r="R2968" t="s">
        <v>8321</v>
      </c>
      <c r="S2968" s="9">
        <f t="shared" si="140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200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101</v>
      </c>
      <c r="P2969">
        <f t="shared" si="139"/>
        <v>2.83</v>
      </c>
      <c r="Q2969" s="12" t="s">
        <v>8320</v>
      </c>
      <c r="R2969" t="s">
        <v>8321</v>
      </c>
      <c r="S2969" s="9">
        <f t="shared" si="140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2000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</v>
      </c>
      <c r="P2970">
        <f t="shared" si="139"/>
        <v>4.28</v>
      </c>
      <c r="Q2970" s="12" t="s">
        <v>8320</v>
      </c>
      <c r="R2970" t="s">
        <v>8321</v>
      </c>
      <c r="S2970" s="9">
        <f t="shared" si="140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20</v>
      </c>
      <c r="P2971">
        <f t="shared" si="139"/>
        <v>11.76</v>
      </c>
      <c r="Q2971" s="12" t="s">
        <v>8320</v>
      </c>
      <c r="R2971" t="s">
        <v>8321</v>
      </c>
      <c r="S2971" s="9">
        <f t="shared" si="140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8000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3</v>
      </c>
      <c r="P2972">
        <f t="shared" si="139"/>
        <v>2.2000000000000002</v>
      </c>
      <c r="Q2972" s="12" t="s">
        <v>8320</v>
      </c>
      <c r="R2972" t="s">
        <v>8321</v>
      </c>
      <c r="S2972" s="9">
        <f t="shared" si="140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</v>
      </c>
      <c r="P2973">
        <f t="shared" si="139"/>
        <v>4.6500000000000004</v>
      </c>
      <c r="Q2973" s="12" t="s">
        <v>8320</v>
      </c>
      <c r="R2973" t="s">
        <v>8321</v>
      </c>
      <c r="S2973" s="9">
        <f t="shared" si="140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100</v>
      </c>
      <c r="P2974">
        <f t="shared" si="139"/>
        <v>11.76</v>
      </c>
      <c r="Q2974" s="12" t="s">
        <v>8320</v>
      </c>
      <c r="R2974" t="s">
        <v>8321</v>
      </c>
      <c r="S2974" s="9">
        <f t="shared" si="140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200000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0</v>
      </c>
      <c r="P2975">
        <f t="shared" si="139"/>
        <v>6.06</v>
      </c>
      <c r="Q2975" s="12" t="s">
        <v>8320</v>
      </c>
      <c r="R2975" t="s">
        <v>8321</v>
      </c>
      <c r="S2975" s="9">
        <f t="shared" si="140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8000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3</v>
      </c>
      <c r="P2976">
        <f t="shared" si="139"/>
        <v>2.2999999999999998</v>
      </c>
      <c r="Q2976" s="12" t="s">
        <v>8320</v>
      </c>
      <c r="R2976" t="s">
        <v>8321</v>
      </c>
      <c r="S2976" s="9">
        <f t="shared" si="140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1.77</v>
      </c>
      <c r="Q2977" s="12" t="s">
        <v>8320</v>
      </c>
      <c r="R2977" t="s">
        <v>8321</v>
      </c>
      <c r="S2977" s="9">
        <f t="shared" si="140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13500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</v>
      </c>
      <c r="P2978">
        <f t="shared" si="139"/>
        <v>14.29</v>
      </c>
      <c r="Q2978" s="12" t="s">
        <v>8320</v>
      </c>
      <c r="R2978" t="s">
        <v>8321</v>
      </c>
      <c r="S2978" s="9">
        <f t="shared" si="140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25000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</v>
      </c>
      <c r="P2979">
        <f t="shared" si="139"/>
        <v>6.63</v>
      </c>
      <c r="Q2979" s="12" t="s">
        <v>8320</v>
      </c>
      <c r="R2979" t="s">
        <v>8321</v>
      </c>
      <c r="S2979" s="9">
        <f t="shared" si="140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6500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3</v>
      </c>
      <c r="P2980">
        <f t="shared" si="139"/>
        <v>12.25</v>
      </c>
      <c r="Q2980" s="12" t="s">
        <v>8320</v>
      </c>
      <c r="R2980" t="s">
        <v>8321</v>
      </c>
      <c r="S2980" s="9">
        <f t="shared" si="140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3900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5</v>
      </c>
      <c r="P2981">
        <f t="shared" si="139"/>
        <v>4.26</v>
      </c>
      <c r="Q2981" s="12" t="s">
        <v>8320</v>
      </c>
      <c r="R2981" t="s">
        <v>8321</v>
      </c>
      <c r="S2981" s="9">
        <f t="shared" si="140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8000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2</v>
      </c>
      <c r="P2982">
        <f t="shared" si="139"/>
        <v>8.1300000000000008</v>
      </c>
      <c r="Q2982" s="12" t="s">
        <v>8320</v>
      </c>
      <c r="R2982" t="s">
        <v>8321</v>
      </c>
      <c r="S2982" s="9">
        <f t="shared" si="140"/>
        <v>42219.915856481486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150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130</v>
      </c>
      <c r="P2983">
        <f t="shared" si="139"/>
        <v>2.0099999999999998</v>
      </c>
      <c r="Q2983" s="12" t="s">
        <v>8320</v>
      </c>
      <c r="R2983" t="s">
        <v>8360</v>
      </c>
      <c r="S2983" s="9">
        <f t="shared" si="140"/>
        <v>42225.559675925921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6000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3</v>
      </c>
      <c r="P2984">
        <f t="shared" si="139"/>
        <v>3.31</v>
      </c>
      <c r="Q2984" s="12" t="s">
        <v>8320</v>
      </c>
      <c r="R2984" t="s">
        <v>8360</v>
      </c>
      <c r="S2984" s="9">
        <f t="shared" si="140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</v>
      </c>
      <c r="P2985">
        <f t="shared" si="139"/>
        <v>0.18</v>
      </c>
      <c r="Q2985" s="12" t="s">
        <v>8320</v>
      </c>
      <c r="R2985" t="s">
        <v>8360</v>
      </c>
      <c r="S2985" s="9">
        <f t="shared" si="140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8000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2</v>
      </c>
      <c r="P2986">
        <f t="shared" si="139"/>
        <v>0.87</v>
      </c>
      <c r="Q2986" s="12" t="s">
        <v>8320</v>
      </c>
      <c r="R2986" t="s">
        <v>8360</v>
      </c>
      <c r="S2986" s="9">
        <f t="shared" si="140"/>
        <v>42576.278715277775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199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95</v>
      </c>
      <c r="P2987">
        <f t="shared" si="139"/>
        <v>1.71</v>
      </c>
      <c r="Q2987" s="12" t="s">
        <v>8320</v>
      </c>
      <c r="R2987" t="s">
        <v>8360</v>
      </c>
      <c r="S2987" s="9">
        <f t="shared" si="140"/>
        <v>42654.973703703698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7000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3</v>
      </c>
      <c r="P2988">
        <f t="shared" si="139"/>
        <v>3.38</v>
      </c>
      <c r="Q2988" s="12" t="s">
        <v>8320</v>
      </c>
      <c r="R2988" t="s">
        <v>8360</v>
      </c>
      <c r="S2988" s="9">
        <f t="shared" si="140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</v>
      </c>
      <c r="P2989">
        <f t="shared" si="139"/>
        <v>0.71</v>
      </c>
      <c r="Q2989" s="12" t="s">
        <v>8320</v>
      </c>
      <c r="R2989" t="s">
        <v>8360</v>
      </c>
      <c r="S2989" s="9">
        <f t="shared" si="140"/>
        <v>42627.307303240741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5000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4</v>
      </c>
      <c r="P2990">
        <f t="shared" si="139"/>
        <v>6.68</v>
      </c>
      <c r="Q2990" s="12" t="s">
        <v>8320</v>
      </c>
      <c r="R2990" t="s">
        <v>8360</v>
      </c>
      <c r="S2990" s="9">
        <f t="shared" si="140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45000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0</v>
      </c>
      <c r="P2991">
        <f t="shared" si="139"/>
        <v>0.51</v>
      </c>
      <c r="Q2991" s="12" t="s">
        <v>8320</v>
      </c>
      <c r="R2991" t="s">
        <v>8360</v>
      </c>
      <c r="S2991" s="9">
        <f t="shared" si="140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45000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0</v>
      </c>
      <c r="P2992">
        <f t="shared" si="139"/>
        <v>6.85</v>
      </c>
      <c r="Q2992" s="12" t="s">
        <v>8320</v>
      </c>
      <c r="R2992" t="s">
        <v>8360</v>
      </c>
      <c r="S2992" s="9">
        <f t="shared" si="140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6000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3</v>
      </c>
      <c r="P2993">
        <f t="shared" si="139"/>
        <v>1.99</v>
      </c>
      <c r="Q2993" s="12" t="s">
        <v>8320</v>
      </c>
      <c r="R2993" t="s">
        <v>8360</v>
      </c>
      <c r="S2993" s="9">
        <f t="shared" si="140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450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40</v>
      </c>
      <c r="P2994">
        <f t="shared" si="139"/>
        <v>2.81</v>
      </c>
      <c r="Q2994" s="12" t="s">
        <v>8320</v>
      </c>
      <c r="R2994" t="s">
        <v>8360</v>
      </c>
      <c r="S2994" s="9">
        <f t="shared" si="140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2725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7</v>
      </c>
      <c r="P2995">
        <f t="shared" si="139"/>
        <v>8.18</v>
      </c>
      <c r="Q2995" s="12" t="s">
        <v>8320</v>
      </c>
      <c r="R2995" t="s">
        <v>8360</v>
      </c>
      <c r="S2995" s="9">
        <f t="shared" si="140"/>
        <v>42390.838738425926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150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120</v>
      </c>
      <c r="P2996">
        <f t="shared" si="139"/>
        <v>3.05</v>
      </c>
      <c r="Q2996" s="12" t="s">
        <v>8320</v>
      </c>
      <c r="R2996" t="s">
        <v>8360</v>
      </c>
      <c r="S2996" s="9">
        <f t="shared" si="140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5500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3</v>
      </c>
      <c r="P2997">
        <f t="shared" si="139"/>
        <v>0.72</v>
      </c>
      <c r="Q2997" s="12" t="s">
        <v>8320</v>
      </c>
      <c r="R2997" t="s">
        <v>8360</v>
      </c>
      <c r="S2997" s="9">
        <f t="shared" si="140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100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180</v>
      </c>
      <c r="P2998">
        <f t="shared" si="139"/>
        <v>0.46</v>
      </c>
      <c r="Q2998" s="12" t="s">
        <v>8320</v>
      </c>
      <c r="R2998" t="s">
        <v>8360</v>
      </c>
      <c r="S2998" s="9">
        <f t="shared" si="140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500000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0</v>
      </c>
      <c r="P2999">
        <f t="shared" si="139"/>
        <v>1.55</v>
      </c>
      <c r="Q2999" s="12" t="s">
        <v>8320</v>
      </c>
      <c r="R2999" t="s">
        <v>8360</v>
      </c>
      <c r="S2999" s="9">
        <f t="shared" si="140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1000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18</v>
      </c>
      <c r="P3000">
        <f t="shared" si="139"/>
        <v>0.41</v>
      </c>
      <c r="Q3000" s="12" t="s">
        <v>8320</v>
      </c>
      <c r="R3000" t="s">
        <v>8360</v>
      </c>
      <c r="S3000" s="9">
        <f t="shared" si="140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4</v>
      </c>
      <c r="P3001">
        <f t="shared" si="139"/>
        <v>8.85</v>
      </c>
      <c r="Q3001" s="12" t="s">
        <v>8320</v>
      </c>
      <c r="R3001" t="s">
        <v>8360</v>
      </c>
      <c r="S3001" s="9">
        <f t="shared" si="140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20000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</v>
      </c>
      <c r="P3002">
        <f t="shared" si="139"/>
        <v>22.13</v>
      </c>
      <c r="Q3002" s="12" t="s">
        <v>8320</v>
      </c>
      <c r="R3002" t="s">
        <v>8360</v>
      </c>
      <c r="S3002" s="9">
        <f t="shared" si="140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12000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1</v>
      </c>
      <c r="P3003">
        <f t="shared" si="139"/>
        <v>1</v>
      </c>
      <c r="Q3003" s="12" t="s">
        <v>8320</v>
      </c>
      <c r="R3003" t="s">
        <v>8360</v>
      </c>
      <c r="S3003" s="9">
        <f t="shared" si="140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250000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0</v>
      </c>
      <c r="P3004">
        <f t="shared" si="139"/>
        <v>1.68</v>
      </c>
      <c r="Q3004" s="12" t="s">
        <v>8320</v>
      </c>
      <c r="R3004" t="s">
        <v>8360</v>
      </c>
      <c r="S3004" s="9">
        <f t="shared" si="140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1500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12</v>
      </c>
      <c r="P3005">
        <f t="shared" si="139"/>
        <v>10.18</v>
      </c>
      <c r="Q3005" s="12" t="s">
        <v>8320</v>
      </c>
      <c r="R3005" t="s">
        <v>8360</v>
      </c>
      <c r="S3005" s="9">
        <f t="shared" si="140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10000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2</v>
      </c>
      <c r="P3006">
        <f t="shared" si="139"/>
        <v>0.61</v>
      </c>
      <c r="Q3006" s="12" t="s">
        <v>8320</v>
      </c>
      <c r="R3006" t="s">
        <v>8360</v>
      </c>
      <c r="S3006" s="9">
        <f t="shared" si="140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50000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0</v>
      </c>
      <c r="P3007">
        <f t="shared" si="139"/>
        <v>1.44</v>
      </c>
      <c r="Q3007" s="12" t="s">
        <v>8320</v>
      </c>
      <c r="R3007" t="s">
        <v>8360</v>
      </c>
      <c r="S3007" s="9">
        <f t="shared" si="140"/>
        <v>41888.674826388888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500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34</v>
      </c>
      <c r="P3008">
        <f t="shared" si="139"/>
        <v>1.75</v>
      </c>
      <c r="Q3008" s="12" t="s">
        <v>8320</v>
      </c>
      <c r="R3008" t="s">
        <v>8360</v>
      </c>
      <c r="S3008" s="9">
        <f t="shared" si="140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1600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11</v>
      </c>
      <c r="P3009">
        <f t="shared" si="139"/>
        <v>8.5</v>
      </c>
      <c r="Q3009" s="12" t="s">
        <v>8320</v>
      </c>
      <c r="R3009" t="s">
        <v>8360</v>
      </c>
      <c r="S3009" s="9">
        <f t="shared" si="140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850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20</v>
      </c>
      <c r="P3010">
        <f t="shared" si="139"/>
        <v>6.54</v>
      </c>
      <c r="Q3010" s="12" t="s">
        <v>8320</v>
      </c>
      <c r="R3010" t="s">
        <v>8360</v>
      </c>
      <c r="S3010" s="9">
        <f t="shared" si="140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400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41</v>
      </c>
      <c r="P3011">
        <f t="shared" ref="P3011:P3074" si="142">IFERROR(ROUND(E3011/L3011,2),0)</f>
        <v>1.29</v>
      </c>
      <c r="Q3011" s="12" t="s">
        <v>8320</v>
      </c>
      <c r="R3011" t="s">
        <v>8360</v>
      </c>
      <c r="S3011" s="9">
        <f t="shared" si="140"/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17</v>
      </c>
      <c r="P3012">
        <f t="shared" si="142"/>
        <v>11</v>
      </c>
      <c r="Q3012" s="12" t="s">
        <v>8320</v>
      </c>
      <c r="R3012" t="s">
        <v>8360</v>
      </c>
      <c r="S3012" s="9">
        <f t="shared" ref="S3012:S3075" si="143">(((J3012/60)/60/24)+DATE(1970,1,1))</f>
        <v>41996.832395833335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777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21</v>
      </c>
      <c r="P3013">
        <f t="shared" si="142"/>
        <v>6.48</v>
      </c>
      <c r="Q3013" s="12" t="s">
        <v>8320</v>
      </c>
      <c r="R3013" t="s">
        <v>8360</v>
      </c>
      <c r="S3013" s="9">
        <f t="shared" si="143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5000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3</v>
      </c>
      <c r="P3014">
        <f t="shared" si="142"/>
        <v>2.91</v>
      </c>
      <c r="Q3014" s="12" t="s">
        <v>8320</v>
      </c>
      <c r="R3014" t="s">
        <v>8360</v>
      </c>
      <c r="S3014" s="9">
        <f t="shared" si="143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6000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3</v>
      </c>
      <c r="P3015">
        <f t="shared" si="142"/>
        <v>1.5</v>
      </c>
      <c r="Q3015" s="12" t="s">
        <v>8320</v>
      </c>
      <c r="R3015" t="s">
        <v>8360</v>
      </c>
      <c r="S3015" s="9">
        <f t="shared" si="143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39000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0</v>
      </c>
      <c r="P3016">
        <f t="shared" si="142"/>
        <v>0.28000000000000003</v>
      </c>
      <c r="Q3016" s="12" t="s">
        <v>8320</v>
      </c>
      <c r="R3016" t="s">
        <v>8360</v>
      </c>
      <c r="S3016" s="9">
        <f t="shared" si="143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155</v>
      </c>
      <c r="P3017">
        <f t="shared" si="142"/>
        <v>3.88</v>
      </c>
      <c r="Q3017" s="12" t="s">
        <v>8320</v>
      </c>
      <c r="R3017" t="s">
        <v>8360</v>
      </c>
      <c r="S3017" s="9">
        <f t="shared" si="143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20000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</v>
      </c>
      <c r="P3018">
        <f t="shared" si="142"/>
        <v>4.25</v>
      </c>
      <c r="Q3018" s="12" t="s">
        <v>8320</v>
      </c>
      <c r="R3018" t="s">
        <v>8360</v>
      </c>
      <c r="S3018" s="9">
        <f t="shared" si="143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100</v>
      </c>
      <c r="P3019">
        <f t="shared" si="142"/>
        <v>0.96</v>
      </c>
      <c r="Q3019" s="12" t="s">
        <v>8320</v>
      </c>
      <c r="R3019" t="s">
        <v>8360</v>
      </c>
      <c r="S3019" s="9">
        <f t="shared" si="143"/>
        <v>41841.850034722222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1000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15</v>
      </c>
      <c r="P3020">
        <f t="shared" si="142"/>
        <v>3.73</v>
      </c>
      <c r="Q3020" s="12" t="s">
        <v>8320</v>
      </c>
      <c r="R3020" t="s">
        <v>8360</v>
      </c>
      <c r="S3020" s="9">
        <f t="shared" si="143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55000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0</v>
      </c>
      <c r="P3021">
        <f t="shared" si="142"/>
        <v>0.67</v>
      </c>
      <c r="Q3021" s="12" t="s">
        <v>8320</v>
      </c>
      <c r="R3021" t="s">
        <v>8360</v>
      </c>
      <c r="S3021" s="9">
        <f t="shared" si="143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50000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0</v>
      </c>
      <c r="P3022">
        <f t="shared" si="142"/>
        <v>5.03</v>
      </c>
      <c r="Q3022" s="12" t="s">
        <v>8320</v>
      </c>
      <c r="R3022" t="s">
        <v>8360</v>
      </c>
      <c r="S3022" s="9">
        <f t="shared" si="143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10000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2</v>
      </c>
      <c r="P3023">
        <f t="shared" si="142"/>
        <v>1.47</v>
      </c>
      <c r="Q3023" s="12" t="s">
        <v>8320</v>
      </c>
      <c r="R3023" t="s">
        <v>8360</v>
      </c>
      <c r="S3023" s="9">
        <f t="shared" si="143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25000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</v>
      </c>
      <c r="P3024">
        <f t="shared" si="142"/>
        <v>2.44</v>
      </c>
      <c r="Q3024" s="12" t="s">
        <v>8320</v>
      </c>
      <c r="R3024" t="s">
        <v>8360</v>
      </c>
      <c r="S3024" s="9">
        <f t="shared" si="143"/>
        <v>42564.95380787037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3750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4</v>
      </c>
      <c r="P3025">
        <f t="shared" si="142"/>
        <v>25.17</v>
      </c>
      <c r="Q3025" s="12" t="s">
        <v>8320</v>
      </c>
      <c r="R3025" t="s">
        <v>8360</v>
      </c>
      <c r="S3025" s="9">
        <f t="shared" si="143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400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38</v>
      </c>
      <c r="P3026">
        <f t="shared" si="142"/>
        <v>0.83</v>
      </c>
      <c r="Q3026" s="12" t="s">
        <v>8320</v>
      </c>
      <c r="R3026" t="s">
        <v>8360</v>
      </c>
      <c r="S3026" s="9">
        <f t="shared" si="143"/>
        <v>41158.993923611109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5000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</v>
      </c>
      <c r="P3027">
        <f t="shared" si="142"/>
        <v>1.03</v>
      </c>
      <c r="Q3027" s="12" t="s">
        <v>8320</v>
      </c>
      <c r="R3027" t="s">
        <v>8360</v>
      </c>
      <c r="S3027" s="9">
        <f t="shared" si="143"/>
        <v>41761.509409722225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6700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2</v>
      </c>
      <c r="P3028">
        <f t="shared" si="142"/>
        <v>6</v>
      </c>
      <c r="Q3028" s="12" t="s">
        <v>8320</v>
      </c>
      <c r="R3028" t="s">
        <v>8360</v>
      </c>
      <c r="S3028" s="9">
        <f t="shared" si="143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8</v>
      </c>
      <c r="P3029">
        <f t="shared" si="142"/>
        <v>0.47</v>
      </c>
      <c r="Q3029" s="12" t="s">
        <v>8320</v>
      </c>
      <c r="R3029" t="s">
        <v>8360</v>
      </c>
      <c r="S3029" s="9">
        <f t="shared" si="143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3</v>
      </c>
      <c r="P3030">
        <f t="shared" si="142"/>
        <v>1.52</v>
      </c>
      <c r="Q3030" s="12" t="s">
        <v>8320</v>
      </c>
      <c r="R3030" t="s">
        <v>8360</v>
      </c>
      <c r="S3030" s="9">
        <f t="shared" si="143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700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21</v>
      </c>
      <c r="P3031">
        <f t="shared" si="142"/>
        <v>0.43</v>
      </c>
      <c r="Q3031" s="12" t="s">
        <v>8320</v>
      </c>
      <c r="R3031" t="s">
        <v>8360</v>
      </c>
      <c r="S3031" s="9">
        <f t="shared" si="143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80000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0</v>
      </c>
      <c r="P3032">
        <f t="shared" si="142"/>
        <v>3.63</v>
      </c>
      <c r="Q3032" s="12" t="s">
        <v>8320</v>
      </c>
      <c r="R3032" t="s">
        <v>8360</v>
      </c>
      <c r="S3032" s="9">
        <f t="shared" si="143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3000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5</v>
      </c>
      <c r="P3033">
        <f t="shared" si="142"/>
        <v>5.03</v>
      </c>
      <c r="Q3033" s="12" t="s">
        <v>8320</v>
      </c>
      <c r="R3033" t="s">
        <v>8360</v>
      </c>
      <c r="S3033" s="9">
        <f t="shared" si="143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5000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3</v>
      </c>
      <c r="P3034">
        <f t="shared" si="142"/>
        <v>5.8</v>
      </c>
      <c r="Q3034" s="12" t="s">
        <v>8320</v>
      </c>
      <c r="R3034" t="s">
        <v>8360</v>
      </c>
      <c r="S3034" s="9">
        <f t="shared" si="143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6500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2</v>
      </c>
      <c r="P3035">
        <f t="shared" si="142"/>
        <v>6.3</v>
      </c>
      <c r="Q3035" s="12" t="s">
        <v>8320</v>
      </c>
      <c r="R3035" t="s">
        <v>8360</v>
      </c>
      <c r="S3035" s="9">
        <f t="shared" si="143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1850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8</v>
      </c>
      <c r="P3036">
        <f t="shared" si="142"/>
        <v>0.12</v>
      </c>
      <c r="Q3036" s="12" t="s">
        <v>8320</v>
      </c>
      <c r="R3036" t="s">
        <v>8360</v>
      </c>
      <c r="S3036" s="9">
        <f t="shared" si="143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85000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0</v>
      </c>
      <c r="P3037">
        <f t="shared" si="142"/>
        <v>0.46</v>
      </c>
      <c r="Q3037" s="12" t="s">
        <v>8320</v>
      </c>
      <c r="R3037" t="s">
        <v>8360</v>
      </c>
      <c r="S3037" s="9">
        <f t="shared" si="143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800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18</v>
      </c>
      <c r="P3038">
        <f t="shared" si="142"/>
        <v>0.43</v>
      </c>
      <c r="Q3038" s="12" t="s">
        <v>8320</v>
      </c>
      <c r="R3038" t="s">
        <v>8360</v>
      </c>
      <c r="S3038" s="9">
        <f t="shared" si="143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1000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14</v>
      </c>
      <c r="P3039">
        <f t="shared" si="142"/>
        <v>4.41</v>
      </c>
      <c r="Q3039" s="12" t="s">
        <v>8320</v>
      </c>
      <c r="R3039" t="s">
        <v>8360</v>
      </c>
      <c r="S3039" s="9">
        <f t="shared" si="143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250000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0</v>
      </c>
      <c r="P3040">
        <f t="shared" si="142"/>
        <v>5.19</v>
      </c>
      <c r="Q3040" s="12" t="s">
        <v>8320</v>
      </c>
      <c r="R3040" t="s">
        <v>8360</v>
      </c>
      <c r="S3040" s="9">
        <f t="shared" si="143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10000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</v>
      </c>
      <c r="P3041">
        <f t="shared" si="142"/>
        <v>0.59</v>
      </c>
      <c r="Q3041" s="12" t="s">
        <v>8320</v>
      </c>
      <c r="R3041" t="s">
        <v>8360</v>
      </c>
      <c r="S3041" s="9">
        <f t="shared" si="143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7</v>
      </c>
      <c r="P3042">
        <f t="shared" si="142"/>
        <v>3.33</v>
      </c>
      <c r="Q3042" s="12" t="s">
        <v>8320</v>
      </c>
      <c r="R3042" t="s">
        <v>8360</v>
      </c>
      <c r="S3042" s="9">
        <f t="shared" si="143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500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28</v>
      </c>
      <c r="P3043">
        <f t="shared" si="142"/>
        <v>1.47</v>
      </c>
      <c r="Q3043" s="12" t="s">
        <v>8320</v>
      </c>
      <c r="R3043" t="s">
        <v>8360</v>
      </c>
      <c r="S3043" s="9">
        <f t="shared" si="143"/>
        <v>42359.868611111116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512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27</v>
      </c>
      <c r="P3044">
        <f t="shared" si="142"/>
        <v>3.73</v>
      </c>
      <c r="Q3044" s="12" t="s">
        <v>8320</v>
      </c>
      <c r="R3044" t="s">
        <v>8360</v>
      </c>
      <c r="S3044" s="9">
        <f t="shared" si="143"/>
        <v>42253.688043981485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500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27</v>
      </c>
      <c r="P3045">
        <f t="shared" si="142"/>
        <v>1.07</v>
      </c>
      <c r="Q3045" s="12" t="s">
        <v>8320</v>
      </c>
      <c r="R3045" t="s">
        <v>8360</v>
      </c>
      <c r="S3045" s="9">
        <f t="shared" si="143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14000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</v>
      </c>
      <c r="P3046">
        <f t="shared" si="142"/>
        <v>0.87</v>
      </c>
      <c r="Q3046" s="12" t="s">
        <v>8320</v>
      </c>
      <c r="R3046" t="s">
        <v>8360</v>
      </c>
      <c r="S3046" s="9">
        <f t="shared" si="143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2500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5</v>
      </c>
      <c r="P3047">
        <f t="shared" si="142"/>
        <v>2.11</v>
      </c>
      <c r="Q3047" s="12" t="s">
        <v>8320</v>
      </c>
      <c r="R3047" t="s">
        <v>8360</v>
      </c>
      <c r="S3047" s="9">
        <f t="shared" si="143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60000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0</v>
      </c>
      <c r="P3048">
        <f t="shared" si="142"/>
        <v>2.33</v>
      </c>
      <c r="Q3048" s="12" t="s">
        <v>8320</v>
      </c>
      <c r="R3048" t="s">
        <v>8360</v>
      </c>
      <c r="S3048" s="9">
        <f t="shared" si="143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2500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5</v>
      </c>
      <c r="P3049">
        <f t="shared" si="142"/>
        <v>6.75</v>
      </c>
      <c r="Q3049" s="12" t="s">
        <v>8320</v>
      </c>
      <c r="R3049" t="s">
        <v>8360</v>
      </c>
      <c r="S3049" s="9">
        <f t="shared" si="143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9500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</v>
      </c>
      <c r="P3050">
        <f t="shared" si="142"/>
        <v>2.87</v>
      </c>
      <c r="Q3050" s="12" t="s">
        <v>8320</v>
      </c>
      <c r="R3050" t="s">
        <v>8360</v>
      </c>
      <c r="S3050" s="9">
        <f t="shared" si="143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10000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</v>
      </c>
      <c r="P3051">
        <f t="shared" si="142"/>
        <v>2.46</v>
      </c>
      <c r="Q3051" s="12" t="s">
        <v>8320</v>
      </c>
      <c r="R3051" t="s">
        <v>8360</v>
      </c>
      <c r="S3051" s="9">
        <f t="shared" si="143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3000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4</v>
      </c>
      <c r="P3052">
        <f t="shared" si="142"/>
        <v>14.67</v>
      </c>
      <c r="Q3052" s="12" t="s">
        <v>8320</v>
      </c>
      <c r="R3052" t="s">
        <v>8360</v>
      </c>
      <c r="S3052" s="9">
        <f t="shared" si="143"/>
        <v>42465.16851851852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40000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0</v>
      </c>
      <c r="P3053">
        <f t="shared" si="142"/>
        <v>3.77</v>
      </c>
      <c r="Q3053" s="12" t="s">
        <v>8320</v>
      </c>
      <c r="R3053" t="s">
        <v>8360</v>
      </c>
      <c r="S3053" s="9">
        <f t="shared" si="143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3</v>
      </c>
      <c r="P3054">
        <f t="shared" si="142"/>
        <v>65.5</v>
      </c>
      <c r="Q3054" s="12" t="s">
        <v>8320</v>
      </c>
      <c r="R3054" t="s">
        <v>8360</v>
      </c>
      <c r="S3054" s="9">
        <f t="shared" si="143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7</v>
      </c>
      <c r="P3055">
        <f t="shared" si="142"/>
        <v>43.67</v>
      </c>
      <c r="Q3055" s="12" t="s">
        <v>8320</v>
      </c>
      <c r="R3055" t="s">
        <v>8360</v>
      </c>
      <c r="S3055" s="9">
        <f t="shared" si="143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850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15</v>
      </c>
      <c r="P3056">
        <f t="shared" si="142"/>
        <v>0</v>
      </c>
      <c r="Q3056" s="12" t="s">
        <v>8320</v>
      </c>
      <c r="R3056" t="s">
        <v>8360</v>
      </c>
      <c r="S3056" s="9">
        <f t="shared" si="143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13</v>
      </c>
      <c r="P3057">
        <f t="shared" si="142"/>
        <v>130</v>
      </c>
      <c r="Q3057" s="12" t="s">
        <v>8320</v>
      </c>
      <c r="R3057" t="s">
        <v>8360</v>
      </c>
      <c r="S3057" s="9">
        <f t="shared" si="143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26</v>
      </c>
      <c r="P3058">
        <f t="shared" si="142"/>
        <v>0</v>
      </c>
      <c r="Q3058" s="12" t="s">
        <v>8320</v>
      </c>
      <c r="R3058" t="s">
        <v>8360</v>
      </c>
      <c r="S3058" s="9">
        <f t="shared" si="143"/>
        <v>41851.636388888888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400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33</v>
      </c>
      <c r="P3059">
        <f t="shared" si="142"/>
        <v>0</v>
      </c>
      <c r="Q3059" s="12" t="s">
        <v>8320</v>
      </c>
      <c r="R3059" t="s">
        <v>8360</v>
      </c>
      <c r="S3059" s="9">
        <f t="shared" si="143"/>
        <v>42433.650590277779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200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65</v>
      </c>
      <c r="P3060">
        <f t="shared" si="142"/>
        <v>43.33</v>
      </c>
      <c r="Q3060" s="12" t="s">
        <v>8320</v>
      </c>
      <c r="R3060" t="s">
        <v>8360</v>
      </c>
      <c r="S3060" s="9">
        <f t="shared" si="143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9</v>
      </c>
      <c r="P3061">
        <f t="shared" si="142"/>
        <v>11.82</v>
      </c>
      <c r="Q3061" s="12" t="s">
        <v>8320</v>
      </c>
      <c r="R3061" t="s">
        <v>8360</v>
      </c>
      <c r="S3061" s="9">
        <f t="shared" si="143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100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129</v>
      </c>
      <c r="P3062">
        <f t="shared" si="142"/>
        <v>21.5</v>
      </c>
      <c r="Q3062" s="12" t="s">
        <v>8320</v>
      </c>
      <c r="R3062" t="s">
        <v>8360</v>
      </c>
      <c r="S3062" s="9">
        <f t="shared" si="143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13</v>
      </c>
      <c r="P3063">
        <f t="shared" si="142"/>
        <v>0</v>
      </c>
      <c r="Q3063" s="12" t="s">
        <v>8320</v>
      </c>
      <c r="R3063" t="s">
        <v>8360</v>
      </c>
      <c r="S3063" s="9">
        <f t="shared" si="143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1300000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0</v>
      </c>
      <c r="P3064">
        <f t="shared" si="142"/>
        <v>1.91</v>
      </c>
      <c r="Q3064" s="12" t="s">
        <v>8320</v>
      </c>
      <c r="R3064" t="s">
        <v>8360</v>
      </c>
      <c r="S3064" s="9">
        <f t="shared" si="143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1</v>
      </c>
      <c r="P3065">
        <f t="shared" si="142"/>
        <v>5.48</v>
      </c>
      <c r="Q3065" s="12" t="s">
        <v>8320</v>
      </c>
      <c r="R3065" t="s">
        <v>8360</v>
      </c>
      <c r="S3065" s="9">
        <f t="shared" si="143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0</v>
      </c>
      <c r="P3066">
        <f t="shared" si="142"/>
        <v>1.75</v>
      </c>
      <c r="Q3066" s="12" t="s">
        <v>8320</v>
      </c>
      <c r="R3066" t="s">
        <v>8360</v>
      </c>
      <c r="S3066" s="9">
        <f t="shared" si="143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6</v>
      </c>
      <c r="P3067">
        <f t="shared" si="142"/>
        <v>63</v>
      </c>
      <c r="Q3067" s="12" t="s">
        <v>8320</v>
      </c>
      <c r="R3067" t="s">
        <v>8360</v>
      </c>
      <c r="S3067" s="9">
        <f t="shared" si="143"/>
        <v>41825.055231481485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2500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5</v>
      </c>
      <c r="P3068">
        <f t="shared" si="142"/>
        <v>8.33</v>
      </c>
      <c r="Q3068" s="12" t="s">
        <v>8320</v>
      </c>
      <c r="R3068" t="s">
        <v>8360</v>
      </c>
      <c r="S3068" s="9">
        <f t="shared" si="143"/>
        <v>42531.228437500002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3000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4</v>
      </c>
      <c r="P3069">
        <f t="shared" si="142"/>
        <v>125</v>
      </c>
      <c r="Q3069" s="12" t="s">
        <v>8320</v>
      </c>
      <c r="R3069" t="s">
        <v>8360</v>
      </c>
      <c r="S3069" s="9">
        <f t="shared" si="143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62.5</v>
      </c>
      <c r="Q3070" s="12" t="s">
        <v>8320</v>
      </c>
      <c r="R3070" t="s">
        <v>8360</v>
      </c>
      <c r="S3070" s="9">
        <f t="shared" si="143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2500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5</v>
      </c>
      <c r="P3071">
        <f t="shared" si="142"/>
        <v>17.86</v>
      </c>
      <c r="Q3071" s="12" t="s">
        <v>8320</v>
      </c>
      <c r="R3071" t="s">
        <v>8360</v>
      </c>
      <c r="S3071" s="9">
        <f t="shared" si="143"/>
        <v>41957.833726851852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25000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1</v>
      </c>
      <c r="P3072">
        <f t="shared" si="142"/>
        <v>7.81</v>
      </c>
      <c r="Q3072" s="12" t="s">
        <v>8320</v>
      </c>
      <c r="R3072" t="s">
        <v>8360</v>
      </c>
      <c r="S3072" s="9">
        <f t="shared" si="143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1</v>
      </c>
      <c r="P3073">
        <f t="shared" si="142"/>
        <v>1.07</v>
      </c>
      <c r="Q3073" s="12" t="s">
        <v>8320</v>
      </c>
      <c r="R3073" t="s">
        <v>8360</v>
      </c>
      <c r="S3073" s="9">
        <f t="shared" si="143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1</v>
      </c>
      <c r="P3074">
        <f t="shared" si="142"/>
        <v>62.5</v>
      </c>
      <c r="Q3074" s="12" t="s">
        <v>8320</v>
      </c>
      <c r="R3074" t="s">
        <v>8360</v>
      </c>
      <c r="S3074" s="9">
        <f t="shared" si="143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1</v>
      </c>
      <c r="P3075">
        <f t="shared" ref="P3075:P3138" si="145">IFERROR(ROUND(E3075/L3075,2),0)</f>
        <v>17.86</v>
      </c>
      <c r="Q3075" s="12" t="s">
        <v>8320</v>
      </c>
      <c r="R3075" t="s">
        <v>8360</v>
      </c>
      <c r="S3075" s="9">
        <f t="shared" si="143"/>
        <v>42111.684027777781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125000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41.33</v>
      </c>
      <c r="Q3076" s="12" t="s">
        <v>8320</v>
      </c>
      <c r="R3076" t="s">
        <v>8360</v>
      </c>
      <c r="S3076" s="9">
        <f t="shared" ref="S3076:S3139" si="146">(((J3076/60)/60/24)+DATE(1970,1,1))</f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124</v>
      </c>
      <c r="P3077">
        <f t="shared" si="145"/>
        <v>6.2</v>
      </c>
      <c r="Q3077" s="12" t="s">
        <v>8320</v>
      </c>
      <c r="R3077" t="s">
        <v>8360</v>
      </c>
      <c r="S3077" s="9">
        <f t="shared" si="146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0</v>
      </c>
      <c r="P3078">
        <f t="shared" si="145"/>
        <v>2.46</v>
      </c>
      <c r="Q3078" s="12" t="s">
        <v>8320</v>
      </c>
      <c r="R3078" t="s">
        <v>8360</v>
      </c>
      <c r="S3078" s="9">
        <f t="shared" si="146"/>
        <v>42226.651886574073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550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22</v>
      </c>
      <c r="P3079">
        <f t="shared" si="145"/>
        <v>61.5</v>
      </c>
      <c r="Q3079" s="12" t="s">
        <v>8320</v>
      </c>
      <c r="R3079" t="s">
        <v>8360</v>
      </c>
      <c r="S3079" s="9">
        <f t="shared" si="146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6</v>
      </c>
      <c r="P3080">
        <f t="shared" si="145"/>
        <v>40</v>
      </c>
      <c r="Q3080" s="12" t="s">
        <v>8320</v>
      </c>
      <c r="R3080" t="s">
        <v>8360</v>
      </c>
      <c r="S3080" s="9">
        <f t="shared" si="146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250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48</v>
      </c>
      <c r="P3081">
        <f t="shared" si="145"/>
        <v>4.4400000000000004</v>
      </c>
      <c r="Q3081" s="12" t="s">
        <v>8320</v>
      </c>
      <c r="R3081" t="s">
        <v>8360</v>
      </c>
      <c r="S3081" s="9">
        <f t="shared" si="146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420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29</v>
      </c>
      <c r="P3082">
        <f t="shared" si="145"/>
        <v>17.14</v>
      </c>
      <c r="Q3082" s="12" t="s">
        <v>8320</v>
      </c>
      <c r="R3082" t="s">
        <v>8360</v>
      </c>
      <c r="S3082" s="9">
        <f t="shared" si="146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45000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24</v>
      </c>
      <c r="Q3083" s="12" t="s">
        <v>8320</v>
      </c>
      <c r="R3083" t="s">
        <v>8360</v>
      </c>
      <c r="S3083" s="9">
        <f t="shared" si="146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70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171</v>
      </c>
      <c r="P3084">
        <f t="shared" si="145"/>
        <v>0</v>
      </c>
      <c r="Q3084" s="12" t="s">
        <v>8320</v>
      </c>
      <c r="R3084" t="s">
        <v>8360</v>
      </c>
      <c r="S3084" s="9">
        <f t="shared" si="146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60000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40</v>
      </c>
      <c r="Q3085" s="12" t="s">
        <v>8320</v>
      </c>
      <c r="R3085" t="s">
        <v>8360</v>
      </c>
      <c r="S3085" s="9">
        <f t="shared" si="146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0</v>
      </c>
      <c r="P3086">
        <f t="shared" si="145"/>
        <v>19.670000000000002</v>
      </c>
      <c r="Q3086" s="12" t="s">
        <v>8320</v>
      </c>
      <c r="R3086" t="s">
        <v>8360</v>
      </c>
      <c r="S3086" s="9">
        <f t="shared" si="146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1</v>
      </c>
      <c r="P3087">
        <f t="shared" si="145"/>
        <v>13.11</v>
      </c>
      <c r="Q3087" s="12" t="s">
        <v>8320</v>
      </c>
      <c r="R3087" t="s">
        <v>8360</v>
      </c>
      <c r="S3087" s="9">
        <f t="shared" si="146"/>
        <v>42246.883784722217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1000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12</v>
      </c>
      <c r="P3088">
        <f t="shared" si="145"/>
        <v>38.67</v>
      </c>
      <c r="Q3088" s="12" t="s">
        <v>8320</v>
      </c>
      <c r="R3088" t="s">
        <v>8360</v>
      </c>
      <c r="S3088" s="9">
        <f t="shared" si="146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199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58</v>
      </c>
      <c r="P3089">
        <f t="shared" si="145"/>
        <v>58</v>
      </c>
      <c r="Q3089" s="12" t="s">
        <v>8320</v>
      </c>
      <c r="R3089" t="s">
        <v>8360</v>
      </c>
      <c r="S3089" s="9">
        <f t="shared" si="146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3550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3</v>
      </c>
      <c r="P3090">
        <f t="shared" si="145"/>
        <v>38.67</v>
      </c>
      <c r="Q3090" s="12" t="s">
        <v>8320</v>
      </c>
      <c r="R3090" t="s">
        <v>8360</v>
      </c>
      <c r="S3090" s="9">
        <f t="shared" si="146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20000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1</v>
      </c>
      <c r="P3091">
        <f t="shared" si="145"/>
        <v>2.56</v>
      </c>
      <c r="Q3091" s="12" t="s">
        <v>8320</v>
      </c>
      <c r="R3091" t="s">
        <v>8360</v>
      </c>
      <c r="S3091" s="9">
        <f t="shared" si="146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500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23</v>
      </c>
      <c r="P3092">
        <f t="shared" si="145"/>
        <v>12.78</v>
      </c>
      <c r="Q3092" s="12" t="s">
        <v>8320</v>
      </c>
      <c r="R3092" t="s">
        <v>8360</v>
      </c>
      <c r="S3092" s="9">
        <f t="shared" si="146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10</v>
      </c>
      <c r="P3093">
        <f t="shared" si="145"/>
        <v>12.78</v>
      </c>
      <c r="Q3093" s="12" t="s">
        <v>8320</v>
      </c>
      <c r="R3093" t="s">
        <v>8360</v>
      </c>
      <c r="S3093" s="9">
        <f t="shared" si="146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2</v>
      </c>
      <c r="P3094">
        <f t="shared" si="145"/>
        <v>5.48</v>
      </c>
      <c r="Q3094" s="12" t="s">
        <v>8320</v>
      </c>
      <c r="R3094" t="s">
        <v>8360</v>
      </c>
      <c r="S3094" s="9">
        <f t="shared" si="146"/>
        <v>42255.619351851856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6500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</v>
      </c>
      <c r="P3095">
        <f t="shared" si="145"/>
        <v>6.71</v>
      </c>
      <c r="Q3095" s="12" t="s">
        <v>8320</v>
      </c>
      <c r="R3095" t="s">
        <v>8360</v>
      </c>
      <c r="S3095" s="9">
        <f t="shared" si="146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3</v>
      </c>
      <c r="P3096">
        <f t="shared" si="145"/>
        <v>113</v>
      </c>
      <c r="Q3096" s="12" t="s">
        <v>8320</v>
      </c>
      <c r="R3096" t="s">
        <v>8360</v>
      </c>
      <c r="S3096" s="9">
        <f t="shared" si="146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4000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3</v>
      </c>
      <c r="P3097">
        <f t="shared" si="145"/>
        <v>110</v>
      </c>
      <c r="Q3097" s="12" t="s">
        <v>8320</v>
      </c>
      <c r="R3097" t="s">
        <v>8360</v>
      </c>
      <c r="S3097" s="9">
        <f t="shared" si="146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11</v>
      </c>
      <c r="P3098">
        <f t="shared" si="145"/>
        <v>7.86</v>
      </c>
      <c r="Q3098" s="12" t="s">
        <v>8320</v>
      </c>
      <c r="R3098" t="s">
        <v>8360</v>
      </c>
      <c r="S3098" s="9">
        <f t="shared" si="146"/>
        <v>42114.825532407413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</v>
      </c>
      <c r="P3099">
        <f t="shared" si="145"/>
        <v>2.62</v>
      </c>
      <c r="Q3099" s="12" t="s">
        <v>8320</v>
      </c>
      <c r="R3099" t="s">
        <v>8360</v>
      </c>
      <c r="S3099" s="9">
        <f t="shared" si="146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30000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0</v>
      </c>
      <c r="P3100">
        <f t="shared" si="145"/>
        <v>4.07</v>
      </c>
      <c r="Q3100" s="12" t="s">
        <v>8320</v>
      </c>
      <c r="R3100" t="s">
        <v>8360</v>
      </c>
      <c r="S3100" s="9">
        <f t="shared" si="146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6000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2</v>
      </c>
      <c r="P3101">
        <f t="shared" si="145"/>
        <v>22</v>
      </c>
      <c r="Q3101" s="12" t="s">
        <v>8320</v>
      </c>
      <c r="R3101" t="s">
        <v>8360</v>
      </c>
      <c r="S3101" s="9">
        <f t="shared" si="146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2</v>
      </c>
      <c r="P3102">
        <f t="shared" si="145"/>
        <v>8.4600000000000009</v>
      </c>
      <c r="Q3102" s="12" t="s">
        <v>8320</v>
      </c>
      <c r="R3102" t="s">
        <v>8360</v>
      </c>
      <c r="S3102" s="9">
        <f t="shared" si="146"/>
        <v>41902.622395833336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22</v>
      </c>
      <c r="P3103">
        <f t="shared" si="145"/>
        <v>9.17</v>
      </c>
      <c r="Q3103" s="12" t="s">
        <v>8320</v>
      </c>
      <c r="R3103" t="s">
        <v>8360</v>
      </c>
      <c r="S3103" s="9">
        <f t="shared" si="146"/>
        <v>42171.383530092593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2</v>
      </c>
      <c r="P3104">
        <f t="shared" si="145"/>
        <v>1.21</v>
      </c>
      <c r="Q3104" s="12" t="s">
        <v>8320</v>
      </c>
      <c r="R3104" t="s">
        <v>8360</v>
      </c>
      <c r="S3104" s="9">
        <f t="shared" si="146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15000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1</v>
      </c>
      <c r="P3105">
        <f t="shared" si="145"/>
        <v>54</v>
      </c>
      <c r="Q3105" s="12" t="s">
        <v>8320</v>
      </c>
      <c r="R3105" t="s">
        <v>8360</v>
      </c>
      <c r="S3105" s="9">
        <f t="shared" si="146"/>
        <v>42107.156319444446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18900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1</v>
      </c>
      <c r="P3106">
        <f t="shared" si="145"/>
        <v>21.6</v>
      </c>
      <c r="Q3106" s="12" t="s">
        <v>8320</v>
      </c>
      <c r="R3106" t="s">
        <v>8360</v>
      </c>
      <c r="S3106" s="9">
        <f t="shared" si="146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</v>
      </c>
      <c r="P3107">
        <f t="shared" si="145"/>
        <v>3.45</v>
      </c>
      <c r="Q3107" s="12" t="s">
        <v>8320</v>
      </c>
      <c r="R3107" t="s">
        <v>8360</v>
      </c>
      <c r="S3107" s="9">
        <f t="shared" si="146"/>
        <v>41876.718935185185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25000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0</v>
      </c>
      <c r="P3108">
        <f t="shared" si="145"/>
        <v>26.5</v>
      </c>
      <c r="Q3108" s="12" t="s">
        <v>8320</v>
      </c>
      <c r="R3108" t="s">
        <v>8360</v>
      </c>
      <c r="S3108" s="9">
        <f t="shared" si="146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1</v>
      </c>
      <c r="P3109">
        <f t="shared" si="145"/>
        <v>3.66</v>
      </c>
      <c r="Q3109" s="12" t="s">
        <v>8320</v>
      </c>
      <c r="R3109" t="s">
        <v>8360</v>
      </c>
      <c r="S3109" s="9">
        <f t="shared" si="146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1</v>
      </c>
      <c r="P3110">
        <f t="shared" si="145"/>
        <v>53</v>
      </c>
      <c r="Q3110" s="12" t="s">
        <v>8320</v>
      </c>
      <c r="R3110" t="s">
        <v>8360</v>
      </c>
      <c r="S3110" s="9">
        <f t="shared" si="146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35000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0</v>
      </c>
      <c r="P3111">
        <f t="shared" si="145"/>
        <v>0.93</v>
      </c>
      <c r="Q3111" s="12" t="s">
        <v>8320</v>
      </c>
      <c r="R3111" t="s">
        <v>8360</v>
      </c>
      <c r="S3111" s="9">
        <f t="shared" si="146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424</v>
      </c>
      <c r="P3112">
        <f t="shared" si="145"/>
        <v>106</v>
      </c>
      <c r="Q3112" s="12" t="s">
        <v>8320</v>
      </c>
      <c r="R3112" t="s">
        <v>8360</v>
      </c>
      <c r="S3112" s="9">
        <f t="shared" si="146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12000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1</v>
      </c>
      <c r="P3113">
        <f t="shared" si="145"/>
        <v>1.39</v>
      </c>
      <c r="Q3113" s="12" t="s">
        <v>8320</v>
      </c>
      <c r="R3113" t="s">
        <v>8360</v>
      </c>
      <c r="S3113" s="9">
        <f t="shared" si="146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0</v>
      </c>
      <c r="P3114">
        <f t="shared" si="145"/>
        <v>11.67</v>
      </c>
      <c r="Q3114" s="12" t="s">
        <v>8320</v>
      </c>
      <c r="R3114" t="s">
        <v>8360</v>
      </c>
      <c r="S3114" s="9">
        <f t="shared" si="146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0</v>
      </c>
      <c r="P3115">
        <f t="shared" si="145"/>
        <v>2.84</v>
      </c>
      <c r="Q3115" s="12" t="s">
        <v>8320</v>
      </c>
      <c r="R3115" t="s">
        <v>8360</v>
      </c>
      <c r="S3115" s="9">
        <f t="shared" si="146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2</v>
      </c>
      <c r="P3116">
        <f t="shared" si="145"/>
        <v>0</v>
      </c>
      <c r="Q3116" s="12" t="s">
        <v>8320</v>
      </c>
      <c r="R3116" t="s">
        <v>8360</v>
      </c>
      <c r="S3116" s="9">
        <f t="shared" si="146"/>
        <v>41843.632523148146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11</v>
      </c>
      <c r="P3117">
        <f t="shared" si="145"/>
        <v>105</v>
      </c>
      <c r="Q3117" s="12" t="s">
        <v>8320</v>
      </c>
      <c r="R3117" t="s">
        <v>8360</v>
      </c>
      <c r="S3117" s="9">
        <f t="shared" si="146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22000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0</v>
      </c>
      <c r="P3118">
        <f t="shared" si="145"/>
        <v>10.5</v>
      </c>
      <c r="Q3118" s="12" t="s">
        <v>8320</v>
      </c>
      <c r="R3118" t="s">
        <v>8360</v>
      </c>
      <c r="S3118" s="9">
        <f t="shared" si="146"/>
        <v>42081.515335648146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1</v>
      </c>
      <c r="P3119">
        <f t="shared" si="145"/>
        <v>105</v>
      </c>
      <c r="Q3119" s="12" t="s">
        <v>8320</v>
      </c>
      <c r="R3119" t="s">
        <v>8360</v>
      </c>
      <c r="S3119" s="9">
        <f t="shared" si="146"/>
        <v>42509.374537037031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6000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2</v>
      </c>
      <c r="P3120">
        <f t="shared" si="145"/>
        <v>52</v>
      </c>
      <c r="Q3120" s="12" t="s">
        <v>8320</v>
      </c>
      <c r="R3120" t="s">
        <v>8360</v>
      </c>
      <c r="S3120" s="9">
        <f t="shared" si="146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1</v>
      </c>
      <c r="P3121">
        <f t="shared" si="145"/>
        <v>102</v>
      </c>
      <c r="Q3121" s="12" t="s">
        <v>8320</v>
      </c>
      <c r="R3121" t="s">
        <v>8360</v>
      </c>
      <c r="S3121" s="9">
        <f t="shared" si="146"/>
        <v>42060.04550925926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1</v>
      </c>
      <c r="P3122">
        <f t="shared" si="145"/>
        <v>10.199999999999999</v>
      </c>
      <c r="Q3122" s="12" t="s">
        <v>8320</v>
      </c>
      <c r="R3122" t="s">
        <v>8360</v>
      </c>
      <c r="S3122" s="9">
        <f t="shared" si="146"/>
        <v>42435.942083333335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70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144</v>
      </c>
      <c r="P3123">
        <f t="shared" si="145"/>
        <v>101</v>
      </c>
      <c r="Q3123" s="12" t="s">
        <v>8320</v>
      </c>
      <c r="R3123" t="s">
        <v>8360</v>
      </c>
      <c r="S3123" s="9">
        <f t="shared" si="146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4500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2</v>
      </c>
      <c r="P3124">
        <f t="shared" si="145"/>
        <v>50.5</v>
      </c>
      <c r="Q3124" s="12" t="s">
        <v>8320</v>
      </c>
      <c r="R3124" t="s">
        <v>8360</v>
      </c>
      <c r="S3124" s="9">
        <f t="shared" si="146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13</v>
      </c>
      <c r="P3125">
        <f t="shared" si="145"/>
        <v>0.28999999999999998</v>
      </c>
      <c r="Q3125" s="12" t="s">
        <v>8320</v>
      </c>
      <c r="R3125" t="s">
        <v>8360</v>
      </c>
      <c r="S3125" s="9">
        <f t="shared" si="146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3000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3</v>
      </c>
      <c r="P3126">
        <f t="shared" si="145"/>
        <v>25.25</v>
      </c>
      <c r="Q3126" s="12" t="s">
        <v>8320</v>
      </c>
      <c r="R3126" t="s">
        <v>8360</v>
      </c>
      <c r="S3126" s="9">
        <f t="shared" si="146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5000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2</v>
      </c>
      <c r="P3127">
        <f t="shared" si="145"/>
        <v>0</v>
      </c>
      <c r="Q3127" s="12" t="s">
        <v>8320</v>
      </c>
      <c r="R3127" t="s">
        <v>8360</v>
      </c>
      <c r="S3127" s="9">
        <f t="shared" si="146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2</v>
      </c>
      <c r="P3128">
        <f t="shared" si="145"/>
        <v>5.88</v>
      </c>
      <c r="Q3128" s="12" t="s">
        <v>8320</v>
      </c>
      <c r="R3128" t="s">
        <v>8360</v>
      </c>
      <c r="S3128" s="9">
        <f t="shared" si="146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20000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1</v>
      </c>
      <c r="P3129">
        <f t="shared" si="145"/>
        <v>0</v>
      </c>
      <c r="Q3129" s="12" t="s">
        <v>8320</v>
      </c>
      <c r="R3129" t="s">
        <v>8360</v>
      </c>
      <c r="S3129" s="9">
        <f t="shared" si="146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4000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3</v>
      </c>
      <c r="P3130">
        <f t="shared" si="145"/>
        <v>0.85</v>
      </c>
      <c r="Q3130" s="12" t="s">
        <v>8320</v>
      </c>
      <c r="R3130" t="s">
        <v>8321</v>
      </c>
      <c r="S3130" s="9">
        <f t="shared" si="146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80000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0</v>
      </c>
      <c r="P3131">
        <f t="shared" si="145"/>
        <v>100</v>
      </c>
      <c r="Q3131" s="12" t="s">
        <v>8320</v>
      </c>
      <c r="R3131" t="s">
        <v>8321</v>
      </c>
      <c r="S3131" s="9">
        <f t="shared" si="146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25000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0</v>
      </c>
      <c r="P3132">
        <f t="shared" si="145"/>
        <v>25</v>
      </c>
      <c r="Q3132" s="12" t="s">
        <v>8320</v>
      </c>
      <c r="R3132" t="s">
        <v>8321</v>
      </c>
      <c r="S3132" s="9">
        <f t="shared" si="146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2500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4</v>
      </c>
      <c r="P3133">
        <f t="shared" si="145"/>
        <v>8.33</v>
      </c>
      <c r="Q3133" s="12" t="s">
        <v>8320</v>
      </c>
      <c r="R3133" t="s">
        <v>8321</v>
      </c>
      <c r="S3133" s="9">
        <f t="shared" si="146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50000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100</v>
      </c>
      <c r="Q3134" s="12" t="s">
        <v>8320</v>
      </c>
      <c r="R3134" t="s">
        <v>8321</v>
      </c>
      <c r="S3134" s="9">
        <f t="shared" si="146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5</v>
      </c>
      <c r="P3135">
        <f t="shared" si="145"/>
        <v>6.25</v>
      </c>
      <c r="Q3135" s="12" t="s">
        <v>8320</v>
      </c>
      <c r="R3135" t="s">
        <v>8321</v>
      </c>
      <c r="S3135" s="9">
        <f t="shared" si="146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30000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0</v>
      </c>
      <c r="P3136">
        <f t="shared" si="145"/>
        <v>8.33</v>
      </c>
      <c r="Q3136" s="12" t="s">
        <v>8320</v>
      </c>
      <c r="R3136" t="s">
        <v>8321</v>
      </c>
      <c r="S3136" s="9">
        <f t="shared" si="146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1200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8</v>
      </c>
      <c r="P3137">
        <f t="shared" si="145"/>
        <v>14.29</v>
      </c>
      <c r="Q3137" s="12" t="s">
        <v>8320</v>
      </c>
      <c r="R3137" t="s">
        <v>8321</v>
      </c>
      <c r="S3137" s="9">
        <f t="shared" si="146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2500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4</v>
      </c>
      <c r="P3138">
        <f t="shared" si="145"/>
        <v>4.55</v>
      </c>
      <c r="Q3138" s="12" t="s">
        <v>8320</v>
      </c>
      <c r="R3138" t="s">
        <v>8321</v>
      </c>
      <c r="S3138" s="9">
        <f t="shared" si="146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4000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100</v>
      </c>
      <c r="Q3139" s="12" t="s">
        <v>8320</v>
      </c>
      <c r="R3139" t="s">
        <v>8321</v>
      </c>
      <c r="S3139" s="9">
        <f t="shared" si="146"/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40000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2" t="s">
        <v>8320</v>
      </c>
      <c r="R3140" t="s">
        <v>8321</v>
      </c>
      <c r="S3140" s="9">
        <f t="shared" ref="S3140:S3203" si="149">(((J3140/60)/60/24)+DATE(1970,1,1))</f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10000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1</v>
      </c>
      <c r="P3141">
        <f t="shared" si="148"/>
        <v>16.670000000000002</v>
      </c>
      <c r="Q3141" s="12" t="s">
        <v>8320</v>
      </c>
      <c r="R3141" t="s">
        <v>8321</v>
      </c>
      <c r="S3141" s="9">
        <f t="shared" si="149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5000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2</v>
      </c>
      <c r="P3142">
        <f t="shared" si="148"/>
        <v>25</v>
      </c>
      <c r="Q3142" s="12" t="s">
        <v>8320</v>
      </c>
      <c r="R3142" t="s">
        <v>8321</v>
      </c>
      <c r="S3142" s="9">
        <f t="shared" si="149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10000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1</v>
      </c>
      <c r="P3143">
        <f t="shared" si="148"/>
        <v>12.5</v>
      </c>
      <c r="Q3143" s="12" t="s">
        <v>8320</v>
      </c>
      <c r="R3143" t="s">
        <v>8321</v>
      </c>
      <c r="S3143" s="9">
        <f t="shared" si="149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100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100</v>
      </c>
      <c r="P3144">
        <f t="shared" si="148"/>
        <v>33.33</v>
      </c>
      <c r="Q3144" s="12" t="s">
        <v>8320</v>
      </c>
      <c r="R3144" t="s">
        <v>8321</v>
      </c>
      <c r="S3144" s="9">
        <f t="shared" si="149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500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20</v>
      </c>
      <c r="P3145">
        <f t="shared" si="148"/>
        <v>0</v>
      </c>
      <c r="Q3145" s="12" t="s">
        <v>8320</v>
      </c>
      <c r="R3145" t="s">
        <v>8321</v>
      </c>
      <c r="S3145" s="9">
        <f t="shared" si="149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10</v>
      </c>
      <c r="P3146">
        <f t="shared" si="148"/>
        <v>3.33</v>
      </c>
      <c r="Q3146" s="12" t="s">
        <v>8320</v>
      </c>
      <c r="R3146" t="s">
        <v>8321</v>
      </c>
      <c r="S3146" s="9">
        <f t="shared" si="149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2</v>
      </c>
      <c r="P3147">
        <f t="shared" si="148"/>
        <v>0</v>
      </c>
      <c r="Q3147" s="12" t="s">
        <v>8320</v>
      </c>
      <c r="R3147" t="s">
        <v>8321</v>
      </c>
      <c r="S3147" s="9">
        <f t="shared" si="149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5</v>
      </c>
      <c r="P3148">
        <f t="shared" si="148"/>
        <v>8.33</v>
      </c>
      <c r="Q3148" s="12" t="s">
        <v>8320</v>
      </c>
      <c r="R3148" t="s">
        <v>8321</v>
      </c>
      <c r="S3148" s="9">
        <f t="shared" si="149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500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20</v>
      </c>
      <c r="P3149">
        <f t="shared" si="148"/>
        <v>0.47</v>
      </c>
      <c r="Q3149" s="12" t="s">
        <v>8320</v>
      </c>
      <c r="R3149" t="s">
        <v>8321</v>
      </c>
      <c r="S3149" s="9">
        <f t="shared" si="149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600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17</v>
      </c>
      <c r="P3150">
        <f t="shared" si="148"/>
        <v>1.75</v>
      </c>
      <c r="Q3150" s="12" t="s">
        <v>8320</v>
      </c>
      <c r="R3150" t="s">
        <v>8321</v>
      </c>
      <c r="S3150" s="9">
        <f t="shared" si="149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</v>
      </c>
      <c r="P3151">
        <f t="shared" si="148"/>
        <v>4</v>
      </c>
      <c r="Q3151" s="12" t="s">
        <v>8320</v>
      </c>
      <c r="R3151" t="s">
        <v>8321</v>
      </c>
      <c r="S3151" s="9">
        <f t="shared" si="149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10000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</v>
      </c>
      <c r="P3152">
        <f t="shared" si="148"/>
        <v>0.92</v>
      </c>
      <c r="Q3152" s="12" t="s">
        <v>8320</v>
      </c>
      <c r="R3152" t="s">
        <v>8321</v>
      </c>
      <c r="S3152" s="9">
        <f t="shared" si="149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10000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</v>
      </c>
      <c r="P3153">
        <f t="shared" si="148"/>
        <v>2.79</v>
      </c>
      <c r="Q3153" s="12" t="s">
        <v>8320</v>
      </c>
      <c r="R3153" t="s">
        <v>8321</v>
      </c>
      <c r="S3153" s="9">
        <f t="shared" si="149"/>
        <v>41862.83997685185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5000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2</v>
      </c>
      <c r="P3154">
        <f t="shared" si="148"/>
        <v>1.42</v>
      </c>
      <c r="Q3154" s="12" t="s">
        <v>8320</v>
      </c>
      <c r="R3154" t="s">
        <v>8321</v>
      </c>
      <c r="S3154" s="9">
        <f t="shared" si="149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1500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6</v>
      </c>
      <c r="P3155">
        <f t="shared" si="148"/>
        <v>0.39</v>
      </c>
      <c r="Q3155" s="12" t="s">
        <v>8320</v>
      </c>
      <c r="R3155" t="s">
        <v>8321</v>
      </c>
      <c r="S3155" s="9">
        <f t="shared" si="149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3750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3</v>
      </c>
      <c r="P3156">
        <f t="shared" si="148"/>
        <v>0.77</v>
      </c>
      <c r="Q3156" s="12" t="s">
        <v>8320</v>
      </c>
      <c r="R3156" t="s">
        <v>8321</v>
      </c>
      <c r="S3156" s="9">
        <f t="shared" si="149"/>
        <v>40970.875671296293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2500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4</v>
      </c>
      <c r="P3157">
        <f t="shared" si="148"/>
        <v>0.31</v>
      </c>
      <c r="Q3157" s="12" t="s">
        <v>8320</v>
      </c>
      <c r="R3157" t="s">
        <v>8321</v>
      </c>
      <c r="S3157" s="9">
        <f t="shared" si="149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3000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3</v>
      </c>
      <c r="P3158">
        <f t="shared" si="148"/>
        <v>1.06</v>
      </c>
      <c r="Q3158" s="12" t="s">
        <v>8320</v>
      </c>
      <c r="R3158" t="s">
        <v>8321</v>
      </c>
      <c r="S3158" s="9">
        <f t="shared" si="149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1000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9</v>
      </c>
      <c r="P3159">
        <f t="shared" si="148"/>
        <v>2.27</v>
      </c>
      <c r="Q3159" s="12" t="s">
        <v>8320</v>
      </c>
      <c r="R3159" t="s">
        <v>8321</v>
      </c>
      <c r="S3159" s="9">
        <f t="shared" si="149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10000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</v>
      </c>
      <c r="P3160">
        <f t="shared" si="148"/>
        <v>1.33</v>
      </c>
      <c r="Q3160" s="12" t="s">
        <v>8320</v>
      </c>
      <c r="R3160" t="s">
        <v>8321</v>
      </c>
      <c r="S3160" s="9">
        <f t="shared" si="149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98000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0</v>
      </c>
      <c r="P3161">
        <f t="shared" si="148"/>
        <v>1.75</v>
      </c>
      <c r="Q3161" s="12" t="s">
        <v>8320</v>
      </c>
      <c r="R3161" t="s">
        <v>8321</v>
      </c>
      <c r="S3161" s="9">
        <f t="shared" si="149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0</v>
      </c>
      <c r="P3162">
        <f t="shared" si="148"/>
        <v>1.58</v>
      </c>
      <c r="Q3162" s="12" t="s">
        <v>8320</v>
      </c>
      <c r="R3162" t="s">
        <v>8321</v>
      </c>
      <c r="S3162" s="9">
        <f t="shared" si="149"/>
        <v>41841.26489583333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12000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</v>
      </c>
      <c r="P3163">
        <f t="shared" si="148"/>
        <v>1.22</v>
      </c>
      <c r="Q3163" s="12" t="s">
        <v>8320</v>
      </c>
      <c r="R3163" t="s">
        <v>8321</v>
      </c>
      <c r="S3163" s="9">
        <f t="shared" si="149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5</v>
      </c>
      <c r="P3164">
        <f t="shared" si="148"/>
        <v>1.43</v>
      </c>
      <c r="Q3164" s="12" t="s">
        <v>8320</v>
      </c>
      <c r="R3164" t="s">
        <v>8321</v>
      </c>
      <c r="S3164" s="9">
        <f t="shared" si="149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30000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0</v>
      </c>
      <c r="P3165">
        <f t="shared" si="148"/>
        <v>1.25</v>
      </c>
      <c r="Q3165" s="12" t="s">
        <v>8320</v>
      </c>
      <c r="R3165" t="s">
        <v>8321</v>
      </c>
      <c r="S3165" s="9">
        <f t="shared" si="149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9041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</v>
      </c>
      <c r="P3166">
        <f t="shared" si="148"/>
        <v>1.27</v>
      </c>
      <c r="Q3166" s="12" t="s">
        <v>8320</v>
      </c>
      <c r="R3166" t="s">
        <v>8321</v>
      </c>
      <c r="S3166" s="9">
        <f t="shared" si="149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39400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0</v>
      </c>
      <c r="P3167">
        <f t="shared" si="148"/>
        <v>4.29</v>
      </c>
      <c r="Q3167" s="12" t="s">
        <v>8320</v>
      </c>
      <c r="R3167" t="s">
        <v>8321</v>
      </c>
      <c r="S3167" s="9">
        <f t="shared" si="149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2</v>
      </c>
      <c r="P3168">
        <f t="shared" si="148"/>
        <v>0.1</v>
      </c>
      <c r="Q3168" s="12" t="s">
        <v>8320</v>
      </c>
      <c r="R3168" t="s">
        <v>8321</v>
      </c>
      <c r="S3168" s="9">
        <f t="shared" si="149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110000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0</v>
      </c>
      <c r="P3169">
        <f t="shared" si="148"/>
        <v>1.56</v>
      </c>
      <c r="Q3169" s="12" t="s">
        <v>8320</v>
      </c>
      <c r="R3169" t="s">
        <v>8321</v>
      </c>
      <c r="S3169" s="9">
        <f t="shared" si="149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300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29</v>
      </c>
      <c r="P3170">
        <f t="shared" si="148"/>
        <v>1.41</v>
      </c>
      <c r="Q3170" s="12" t="s">
        <v>8320</v>
      </c>
      <c r="R3170" t="s">
        <v>8321</v>
      </c>
      <c r="S3170" s="9">
        <f t="shared" si="149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</v>
      </c>
      <c r="P3171">
        <f t="shared" si="148"/>
        <v>1.04</v>
      </c>
      <c r="Q3171" s="12" t="s">
        <v>8320</v>
      </c>
      <c r="R3171" t="s">
        <v>8321</v>
      </c>
      <c r="S3171" s="9">
        <f t="shared" si="149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1750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5</v>
      </c>
      <c r="P3172">
        <f t="shared" si="148"/>
        <v>1.2</v>
      </c>
      <c r="Q3172" s="12" t="s">
        <v>8320</v>
      </c>
      <c r="R3172" t="s">
        <v>8321</v>
      </c>
      <c r="S3172" s="9">
        <f t="shared" si="149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30000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0</v>
      </c>
      <c r="P3173">
        <f t="shared" si="148"/>
        <v>0.73</v>
      </c>
      <c r="Q3173" s="12" t="s">
        <v>8320</v>
      </c>
      <c r="R3173" t="s">
        <v>8321</v>
      </c>
      <c r="S3173" s="9">
        <f t="shared" si="149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42000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0</v>
      </c>
      <c r="P3174">
        <f t="shared" si="148"/>
        <v>2.93</v>
      </c>
      <c r="Q3174" s="12" t="s">
        <v>8320</v>
      </c>
      <c r="R3174" t="s">
        <v>8321</v>
      </c>
      <c r="S3174" s="9">
        <f t="shared" si="149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</v>
      </c>
      <c r="P3175">
        <f t="shared" si="148"/>
        <v>1.1499999999999999</v>
      </c>
      <c r="Q3175" s="12" t="s">
        <v>8320</v>
      </c>
      <c r="R3175" t="s">
        <v>8321</v>
      </c>
      <c r="S3175" s="9">
        <f t="shared" si="149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2700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3</v>
      </c>
      <c r="P3176">
        <f t="shared" si="148"/>
        <v>3.7</v>
      </c>
      <c r="Q3176" s="12" t="s">
        <v>8320</v>
      </c>
      <c r="R3176" t="s">
        <v>8321</v>
      </c>
      <c r="S3176" s="9">
        <f t="shared" si="149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1500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6</v>
      </c>
      <c r="P3177">
        <f t="shared" si="148"/>
        <v>1.42</v>
      </c>
      <c r="Q3177" s="12" t="s">
        <v>8320</v>
      </c>
      <c r="R3177" t="s">
        <v>8321</v>
      </c>
      <c r="S3177" s="9">
        <f t="shared" si="149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8</v>
      </c>
      <c r="P3178">
        <f t="shared" si="148"/>
        <v>1.51</v>
      </c>
      <c r="Q3178" s="12" t="s">
        <v>8320</v>
      </c>
      <c r="R3178" t="s">
        <v>8321</v>
      </c>
      <c r="S3178" s="9">
        <f t="shared" si="149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3</v>
      </c>
      <c r="P3179">
        <f t="shared" si="148"/>
        <v>1.61</v>
      </c>
      <c r="Q3179" s="12" t="s">
        <v>8320</v>
      </c>
      <c r="R3179" t="s">
        <v>8321</v>
      </c>
      <c r="S3179" s="9">
        <f t="shared" si="149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10000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</v>
      </c>
      <c r="P3180">
        <f t="shared" si="148"/>
        <v>1.05</v>
      </c>
      <c r="Q3180" s="12" t="s">
        <v>8320</v>
      </c>
      <c r="R3180" t="s">
        <v>8321</v>
      </c>
      <c r="S3180" s="9">
        <f t="shared" si="149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25000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0</v>
      </c>
      <c r="P3181">
        <f t="shared" si="148"/>
        <v>1.32</v>
      </c>
      <c r="Q3181" s="12" t="s">
        <v>8320</v>
      </c>
      <c r="R3181" t="s">
        <v>8321</v>
      </c>
      <c r="S3181" s="9">
        <f t="shared" si="149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1350000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0</v>
      </c>
      <c r="P3182">
        <f t="shared" si="148"/>
        <v>1.8</v>
      </c>
      <c r="Q3182" s="12" t="s">
        <v>8320</v>
      </c>
      <c r="R3182" t="s">
        <v>8321</v>
      </c>
      <c r="S3182" s="9">
        <f t="shared" si="149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3000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3</v>
      </c>
      <c r="P3183">
        <f t="shared" si="148"/>
        <v>5.4</v>
      </c>
      <c r="Q3183" s="12" t="s">
        <v>8320</v>
      </c>
      <c r="R3183" t="s">
        <v>8321</v>
      </c>
      <c r="S3183" s="9">
        <f t="shared" si="149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11180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</v>
      </c>
      <c r="P3184">
        <f t="shared" si="148"/>
        <v>0.53</v>
      </c>
      <c r="Q3184" s="12" t="s">
        <v>8320</v>
      </c>
      <c r="R3184" t="s">
        <v>8321</v>
      </c>
      <c r="S3184" s="9">
        <f t="shared" si="149"/>
        <v>40883.949317129627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</v>
      </c>
      <c r="P3185">
        <f t="shared" si="148"/>
        <v>1.18</v>
      </c>
      <c r="Q3185" s="12" t="s">
        <v>8320</v>
      </c>
      <c r="R3185" t="s">
        <v>8321</v>
      </c>
      <c r="S3185" s="9">
        <f t="shared" si="149"/>
        <v>41491.79478009259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1000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8</v>
      </c>
      <c r="P3186">
        <f t="shared" si="148"/>
        <v>1.74</v>
      </c>
      <c r="Q3186" s="12" t="s">
        <v>8320</v>
      </c>
      <c r="R3186" t="s">
        <v>8321</v>
      </c>
      <c r="S3186" s="9">
        <f t="shared" si="149"/>
        <v>41791.993414351848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250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32</v>
      </c>
      <c r="P3187">
        <f t="shared" si="148"/>
        <v>3.33</v>
      </c>
      <c r="Q3187" s="12" t="s">
        <v>8320</v>
      </c>
      <c r="R3187" t="s">
        <v>8321</v>
      </c>
      <c r="S3187" s="9">
        <f t="shared" si="149"/>
        <v>41829.977326388893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700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11</v>
      </c>
      <c r="P3188">
        <f t="shared" si="148"/>
        <v>1.1399999999999999</v>
      </c>
      <c r="Q3188" s="12" t="s">
        <v>8320</v>
      </c>
      <c r="R3188" t="s">
        <v>8321</v>
      </c>
      <c r="S3188" s="9">
        <f t="shared" si="149"/>
        <v>41868.924050925925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8</v>
      </c>
      <c r="P3189">
        <f t="shared" si="148"/>
        <v>0.32</v>
      </c>
      <c r="Q3189" s="12" t="s">
        <v>8320</v>
      </c>
      <c r="R3189" t="s">
        <v>8321</v>
      </c>
      <c r="S3189" s="9">
        <f t="shared" si="149"/>
        <v>41835.666354166664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10000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1</v>
      </c>
      <c r="P3190">
        <f t="shared" si="148"/>
        <v>8.56</v>
      </c>
      <c r="Q3190" s="12" t="s">
        <v>8320</v>
      </c>
      <c r="R3190" t="s">
        <v>8362</v>
      </c>
      <c r="S3190" s="9">
        <f t="shared" si="149"/>
        <v>42144.415532407409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10000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</v>
      </c>
      <c r="P3191">
        <f t="shared" si="148"/>
        <v>4</v>
      </c>
      <c r="Q3191" s="12" t="s">
        <v>8320</v>
      </c>
      <c r="R3191" t="s">
        <v>8362</v>
      </c>
      <c r="S3191" s="9">
        <f t="shared" si="149"/>
        <v>42118.346435185187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5500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1</v>
      </c>
      <c r="P3192">
        <f t="shared" si="148"/>
        <v>0</v>
      </c>
      <c r="Q3192" s="12" t="s">
        <v>8320</v>
      </c>
      <c r="R3192" t="s">
        <v>8362</v>
      </c>
      <c r="S3192" s="9">
        <f t="shared" si="149"/>
        <v>42683.151331018518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20000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0</v>
      </c>
      <c r="P3193">
        <f t="shared" si="148"/>
        <v>18.75</v>
      </c>
      <c r="Q3193" s="12" t="s">
        <v>8320</v>
      </c>
      <c r="R3193" t="s">
        <v>8362</v>
      </c>
      <c r="S3193" s="9">
        <f t="shared" si="149"/>
        <v>42538.755428240736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50000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0</v>
      </c>
      <c r="P3194">
        <f t="shared" si="148"/>
        <v>9.3800000000000008</v>
      </c>
      <c r="Q3194" s="12" t="s">
        <v>8320</v>
      </c>
      <c r="R3194" t="s">
        <v>8362</v>
      </c>
      <c r="S3194" s="9">
        <f t="shared" si="149"/>
        <v>42018.94049768518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0</v>
      </c>
      <c r="P3195">
        <f t="shared" si="148"/>
        <v>3.13</v>
      </c>
      <c r="Q3195" s="12" t="s">
        <v>8320</v>
      </c>
      <c r="R3195" t="s">
        <v>8362</v>
      </c>
      <c r="S3195" s="9">
        <f t="shared" si="149"/>
        <v>42010.968240740738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3250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2</v>
      </c>
      <c r="P3196">
        <f t="shared" si="148"/>
        <v>0</v>
      </c>
      <c r="Q3196" s="12" t="s">
        <v>8320</v>
      </c>
      <c r="R3196" t="s">
        <v>8362</v>
      </c>
      <c r="S3196" s="9">
        <f t="shared" si="149"/>
        <v>42182.062476851846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0</v>
      </c>
      <c r="P3197">
        <f t="shared" si="148"/>
        <v>1.92</v>
      </c>
      <c r="Q3197" s="12" t="s">
        <v>8320</v>
      </c>
      <c r="R3197" t="s">
        <v>8362</v>
      </c>
      <c r="S3197" s="9">
        <f t="shared" si="149"/>
        <v>42017.594236111108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3</v>
      </c>
      <c r="P3198">
        <f t="shared" si="148"/>
        <v>12.5</v>
      </c>
      <c r="Q3198" s="12" t="s">
        <v>8320</v>
      </c>
      <c r="R3198" t="s">
        <v>8362</v>
      </c>
      <c r="S3198" s="9">
        <f t="shared" si="149"/>
        <v>42157.598090277781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50000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0</v>
      </c>
      <c r="P3199">
        <f t="shared" si="148"/>
        <v>18.75</v>
      </c>
      <c r="Q3199" s="12" t="s">
        <v>8320</v>
      </c>
      <c r="R3199" t="s">
        <v>8362</v>
      </c>
      <c r="S3199" s="9">
        <f t="shared" si="149"/>
        <v>42009.493263888886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10000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1</v>
      </c>
      <c r="P3200">
        <f t="shared" si="148"/>
        <v>25</v>
      </c>
      <c r="Q3200" s="12" t="s">
        <v>8320</v>
      </c>
      <c r="R3200" t="s">
        <v>8362</v>
      </c>
      <c r="S3200" s="9">
        <f t="shared" si="149"/>
        <v>42013.424502314811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150</v>
      </c>
      <c r="P3201">
        <f t="shared" si="148"/>
        <v>1.42</v>
      </c>
      <c r="Q3201" s="12" t="s">
        <v>8320</v>
      </c>
      <c r="R3201" t="s">
        <v>8362</v>
      </c>
      <c r="S3201" s="9">
        <f t="shared" si="149"/>
        <v>41858.761782407404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1500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5</v>
      </c>
      <c r="P3202">
        <f t="shared" si="148"/>
        <v>75</v>
      </c>
      <c r="Q3202" s="12" t="s">
        <v>8320</v>
      </c>
      <c r="R3202" t="s">
        <v>8362</v>
      </c>
      <c r="S3202" s="9">
        <f t="shared" si="149"/>
        <v>42460.320613425924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50000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0</v>
      </c>
      <c r="P3203">
        <f t="shared" ref="P3203:P3266" si="151">IFERROR(ROUND(E3203/L3203,2),0)</f>
        <v>37.5</v>
      </c>
      <c r="Q3203" s="12" t="s">
        <v>8320</v>
      </c>
      <c r="R3203" t="s">
        <v>8362</v>
      </c>
      <c r="S3203" s="9">
        <f t="shared" si="149"/>
        <v>41861.767094907409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1930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4</v>
      </c>
      <c r="P3204">
        <f t="shared" si="151"/>
        <v>3</v>
      </c>
      <c r="Q3204" s="12" t="s">
        <v>8320</v>
      </c>
      <c r="R3204" t="s">
        <v>8362</v>
      </c>
      <c r="S3204" s="9">
        <f t="shared" ref="S3204:S3267" si="152">(((J3204/60)/60/24)+DATE(1970,1,1))</f>
        <v>42293.853541666671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0</v>
      </c>
      <c r="P3205">
        <f t="shared" si="151"/>
        <v>12.33</v>
      </c>
      <c r="Q3205" s="12" t="s">
        <v>8320</v>
      </c>
      <c r="R3205" t="s">
        <v>8362</v>
      </c>
      <c r="S3205" s="9">
        <f t="shared" si="152"/>
        <v>42242.988680555558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2" t="s">
        <v>8320</v>
      </c>
      <c r="R3206" t="s">
        <v>8362</v>
      </c>
      <c r="S3206" s="9">
        <f t="shared" si="152"/>
        <v>42172.686099537037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7</v>
      </c>
      <c r="P3207">
        <f t="shared" si="151"/>
        <v>6</v>
      </c>
      <c r="Q3207" s="12" t="s">
        <v>8320</v>
      </c>
      <c r="R3207" t="s">
        <v>8362</v>
      </c>
      <c r="S3207" s="9">
        <f t="shared" si="152"/>
        <v>42095.374675925923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7</v>
      </c>
      <c r="P3208">
        <f t="shared" si="151"/>
        <v>0</v>
      </c>
      <c r="Q3208" s="12" t="s">
        <v>8320</v>
      </c>
      <c r="R3208" t="s">
        <v>8362</v>
      </c>
      <c r="S3208" s="9">
        <f t="shared" si="152"/>
        <v>42236.276053240741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0</v>
      </c>
      <c r="P3209">
        <f t="shared" si="151"/>
        <v>1.97</v>
      </c>
      <c r="Q3209" s="12" t="s">
        <v>8320</v>
      </c>
      <c r="R3209" t="s">
        <v>8362</v>
      </c>
      <c r="S3209" s="9">
        <f t="shared" si="152"/>
        <v>42057.277858796297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60000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0</v>
      </c>
      <c r="P3210">
        <f t="shared" si="151"/>
        <v>0.87</v>
      </c>
      <c r="Q3210" s="12" t="s">
        <v>8320</v>
      </c>
      <c r="R3210" t="s">
        <v>8321</v>
      </c>
      <c r="S3210" s="9">
        <f t="shared" si="152"/>
        <v>41827.605057870373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14</v>
      </c>
      <c r="P3211">
        <f t="shared" si="151"/>
        <v>0.31</v>
      </c>
      <c r="Q3211" s="12" t="s">
        <v>8320</v>
      </c>
      <c r="R3211" t="s">
        <v>8321</v>
      </c>
      <c r="S3211" s="9">
        <f t="shared" si="152"/>
        <v>41778.637245370373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22000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0</v>
      </c>
      <c r="P3212">
        <f t="shared" si="151"/>
        <v>1.17</v>
      </c>
      <c r="Q3212" s="12" t="s">
        <v>8320</v>
      </c>
      <c r="R3212" t="s">
        <v>8321</v>
      </c>
      <c r="S3212" s="9">
        <f t="shared" si="152"/>
        <v>41013.936562499999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2500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3</v>
      </c>
      <c r="P3213">
        <f t="shared" si="151"/>
        <v>0.22</v>
      </c>
      <c r="Q3213" s="12" t="s">
        <v>8320</v>
      </c>
      <c r="R3213" t="s">
        <v>8321</v>
      </c>
      <c r="S3213" s="9">
        <f t="shared" si="152"/>
        <v>41834.586574074077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10000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</v>
      </c>
      <c r="P3214">
        <f t="shared" si="151"/>
        <v>0.74</v>
      </c>
      <c r="Q3214" s="12" t="s">
        <v>8320</v>
      </c>
      <c r="R3214" t="s">
        <v>8321</v>
      </c>
      <c r="S3214" s="9">
        <f t="shared" si="152"/>
        <v>41829.795729166668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9999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</v>
      </c>
      <c r="P3215">
        <f t="shared" si="151"/>
        <v>1.49</v>
      </c>
      <c r="Q3215" s="12" t="s">
        <v>8320</v>
      </c>
      <c r="R3215" t="s">
        <v>8321</v>
      </c>
      <c r="S3215" s="9">
        <f t="shared" si="152"/>
        <v>42171.763414351852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35000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0</v>
      </c>
      <c r="P3216">
        <f t="shared" si="151"/>
        <v>0.61</v>
      </c>
      <c r="Q3216" s="12" t="s">
        <v>8320</v>
      </c>
      <c r="R3216" t="s">
        <v>8321</v>
      </c>
      <c r="S3216" s="9">
        <f t="shared" si="152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50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140</v>
      </c>
      <c r="P3217">
        <f t="shared" si="151"/>
        <v>0.52</v>
      </c>
      <c r="Q3217" s="12" t="s">
        <v>8320</v>
      </c>
      <c r="R3217" t="s">
        <v>8321</v>
      </c>
      <c r="S3217" s="9">
        <f t="shared" si="152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35</v>
      </c>
      <c r="P3218">
        <f t="shared" si="151"/>
        <v>2</v>
      </c>
      <c r="Q3218" s="12" t="s">
        <v>8320</v>
      </c>
      <c r="R3218" t="s">
        <v>8321</v>
      </c>
      <c r="S3218" s="9">
        <f t="shared" si="152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14</v>
      </c>
      <c r="P3219">
        <f t="shared" si="151"/>
        <v>0.67</v>
      </c>
      <c r="Q3219" s="12" t="s">
        <v>8320</v>
      </c>
      <c r="R3219" t="s">
        <v>8321</v>
      </c>
      <c r="S3219" s="9">
        <f t="shared" si="152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4000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2</v>
      </c>
      <c r="P3220">
        <f t="shared" si="151"/>
        <v>0.38</v>
      </c>
      <c r="Q3220" s="12" t="s">
        <v>8320</v>
      </c>
      <c r="R3220" t="s">
        <v>8321</v>
      </c>
      <c r="S3220" s="9">
        <f t="shared" si="152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1650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4</v>
      </c>
      <c r="P3221">
        <f t="shared" si="151"/>
        <v>0.57999999999999996</v>
      </c>
      <c r="Q3221" s="12" t="s">
        <v>8320</v>
      </c>
      <c r="R3221" t="s">
        <v>8321</v>
      </c>
      <c r="S3221" s="9">
        <f t="shared" si="152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2500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3</v>
      </c>
      <c r="P3222">
        <f t="shared" si="151"/>
        <v>1.1499999999999999</v>
      </c>
      <c r="Q3222" s="12" t="s">
        <v>8320</v>
      </c>
      <c r="R3222" t="s">
        <v>8321</v>
      </c>
      <c r="S3222" s="9">
        <f t="shared" si="152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75000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0</v>
      </c>
      <c r="P3223">
        <f t="shared" si="151"/>
        <v>0.6</v>
      </c>
      <c r="Q3223" s="12" t="s">
        <v>8320</v>
      </c>
      <c r="R3223" t="s">
        <v>8321</v>
      </c>
      <c r="S3223" s="9">
        <f t="shared" si="152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10000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</v>
      </c>
      <c r="P3224">
        <f t="shared" si="151"/>
        <v>0.8</v>
      </c>
      <c r="Q3224" s="12" t="s">
        <v>8320</v>
      </c>
      <c r="R3224" t="s">
        <v>8321</v>
      </c>
      <c r="S3224" s="9">
        <f t="shared" si="152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8000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</v>
      </c>
      <c r="P3225">
        <f t="shared" si="151"/>
        <v>0.88</v>
      </c>
      <c r="Q3225" s="12" t="s">
        <v>8320</v>
      </c>
      <c r="R3225" t="s">
        <v>8321</v>
      </c>
      <c r="S3225" s="9">
        <f t="shared" si="152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5000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</v>
      </c>
      <c r="P3226">
        <f t="shared" si="151"/>
        <v>0.3</v>
      </c>
      <c r="Q3226" s="12" t="s">
        <v>8320</v>
      </c>
      <c r="R3226" t="s">
        <v>8321</v>
      </c>
      <c r="S3226" s="9">
        <f t="shared" si="152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4000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2</v>
      </c>
      <c r="P3227">
        <f t="shared" si="151"/>
        <v>1.67</v>
      </c>
      <c r="Q3227" s="12" t="s">
        <v>8320</v>
      </c>
      <c r="R3227" t="s">
        <v>8321</v>
      </c>
      <c r="S3227" s="9">
        <f t="shared" si="152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5000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</v>
      </c>
      <c r="P3228">
        <f t="shared" si="151"/>
        <v>3.1</v>
      </c>
      <c r="Q3228" s="12" t="s">
        <v>8320</v>
      </c>
      <c r="R3228" t="s">
        <v>8321</v>
      </c>
      <c r="S3228" s="9">
        <f t="shared" si="152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150000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0</v>
      </c>
      <c r="P3229">
        <f t="shared" si="151"/>
        <v>2.17</v>
      </c>
      <c r="Q3229" s="12" t="s">
        <v>8320</v>
      </c>
      <c r="R3229" t="s">
        <v>8321</v>
      </c>
      <c r="S3229" s="9">
        <f t="shared" si="152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1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6500</v>
      </c>
      <c r="P3230">
        <f t="shared" si="151"/>
        <v>1.76</v>
      </c>
      <c r="Q3230" s="12" t="s">
        <v>8320</v>
      </c>
      <c r="R3230" t="s">
        <v>8321</v>
      </c>
      <c r="S3230" s="9">
        <f t="shared" si="152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750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9</v>
      </c>
      <c r="P3231">
        <f t="shared" si="151"/>
        <v>0.32</v>
      </c>
      <c r="Q3231" s="12" t="s">
        <v>8320</v>
      </c>
      <c r="R3231" t="s">
        <v>8321</v>
      </c>
      <c r="S3231" s="9">
        <f t="shared" si="152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160</v>
      </c>
      <c r="P3232">
        <f t="shared" si="151"/>
        <v>1.73</v>
      </c>
      <c r="Q3232" s="12" t="s">
        <v>8320</v>
      </c>
      <c r="R3232" t="s">
        <v>8321</v>
      </c>
      <c r="S3232" s="9">
        <f t="shared" si="152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3000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2</v>
      </c>
      <c r="P3233">
        <f t="shared" si="151"/>
        <v>2.25</v>
      </c>
      <c r="Q3233" s="12" t="s">
        <v>8320</v>
      </c>
      <c r="R3233" t="s">
        <v>8321</v>
      </c>
      <c r="S3233" s="9">
        <f t="shared" si="152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20000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0</v>
      </c>
      <c r="P3234">
        <f t="shared" si="151"/>
        <v>2.38</v>
      </c>
      <c r="Q3234" s="12" t="s">
        <v>8320</v>
      </c>
      <c r="R3234" t="s">
        <v>8321</v>
      </c>
      <c r="S3234" s="9">
        <f t="shared" si="152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8888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</v>
      </c>
      <c r="P3235">
        <f t="shared" si="151"/>
        <v>1</v>
      </c>
      <c r="Q3235" s="12" t="s">
        <v>8320</v>
      </c>
      <c r="R3235" t="s">
        <v>8321</v>
      </c>
      <c r="S3235" s="9">
        <f t="shared" si="152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100000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0</v>
      </c>
      <c r="P3236">
        <f t="shared" si="151"/>
        <v>0.53</v>
      </c>
      <c r="Q3236" s="12" t="s">
        <v>8320</v>
      </c>
      <c r="R3236" t="s">
        <v>8321</v>
      </c>
      <c r="S3236" s="9">
        <f t="shared" si="152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0</v>
      </c>
      <c r="P3237">
        <f t="shared" si="151"/>
        <v>0.34</v>
      </c>
      <c r="Q3237" s="12" t="s">
        <v>8320</v>
      </c>
      <c r="R3237" t="s">
        <v>8321</v>
      </c>
      <c r="S3237" s="9">
        <f t="shared" si="152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750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8</v>
      </c>
      <c r="P3238">
        <f t="shared" si="151"/>
        <v>0.55000000000000004</v>
      </c>
      <c r="Q3238" s="12" t="s">
        <v>8320</v>
      </c>
      <c r="R3238" t="s">
        <v>8321</v>
      </c>
      <c r="S3238" s="9">
        <f t="shared" si="152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15000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0</v>
      </c>
      <c r="P3239">
        <f t="shared" si="151"/>
        <v>0.22</v>
      </c>
      <c r="Q3239" s="12" t="s">
        <v>8320</v>
      </c>
      <c r="R3239" t="s">
        <v>8321</v>
      </c>
      <c r="S3239" s="9">
        <f t="shared" si="152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2000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3</v>
      </c>
      <c r="P3240">
        <f t="shared" si="151"/>
        <v>0.76</v>
      </c>
      <c r="Q3240" s="12" t="s">
        <v>8320</v>
      </c>
      <c r="R3240" t="s">
        <v>8321</v>
      </c>
      <c r="S3240" s="9">
        <f t="shared" si="152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700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9</v>
      </c>
      <c r="P3241">
        <f t="shared" si="151"/>
        <v>0.57999999999999996</v>
      </c>
      <c r="Q3241" s="12" t="s">
        <v>8320</v>
      </c>
      <c r="R3241" t="s">
        <v>8321</v>
      </c>
      <c r="S3241" s="9">
        <f t="shared" si="152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666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9</v>
      </c>
      <c r="P3242">
        <f t="shared" si="151"/>
        <v>1.76</v>
      </c>
      <c r="Q3242" s="12" t="s">
        <v>8320</v>
      </c>
      <c r="R3242" t="s">
        <v>8321</v>
      </c>
      <c r="S3242" s="9">
        <f t="shared" si="152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5000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</v>
      </c>
      <c r="P3243">
        <f t="shared" si="151"/>
        <v>0.36</v>
      </c>
      <c r="Q3243" s="12" t="s">
        <v>8320</v>
      </c>
      <c r="R3243" t="s">
        <v>8321</v>
      </c>
      <c r="S3243" s="9">
        <f t="shared" si="152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6</v>
      </c>
      <c r="P3244">
        <f t="shared" si="151"/>
        <v>0.33</v>
      </c>
      <c r="Q3244" s="12" t="s">
        <v>8320</v>
      </c>
      <c r="R3244" t="s">
        <v>8321</v>
      </c>
      <c r="S3244" s="9">
        <f t="shared" si="152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2500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2</v>
      </c>
      <c r="P3245">
        <f t="shared" si="151"/>
        <v>0.85</v>
      </c>
      <c r="Q3245" s="12" t="s">
        <v>8320</v>
      </c>
      <c r="R3245" t="s">
        <v>8321</v>
      </c>
      <c r="S3245" s="9">
        <f t="shared" si="152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7000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</v>
      </c>
      <c r="P3246">
        <f t="shared" si="151"/>
        <v>0.86</v>
      </c>
      <c r="Q3246" s="12" t="s">
        <v>8320</v>
      </c>
      <c r="R3246" t="s">
        <v>8321</v>
      </c>
      <c r="S3246" s="9">
        <f t="shared" si="152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3000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2</v>
      </c>
      <c r="P3247">
        <f t="shared" si="151"/>
        <v>0.22</v>
      </c>
      <c r="Q3247" s="12" t="s">
        <v>8320</v>
      </c>
      <c r="R3247" t="s">
        <v>8321</v>
      </c>
      <c r="S3247" s="9">
        <f t="shared" si="152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3000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2</v>
      </c>
      <c r="P3248">
        <f t="shared" si="151"/>
        <v>0.3</v>
      </c>
      <c r="Q3248" s="12" t="s">
        <v>8320</v>
      </c>
      <c r="R3248" t="s">
        <v>8321</v>
      </c>
      <c r="S3248" s="9">
        <f t="shared" si="152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10000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</v>
      </c>
      <c r="P3249">
        <f t="shared" si="151"/>
        <v>0.98</v>
      </c>
      <c r="Q3249" s="12" t="s">
        <v>8320</v>
      </c>
      <c r="R3249" t="s">
        <v>8321</v>
      </c>
      <c r="S3249" s="9">
        <f t="shared" si="152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10000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</v>
      </c>
      <c r="P3250">
        <f t="shared" si="151"/>
        <v>0.28000000000000003</v>
      </c>
      <c r="Q3250" s="12" t="s">
        <v>8320</v>
      </c>
      <c r="R3250" t="s">
        <v>8321</v>
      </c>
      <c r="S3250" s="9">
        <f t="shared" si="152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20000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0</v>
      </c>
      <c r="P3251">
        <f t="shared" si="151"/>
        <v>0.64</v>
      </c>
      <c r="Q3251" s="12" t="s">
        <v>8320</v>
      </c>
      <c r="R3251" t="s">
        <v>8321</v>
      </c>
      <c r="S3251" s="9">
        <f t="shared" si="152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15000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0</v>
      </c>
      <c r="P3252">
        <f t="shared" si="151"/>
        <v>0.26</v>
      </c>
      <c r="Q3252" s="12" t="s">
        <v>8320</v>
      </c>
      <c r="R3252" t="s">
        <v>8321</v>
      </c>
      <c r="S3252" s="9">
        <f t="shared" si="152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4500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</v>
      </c>
      <c r="P3253">
        <f t="shared" si="151"/>
        <v>2.75</v>
      </c>
      <c r="Q3253" s="12" t="s">
        <v>8320</v>
      </c>
      <c r="R3253" t="s">
        <v>8321</v>
      </c>
      <c r="S3253" s="9">
        <f t="shared" si="152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10000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</v>
      </c>
      <c r="P3254">
        <f t="shared" si="151"/>
        <v>1.1000000000000001</v>
      </c>
      <c r="Q3254" s="12" t="s">
        <v>8320</v>
      </c>
      <c r="R3254" t="s">
        <v>8321</v>
      </c>
      <c r="S3254" s="9">
        <f t="shared" si="152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8000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</v>
      </c>
      <c r="P3255">
        <f t="shared" si="151"/>
        <v>0.48</v>
      </c>
      <c r="Q3255" s="12" t="s">
        <v>8320</v>
      </c>
      <c r="R3255" t="s">
        <v>8321</v>
      </c>
      <c r="S3255" s="9">
        <f t="shared" si="152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15000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0</v>
      </c>
      <c r="P3256">
        <f t="shared" si="151"/>
        <v>0.3</v>
      </c>
      <c r="Q3256" s="12" t="s">
        <v>8320</v>
      </c>
      <c r="R3256" t="s">
        <v>8321</v>
      </c>
      <c r="S3256" s="9">
        <f t="shared" si="152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8000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</v>
      </c>
      <c r="P3257">
        <f t="shared" si="151"/>
        <v>3.06</v>
      </c>
      <c r="Q3257" s="12" t="s">
        <v>8320</v>
      </c>
      <c r="R3257" t="s">
        <v>8321</v>
      </c>
      <c r="S3257" s="9">
        <f t="shared" si="152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12700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0</v>
      </c>
      <c r="P3258">
        <f t="shared" si="151"/>
        <v>0.31</v>
      </c>
      <c r="Q3258" s="12" t="s">
        <v>8320</v>
      </c>
      <c r="R3258" t="s">
        <v>8321</v>
      </c>
      <c r="S3258" s="9">
        <f t="shared" si="152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1000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6</v>
      </c>
      <c r="P3259">
        <f t="shared" si="151"/>
        <v>1.34</v>
      </c>
      <c r="Q3259" s="12" t="s">
        <v>8320</v>
      </c>
      <c r="R3259" t="s">
        <v>8321</v>
      </c>
      <c r="S3259" s="9">
        <f t="shared" si="152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50000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0</v>
      </c>
      <c r="P3260">
        <f t="shared" si="151"/>
        <v>0.71</v>
      </c>
      <c r="Q3260" s="12" t="s">
        <v>8320</v>
      </c>
      <c r="R3260" t="s">
        <v>8321</v>
      </c>
      <c r="S3260" s="9">
        <f t="shared" si="152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40000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0</v>
      </c>
      <c r="P3261">
        <f t="shared" si="151"/>
        <v>0.55000000000000004</v>
      </c>
      <c r="Q3261" s="12" t="s">
        <v>8320</v>
      </c>
      <c r="R3261" t="s">
        <v>8321</v>
      </c>
      <c r="S3261" s="9">
        <f t="shared" si="152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</v>
      </c>
      <c r="P3262">
        <f t="shared" si="151"/>
        <v>0.73</v>
      </c>
      <c r="Q3262" s="12" t="s">
        <v>8320</v>
      </c>
      <c r="R3262" t="s">
        <v>8321</v>
      </c>
      <c r="S3262" s="9">
        <f t="shared" si="152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2500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2</v>
      </c>
      <c r="P3263">
        <f t="shared" si="151"/>
        <v>1.08</v>
      </c>
      <c r="Q3263" s="12" t="s">
        <v>8320</v>
      </c>
      <c r="R3263" t="s">
        <v>8321</v>
      </c>
      <c r="S3263" s="9">
        <f t="shared" si="152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12000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0</v>
      </c>
      <c r="P3264">
        <f t="shared" si="151"/>
        <v>0.39</v>
      </c>
      <c r="Q3264" s="12" t="s">
        <v>8320</v>
      </c>
      <c r="R3264" t="s">
        <v>8321</v>
      </c>
      <c r="S3264" s="9">
        <f t="shared" si="152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60000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0</v>
      </c>
      <c r="P3265">
        <f t="shared" si="151"/>
        <v>0.76</v>
      </c>
      <c r="Q3265" s="12" t="s">
        <v>8320</v>
      </c>
      <c r="R3265" t="s">
        <v>8321</v>
      </c>
      <c r="S3265" s="9">
        <f t="shared" si="152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12000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0</v>
      </c>
      <c r="P3266">
        <f t="shared" si="151"/>
        <v>1.06</v>
      </c>
      <c r="Q3266" s="12" t="s">
        <v>8320</v>
      </c>
      <c r="R3266" t="s">
        <v>8321</v>
      </c>
      <c r="S3266" s="9">
        <f t="shared" si="152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3</v>
      </c>
      <c r="P3267">
        <f t="shared" ref="P3267:P3330" si="154">IFERROR(ROUND(E3267/L3267,2),0)</f>
        <v>0.81</v>
      </c>
      <c r="Q3267" s="12" t="s">
        <v>8320</v>
      </c>
      <c r="R3267" t="s">
        <v>8321</v>
      </c>
      <c r="S3267" s="9">
        <f t="shared" si="152"/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5000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</v>
      </c>
      <c r="P3268">
        <f t="shared" si="154"/>
        <v>0.31</v>
      </c>
      <c r="Q3268" s="12" t="s">
        <v>8320</v>
      </c>
      <c r="R3268" t="s">
        <v>8321</v>
      </c>
      <c r="S3268" s="9">
        <f t="shared" ref="S3268:S3331" si="155">(((J3268/60)/60/24)+DATE(1970,1,1))</f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75000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0</v>
      </c>
      <c r="P3269">
        <f t="shared" si="154"/>
        <v>0.18</v>
      </c>
      <c r="Q3269" s="12" t="s">
        <v>8320</v>
      </c>
      <c r="R3269" t="s">
        <v>8321</v>
      </c>
      <c r="S3269" s="9">
        <f t="shared" si="155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5000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</v>
      </c>
      <c r="P3270">
        <f t="shared" si="154"/>
        <v>1.21</v>
      </c>
      <c r="Q3270" s="12" t="s">
        <v>8320</v>
      </c>
      <c r="R3270" t="s">
        <v>8321</v>
      </c>
      <c r="S3270" s="9">
        <f t="shared" si="155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10000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</v>
      </c>
      <c r="P3271">
        <f t="shared" si="154"/>
        <v>0.73</v>
      </c>
      <c r="Q3271" s="12" t="s">
        <v>8320</v>
      </c>
      <c r="R3271" t="s">
        <v>8321</v>
      </c>
      <c r="S3271" s="9">
        <f t="shared" si="155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1600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3</v>
      </c>
      <c r="P3272">
        <f t="shared" si="154"/>
        <v>1.7</v>
      </c>
      <c r="Q3272" s="12" t="s">
        <v>8320</v>
      </c>
      <c r="R3272" t="s">
        <v>8321</v>
      </c>
      <c r="S3272" s="9">
        <f t="shared" si="155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8500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</v>
      </c>
      <c r="P3273">
        <f t="shared" si="154"/>
        <v>1</v>
      </c>
      <c r="Q3273" s="12" t="s">
        <v>8320</v>
      </c>
      <c r="R3273" t="s">
        <v>8321</v>
      </c>
      <c r="S3273" s="9">
        <f t="shared" si="155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0</v>
      </c>
      <c r="P3274">
        <f t="shared" si="154"/>
        <v>0.35</v>
      </c>
      <c r="Q3274" s="12" t="s">
        <v>8320</v>
      </c>
      <c r="R3274" t="s">
        <v>8321</v>
      </c>
      <c r="S3274" s="9">
        <f t="shared" si="155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600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9</v>
      </c>
      <c r="P3275">
        <f t="shared" si="154"/>
        <v>2.4300000000000002</v>
      </c>
      <c r="Q3275" s="12" t="s">
        <v>8320</v>
      </c>
      <c r="R3275" t="s">
        <v>8321</v>
      </c>
      <c r="S3275" s="9">
        <f t="shared" si="155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12000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0</v>
      </c>
      <c r="P3276">
        <f t="shared" si="154"/>
        <v>0.17</v>
      </c>
      <c r="Q3276" s="12" t="s">
        <v>8320</v>
      </c>
      <c r="R3276" t="s">
        <v>8321</v>
      </c>
      <c r="S3276" s="9">
        <f t="shared" si="155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15000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0</v>
      </c>
      <c r="P3277">
        <f t="shared" si="154"/>
        <v>4.17</v>
      </c>
      <c r="Q3277" s="12" t="s">
        <v>8320</v>
      </c>
      <c r="R3277" t="s">
        <v>8321</v>
      </c>
      <c r="S3277" s="9">
        <f t="shared" si="155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1000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5</v>
      </c>
      <c r="P3278">
        <f t="shared" si="154"/>
        <v>0.5</v>
      </c>
      <c r="Q3278" s="12" t="s">
        <v>8320</v>
      </c>
      <c r="R3278" t="s">
        <v>8321</v>
      </c>
      <c r="S3278" s="9">
        <f t="shared" si="155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550000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0</v>
      </c>
      <c r="P3279">
        <f t="shared" si="154"/>
        <v>0.5</v>
      </c>
      <c r="Q3279" s="12" t="s">
        <v>8320</v>
      </c>
      <c r="R3279" t="s">
        <v>8321</v>
      </c>
      <c r="S3279" s="9">
        <f t="shared" si="155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3</v>
      </c>
      <c r="P3280">
        <f t="shared" si="154"/>
        <v>1.47</v>
      </c>
      <c r="Q3280" s="12" t="s">
        <v>8320</v>
      </c>
      <c r="R3280" t="s">
        <v>8321</v>
      </c>
      <c r="S3280" s="9">
        <f t="shared" si="155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240000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0</v>
      </c>
      <c r="P3281">
        <f t="shared" si="154"/>
        <v>0.79</v>
      </c>
      <c r="Q3281" s="12" t="s">
        <v>8320</v>
      </c>
      <c r="R3281" t="s">
        <v>8321</v>
      </c>
      <c r="S3281" s="9">
        <f t="shared" si="155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3</v>
      </c>
      <c r="P3282">
        <f t="shared" si="154"/>
        <v>1.67</v>
      </c>
      <c r="Q3282" s="12" t="s">
        <v>8320</v>
      </c>
      <c r="R3282" t="s">
        <v>8321</v>
      </c>
      <c r="S3282" s="9">
        <f t="shared" si="155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45000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0</v>
      </c>
      <c r="P3283">
        <f t="shared" si="154"/>
        <v>1.06</v>
      </c>
      <c r="Q3283" s="12" t="s">
        <v>8320</v>
      </c>
      <c r="R3283" t="s">
        <v>8321</v>
      </c>
      <c r="S3283" s="9">
        <f t="shared" si="155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</v>
      </c>
      <c r="P3284">
        <f t="shared" si="154"/>
        <v>0.21</v>
      </c>
      <c r="Q3284" s="12" t="s">
        <v>8320</v>
      </c>
      <c r="R3284" t="s">
        <v>8321</v>
      </c>
      <c r="S3284" s="9">
        <f t="shared" si="155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</v>
      </c>
      <c r="P3285">
        <f t="shared" si="154"/>
        <v>1.06</v>
      </c>
      <c r="Q3285" s="12" t="s">
        <v>8320</v>
      </c>
      <c r="R3285" t="s">
        <v>8321</v>
      </c>
      <c r="S3285" s="9">
        <f t="shared" si="155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1000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5</v>
      </c>
      <c r="P3286">
        <f t="shared" si="154"/>
        <v>3.33</v>
      </c>
      <c r="Q3286" s="12" t="s">
        <v>8320</v>
      </c>
      <c r="R3286" t="s">
        <v>8321</v>
      </c>
      <c r="S3286" s="9">
        <f t="shared" si="155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8000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</v>
      </c>
      <c r="P3287">
        <f t="shared" si="154"/>
        <v>0.62</v>
      </c>
      <c r="Q3287" s="12" t="s">
        <v>8320</v>
      </c>
      <c r="R3287" t="s">
        <v>8321</v>
      </c>
      <c r="S3287" s="9">
        <f t="shared" si="155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7000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</v>
      </c>
      <c r="P3288">
        <f t="shared" si="154"/>
        <v>0.41</v>
      </c>
      <c r="Q3288" s="12" t="s">
        <v>8320</v>
      </c>
      <c r="R3288" t="s">
        <v>8321</v>
      </c>
      <c r="S3288" s="9">
        <f t="shared" si="155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15000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0</v>
      </c>
      <c r="P3289">
        <f t="shared" si="154"/>
        <v>1.47</v>
      </c>
      <c r="Q3289" s="12" t="s">
        <v>8320</v>
      </c>
      <c r="R3289" t="s">
        <v>8321</v>
      </c>
      <c r="S3289" s="9">
        <f t="shared" si="155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3000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2</v>
      </c>
      <c r="P3290">
        <f t="shared" si="154"/>
        <v>0.24</v>
      </c>
      <c r="Q3290" s="12" t="s">
        <v>8320</v>
      </c>
      <c r="R3290" t="s">
        <v>8321</v>
      </c>
      <c r="S3290" s="9">
        <f t="shared" si="155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0</v>
      </c>
      <c r="P3291">
        <f t="shared" si="154"/>
        <v>2</v>
      </c>
      <c r="Q3291" s="12" t="s">
        <v>8320</v>
      </c>
      <c r="R3291" t="s">
        <v>8321</v>
      </c>
      <c r="S3291" s="9">
        <f t="shared" si="155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5000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</v>
      </c>
      <c r="P3292">
        <f t="shared" si="154"/>
        <v>0.69</v>
      </c>
      <c r="Q3292" s="12" t="s">
        <v>8320</v>
      </c>
      <c r="R3292" t="s">
        <v>8321</v>
      </c>
      <c r="S3292" s="9">
        <f t="shared" si="155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10</v>
      </c>
      <c r="P3293">
        <f t="shared" si="154"/>
        <v>3.57</v>
      </c>
      <c r="Q3293" s="12" t="s">
        <v>8320</v>
      </c>
      <c r="R3293" t="s">
        <v>8321</v>
      </c>
      <c r="S3293" s="9">
        <f t="shared" si="155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30000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0</v>
      </c>
      <c r="P3294">
        <f t="shared" si="154"/>
        <v>3.33</v>
      </c>
      <c r="Q3294" s="12" t="s">
        <v>8320</v>
      </c>
      <c r="R3294" t="s">
        <v>8321</v>
      </c>
      <c r="S3294" s="9">
        <f t="shared" si="155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850000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0</v>
      </c>
      <c r="P3295">
        <f t="shared" si="154"/>
        <v>0.55000000000000004</v>
      </c>
      <c r="Q3295" s="12" t="s">
        <v>8320</v>
      </c>
      <c r="R3295" t="s">
        <v>8321</v>
      </c>
      <c r="S3295" s="9">
        <f t="shared" si="155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100000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0</v>
      </c>
      <c r="P3296">
        <f t="shared" si="154"/>
        <v>2.08</v>
      </c>
      <c r="Q3296" s="12" t="s">
        <v>8320</v>
      </c>
      <c r="R3296" t="s">
        <v>8321</v>
      </c>
      <c r="S3296" s="9">
        <f t="shared" si="155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15000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0</v>
      </c>
      <c r="P3297">
        <f t="shared" si="154"/>
        <v>1.85</v>
      </c>
      <c r="Q3297" s="12" t="s">
        <v>8320</v>
      </c>
      <c r="R3297" t="s">
        <v>8321</v>
      </c>
      <c r="S3297" s="9">
        <f t="shared" si="155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10000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</v>
      </c>
      <c r="P3298">
        <f t="shared" si="154"/>
        <v>1.06</v>
      </c>
      <c r="Q3298" s="12" t="s">
        <v>8320</v>
      </c>
      <c r="R3298" t="s">
        <v>8321</v>
      </c>
      <c r="S3298" s="9">
        <f t="shared" si="155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30000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0</v>
      </c>
      <c r="P3299">
        <f t="shared" si="154"/>
        <v>1.1399999999999999</v>
      </c>
      <c r="Q3299" s="12" t="s">
        <v>8320</v>
      </c>
      <c r="R3299" t="s">
        <v>8321</v>
      </c>
      <c r="S3299" s="9">
        <f t="shared" si="155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30000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0</v>
      </c>
      <c r="P3300">
        <f t="shared" si="154"/>
        <v>0.69</v>
      </c>
      <c r="Q3300" s="12" t="s">
        <v>8320</v>
      </c>
      <c r="R3300" t="s">
        <v>8321</v>
      </c>
      <c r="S3300" s="9">
        <f t="shared" si="155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20000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0</v>
      </c>
      <c r="P3301">
        <f t="shared" si="154"/>
        <v>0.79</v>
      </c>
      <c r="Q3301" s="12" t="s">
        <v>8320</v>
      </c>
      <c r="R3301" t="s">
        <v>8321</v>
      </c>
      <c r="S3301" s="9">
        <f t="shared" si="155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14920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0</v>
      </c>
      <c r="P3302">
        <f t="shared" si="154"/>
        <v>0.56999999999999995</v>
      </c>
      <c r="Q3302" s="12" t="s">
        <v>8320</v>
      </c>
      <c r="R3302" t="s">
        <v>8321</v>
      </c>
      <c r="S3302" s="9">
        <f t="shared" si="155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3</v>
      </c>
      <c r="P3303">
        <f t="shared" si="154"/>
        <v>0.71</v>
      </c>
      <c r="Q3303" s="12" t="s">
        <v>8320</v>
      </c>
      <c r="R3303" t="s">
        <v>8321</v>
      </c>
      <c r="S3303" s="9">
        <f t="shared" si="155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5000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</v>
      </c>
      <c r="P3304">
        <f t="shared" si="154"/>
        <v>1</v>
      </c>
      <c r="Q3304" s="12" t="s">
        <v>8320</v>
      </c>
      <c r="R3304" t="s">
        <v>8321</v>
      </c>
      <c r="S3304" s="9">
        <f t="shared" si="155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1000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5</v>
      </c>
      <c r="P3305">
        <f t="shared" si="154"/>
        <v>1.43</v>
      </c>
      <c r="Q3305" s="12" t="s">
        <v>8320</v>
      </c>
      <c r="R3305" t="s">
        <v>8321</v>
      </c>
      <c r="S3305" s="9">
        <f t="shared" si="155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5500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</v>
      </c>
      <c r="P3306">
        <f t="shared" si="154"/>
        <v>0.28999999999999998</v>
      </c>
      <c r="Q3306" s="12" t="s">
        <v>8320</v>
      </c>
      <c r="R3306" t="s">
        <v>8321</v>
      </c>
      <c r="S3306" s="9">
        <f t="shared" si="155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</v>
      </c>
      <c r="P3307">
        <f t="shared" si="154"/>
        <v>2.5</v>
      </c>
      <c r="Q3307" s="12" t="s">
        <v>8320</v>
      </c>
      <c r="R3307" t="s">
        <v>8321</v>
      </c>
      <c r="S3307" s="9">
        <f t="shared" si="155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20000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0</v>
      </c>
      <c r="P3308">
        <f t="shared" si="154"/>
        <v>0.89</v>
      </c>
      <c r="Q3308" s="12" t="s">
        <v>8320</v>
      </c>
      <c r="R3308" t="s">
        <v>8321</v>
      </c>
      <c r="S3308" s="9">
        <f t="shared" si="155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80000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0</v>
      </c>
      <c r="P3309">
        <f t="shared" si="154"/>
        <v>2.38</v>
      </c>
      <c r="Q3309" s="12" t="s">
        <v>8320</v>
      </c>
      <c r="R3309" t="s">
        <v>8321</v>
      </c>
      <c r="S3309" s="9">
        <f t="shared" si="155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100000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0</v>
      </c>
      <c r="P3310">
        <f t="shared" si="154"/>
        <v>0.82</v>
      </c>
      <c r="Q3310" s="12" t="s">
        <v>8320</v>
      </c>
      <c r="R3310" t="s">
        <v>8321</v>
      </c>
      <c r="S3310" s="9">
        <f t="shared" si="155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1000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5</v>
      </c>
      <c r="P3311">
        <f t="shared" si="154"/>
        <v>1.52</v>
      </c>
      <c r="Q3311" s="12" t="s">
        <v>8320</v>
      </c>
      <c r="R3311" t="s">
        <v>8321</v>
      </c>
      <c r="S3311" s="9">
        <f t="shared" si="155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2000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2</v>
      </c>
      <c r="P3312">
        <f t="shared" si="154"/>
        <v>1.45</v>
      </c>
      <c r="Q3312" s="12" t="s">
        <v>8320</v>
      </c>
      <c r="R3312" t="s">
        <v>8321</v>
      </c>
      <c r="S3312" s="9">
        <f t="shared" si="155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65000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0</v>
      </c>
      <c r="P3313">
        <f t="shared" si="154"/>
        <v>1</v>
      </c>
      <c r="Q3313" s="12" t="s">
        <v>8320</v>
      </c>
      <c r="R3313" t="s">
        <v>8321</v>
      </c>
      <c r="S3313" s="9">
        <f t="shared" si="155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2200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2</v>
      </c>
      <c r="P3314">
        <f t="shared" si="154"/>
        <v>1.1000000000000001</v>
      </c>
      <c r="Q3314" s="12" t="s">
        <v>8320</v>
      </c>
      <c r="R3314" t="s">
        <v>8321</v>
      </c>
      <c r="S3314" s="9">
        <f t="shared" si="155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3500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</v>
      </c>
      <c r="P3315">
        <f t="shared" si="154"/>
        <v>1.55</v>
      </c>
      <c r="Q3315" s="12" t="s">
        <v>8320</v>
      </c>
      <c r="R3315" t="s">
        <v>8321</v>
      </c>
      <c r="S3315" s="9">
        <f t="shared" si="155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30000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0</v>
      </c>
      <c r="P3316">
        <f t="shared" si="154"/>
        <v>0.78</v>
      </c>
      <c r="Q3316" s="12" t="s">
        <v>8320</v>
      </c>
      <c r="R3316" t="s">
        <v>8321</v>
      </c>
      <c r="S3316" s="9">
        <f t="shared" si="155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1000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5</v>
      </c>
      <c r="P3317">
        <f t="shared" si="154"/>
        <v>0.51</v>
      </c>
      <c r="Q3317" s="12" t="s">
        <v>8320</v>
      </c>
      <c r="R3317" t="s">
        <v>8321</v>
      </c>
      <c r="S3317" s="9">
        <f t="shared" si="155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600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8</v>
      </c>
      <c r="P3318">
        <f t="shared" si="154"/>
        <v>0.36</v>
      </c>
      <c r="Q3318" s="12" t="s">
        <v>8320</v>
      </c>
      <c r="R3318" t="s">
        <v>8321</v>
      </c>
      <c r="S3318" s="9">
        <f t="shared" si="155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10000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0</v>
      </c>
      <c r="P3319">
        <f t="shared" si="154"/>
        <v>2.5</v>
      </c>
      <c r="Q3319" s="12" t="s">
        <v>8320</v>
      </c>
      <c r="R3319" t="s">
        <v>8321</v>
      </c>
      <c r="S3319" s="9">
        <f t="shared" si="155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1000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5</v>
      </c>
      <c r="P3320">
        <f t="shared" si="154"/>
        <v>1.41</v>
      </c>
      <c r="Q3320" s="12" t="s">
        <v>8320</v>
      </c>
      <c r="R3320" t="s">
        <v>8321</v>
      </c>
      <c r="S3320" s="9">
        <f t="shared" si="155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117000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0</v>
      </c>
      <c r="P3321">
        <f t="shared" si="154"/>
        <v>2.81</v>
      </c>
      <c r="Q3321" s="12" t="s">
        <v>8320</v>
      </c>
      <c r="R3321" t="s">
        <v>8321</v>
      </c>
      <c r="S3321" s="9">
        <f t="shared" si="155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4000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</v>
      </c>
      <c r="P3322">
        <f t="shared" si="154"/>
        <v>1.18</v>
      </c>
      <c r="Q3322" s="12" t="s">
        <v>8320</v>
      </c>
      <c r="R3322" t="s">
        <v>8321</v>
      </c>
      <c r="S3322" s="9">
        <f t="shared" si="155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</v>
      </c>
      <c r="P3323">
        <f t="shared" si="154"/>
        <v>3</v>
      </c>
      <c r="Q3323" s="12" t="s">
        <v>8320</v>
      </c>
      <c r="R3323" t="s">
        <v>8321</v>
      </c>
      <c r="S3323" s="9">
        <f t="shared" si="155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2750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2</v>
      </c>
      <c r="P3324">
        <f t="shared" si="154"/>
        <v>1.96</v>
      </c>
      <c r="Q3324" s="12" t="s">
        <v>8320</v>
      </c>
      <c r="R3324" t="s">
        <v>8321</v>
      </c>
      <c r="S3324" s="9">
        <f t="shared" si="155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3000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2</v>
      </c>
      <c r="P3325">
        <f t="shared" si="154"/>
        <v>0.92</v>
      </c>
      <c r="Q3325" s="12" t="s">
        <v>8320</v>
      </c>
      <c r="R3325" t="s">
        <v>8321</v>
      </c>
      <c r="S3325" s="9">
        <f t="shared" si="155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1400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3</v>
      </c>
      <c r="P3326">
        <f t="shared" si="154"/>
        <v>4.5</v>
      </c>
      <c r="Q3326" s="12" t="s">
        <v>8320</v>
      </c>
      <c r="R3326" t="s">
        <v>8321</v>
      </c>
      <c r="S3326" s="9">
        <f t="shared" si="155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7500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</v>
      </c>
      <c r="P3327">
        <f t="shared" si="154"/>
        <v>3</v>
      </c>
      <c r="Q3327" s="12" t="s">
        <v>8320</v>
      </c>
      <c r="R3327" t="s">
        <v>8321</v>
      </c>
      <c r="S3327" s="9">
        <f t="shared" si="155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300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14</v>
      </c>
      <c r="P3328">
        <f t="shared" si="154"/>
        <v>0.74</v>
      </c>
      <c r="Q3328" s="12" t="s">
        <v>8320</v>
      </c>
      <c r="R3328" t="s">
        <v>8321</v>
      </c>
      <c r="S3328" s="9">
        <f t="shared" si="155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1000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4</v>
      </c>
      <c r="P3329">
        <f t="shared" si="154"/>
        <v>1.27</v>
      </c>
      <c r="Q3329" s="12" t="s">
        <v>8320</v>
      </c>
      <c r="R3329" t="s">
        <v>8321</v>
      </c>
      <c r="S3329" s="9">
        <f t="shared" si="155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25000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0</v>
      </c>
      <c r="P3330">
        <f t="shared" si="154"/>
        <v>4.67</v>
      </c>
      <c r="Q3330" s="12" t="s">
        <v>8320</v>
      </c>
      <c r="R3330" t="s">
        <v>8321</v>
      </c>
      <c r="S3330" s="9">
        <f t="shared" si="155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0</v>
      </c>
      <c r="P3331">
        <f t="shared" ref="P3331:P3394" si="157">IFERROR(ROUND(E3331/L3331,2),0)</f>
        <v>1.58</v>
      </c>
      <c r="Q3331" s="12" t="s">
        <v>8320</v>
      </c>
      <c r="R3331" t="s">
        <v>8321</v>
      </c>
      <c r="S3331" s="9">
        <f t="shared" si="155"/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1000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4</v>
      </c>
      <c r="P3332">
        <f t="shared" si="157"/>
        <v>0.59</v>
      </c>
      <c r="Q3332" s="12" t="s">
        <v>8320</v>
      </c>
      <c r="R3332" t="s">
        <v>8321</v>
      </c>
      <c r="S3332" s="9">
        <f t="shared" ref="S3332:S3395" si="158">(((J3332/60)/60/24)+DATE(1970,1,1))</f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2000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2</v>
      </c>
      <c r="P3333">
        <f t="shared" si="157"/>
        <v>0.63</v>
      </c>
      <c r="Q3333" s="12" t="s">
        <v>8320</v>
      </c>
      <c r="R3333" t="s">
        <v>8321</v>
      </c>
      <c r="S3333" s="9">
        <f t="shared" si="158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50000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0</v>
      </c>
      <c r="P3334">
        <f t="shared" si="157"/>
        <v>0.48</v>
      </c>
      <c r="Q3334" s="12" t="s">
        <v>8320</v>
      </c>
      <c r="R3334" t="s">
        <v>8321</v>
      </c>
      <c r="S3334" s="9">
        <f t="shared" si="158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3</v>
      </c>
      <c r="P3335">
        <f t="shared" si="157"/>
        <v>0.36</v>
      </c>
      <c r="Q3335" s="12" t="s">
        <v>8320</v>
      </c>
      <c r="R3335" t="s">
        <v>8321</v>
      </c>
      <c r="S3335" s="9">
        <f t="shared" si="158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</v>
      </c>
      <c r="P3336">
        <f t="shared" si="157"/>
        <v>0.87</v>
      </c>
      <c r="Q3336" s="12" t="s">
        <v>8320</v>
      </c>
      <c r="R3336" t="s">
        <v>8321</v>
      </c>
      <c r="S3336" s="9">
        <f t="shared" si="158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2750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</v>
      </c>
      <c r="P3337">
        <f t="shared" si="157"/>
        <v>0.63</v>
      </c>
      <c r="Q3337" s="12" t="s">
        <v>8320</v>
      </c>
      <c r="R3337" t="s">
        <v>8321</v>
      </c>
      <c r="S3337" s="9">
        <f t="shared" si="158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</v>
      </c>
      <c r="P3338">
        <f t="shared" si="157"/>
        <v>4.4400000000000004</v>
      </c>
      <c r="Q3338" s="12" t="s">
        <v>8320</v>
      </c>
      <c r="R3338" t="s">
        <v>8321</v>
      </c>
      <c r="S3338" s="9">
        <f t="shared" si="158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8000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</v>
      </c>
      <c r="P3339">
        <f t="shared" si="157"/>
        <v>1.18</v>
      </c>
      <c r="Q3339" s="12" t="s">
        <v>8320</v>
      </c>
      <c r="R3339" t="s">
        <v>8321</v>
      </c>
      <c r="S3339" s="9">
        <f t="shared" si="158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3000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</v>
      </c>
      <c r="P3340">
        <f t="shared" si="157"/>
        <v>0.36</v>
      </c>
      <c r="Q3340" s="12" t="s">
        <v>8320</v>
      </c>
      <c r="R3340" t="s">
        <v>8321</v>
      </c>
      <c r="S3340" s="9">
        <f t="shared" si="158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54000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0</v>
      </c>
      <c r="P3341">
        <f t="shared" si="157"/>
        <v>0.85</v>
      </c>
      <c r="Q3341" s="12" t="s">
        <v>8320</v>
      </c>
      <c r="R3341" t="s">
        <v>8321</v>
      </c>
      <c r="S3341" s="9">
        <f t="shared" si="158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5000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</v>
      </c>
      <c r="P3342">
        <f t="shared" si="157"/>
        <v>1.05</v>
      </c>
      <c r="Q3342" s="12" t="s">
        <v>8320</v>
      </c>
      <c r="R3342" t="s">
        <v>8321</v>
      </c>
      <c r="S3342" s="9">
        <f t="shared" si="158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2500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2</v>
      </c>
      <c r="P3343">
        <f t="shared" si="157"/>
        <v>1.43</v>
      </c>
      <c r="Q3343" s="12" t="s">
        <v>8320</v>
      </c>
      <c r="R3343" t="s">
        <v>8321</v>
      </c>
      <c r="S3343" s="9">
        <f t="shared" si="158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10000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0</v>
      </c>
      <c r="P3344">
        <f t="shared" si="157"/>
        <v>0.51</v>
      </c>
      <c r="Q3344" s="12" t="s">
        <v>8320</v>
      </c>
      <c r="R3344" t="s">
        <v>8321</v>
      </c>
      <c r="S3344" s="9">
        <f t="shared" si="158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3</v>
      </c>
      <c r="P3345">
        <f t="shared" si="157"/>
        <v>1.74</v>
      </c>
      <c r="Q3345" s="12" t="s">
        <v>8320</v>
      </c>
      <c r="R3345" t="s">
        <v>8321</v>
      </c>
      <c r="S3345" s="9">
        <f t="shared" si="158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3000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</v>
      </c>
      <c r="P3346">
        <f t="shared" si="157"/>
        <v>1</v>
      </c>
      <c r="Q3346" s="12" t="s">
        <v>8320</v>
      </c>
      <c r="R3346" t="s">
        <v>8321</v>
      </c>
      <c r="S3346" s="9">
        <f t="shared" si="158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60000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0</v>
      </c>
      <c r="P3347">
        <f t="shared" si="157"/>
        <v>3</v>
      </c>
      <c r="Q3347" s="12" t="s">
        <v>8320</v>
      </c>
      <c r="R3347" t="s">
        <v>8321</v>
      </c>
      <c r="S3347" s="9">
        <f t="shared" si="158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5000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</v>
      </c>
      <c r="P3348">
        <f t="shared" si="157"/>
        <v>2.17</v>
      </c>
      <c r="Q3348" s="12" t="s">
        <v>8320</v>
      </c>
      <c r="R3348" t="s">
        <v>8321</v>
      </c>
      <c r="S3348" s="9">
        <f t="shared" si="158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1000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4</v>
      </c>
      <c r="P3349">
        <f t="shared" si="157"/>
        <v>1.73</v>
      </c>
      <c r="Q3349" s="12" t="s">
        <v>8320</v>
      </c>
      <c r="R3349" t="s">
        <v>8321</v>
      </c>
      <c r="S3349" s="9">
        <f t="shared" si="158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3500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</v>
      </c>
      <c r="P3350">
        <f t="shared" si="157"/>
        <v>0.47</v>
      </c>
      <c r="Q3350" s="12" t="s">
        <v>8320</v>
      </c>
      <c r="R3350" t="s">
        <v>8321</v>
      </c>
      <c r="S3350" s="9">
        <f t="shared" si="158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8000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0</v>
      </c>
      <c r="P3351">
        <f t="shared" si="157"/>
        <v>2.57</v>
      </c>
      <c r="Q3351" s="12" t="s">
        <v>8320</v>
      </c>
      <c r="R3351" t="s">
        <v>8321</v>
      </c>
      <c r="S3351" s="9">
        <f t="shared" si="158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2500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</v>
      </c>
      <c r="P3352">
        <f t="shared" si="157"/>
        <v>0.71</v>
      </c>
      <c r="Q3352" s="12" t="s">
        <v>8320</v>
      </c>
      <c r="R3352" t="s">
        <v>8321</v>
      </c>
      <c r="S3352" s="9">
        <f t="shared" si="158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15000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0</v>
      </c>
      <c r="P3353">
        <f t="shared" si="157"/>
        <v>0.67</v>
      </c>
      <c r="Q3353" s="12" t="s">
        <v>8320</v>
      </c>
      <c r="R3353" t="s">
        <v>8321</v>
      </c>
      <c r="S3353" s="9">
        <f t="shared" si="158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</v>
      </c>
      <c r="P3354">
        <f t="shared" si="157"/>
        <v>0.51</v>
      </c>
      <c r="Q3354" s="12" t="s">
        <v>8320</v>
      </c>
      <c r="R3354" t="s">
        <v>8321</v>
      </c>
      <c r="S3354" s="9">
        <f t="shared" si="158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1</v>
      </c>
      <c r="P3355">
        <f t="shared" si="157"/>
        <v>0.8</v>
      </c>
      <c r="Q3355" s="12" t="s">
        <v>8320</v>
      </c>
      <c r="R3355" t="s">
        <v>8321</v>
      </c>
      <c r="S3355" s="9">
        <f t="shared" si="158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7500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0</v>
      </c>
      <c r="P3356">
        <f t="shared" si="157"/>
        <v>0.64</v>
      </c>
      <c r="Q3356" s="12" t="s">
        <v>8320</v>
      </c>
      <c r="R3356" t="s">
        <v>8321</v>
      </c>
      <c r="S3356" s="9">
        <f t="shared" si="158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60000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0</v>
      </c>
      <c r="P3357">
        <f t="shared" si="157"/>
        <v>2.33</v>
      </c>
      <c r="Q3357" s="12" t="s">
        <v>8320</v>
      </c>
      <c r="R3357" t="s">
        <v>8321</v>
      </c>
      <c r="S3357" s="9">
        <f t="shared" si="158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750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5</v>
      </c>
      <c r="P3358">
        <f t="shared" si="157"/>
        <v>1.3</v>
      </c>
      <c r="Q3358" s="12" t="s">
        <v>8320</v>
      </c>
      <c r="R3358" t="s">
        <v>8321</v>
      </c>
      <c r="S3358" s="9">
        <f t="shared" si="158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4000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</v>
      </c>
      <c r="P3359">
        <f t="shared" si="157"/>
        <v>1.67</v>
      </c>
      <c r="Q3359" s="12" t="s">
        <v>8320</v>
      </c>
      <c r="R3359" t="s">
        <v>8321</v>
      </c>
      <c r="S3359" s="9">
        <f t="shared" si="158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6000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</v>
      </c>
      <c r="P3360">
        <f t="shared" si="157"/>
        <v>0.22</v>
      </c>
      <c r="Q3360" s="12" t="s">
        <v>8320</v>
      </c>
      <c r="R3360" t="s">
        <v>8321</v>
      </c>
      <c r="S3360" s="9">
        <f t="shared" si="158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65000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0</v>
      </c>
      <c r="P3361">
        <f t="shared" si="157"/>
        <v>1.52</v>
      </c>
      <c r="Q3361" s="12" t="s">
        <v>8320</v>
      </c>
      <c r="R3361" t="s">
        <v>8321</v>
      </c>
      <c r="S3361" s="9">
        <f t="shared" si="158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8000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0</v>
      </c>
      <c r="P3362">
        <f t="shared" si="157"/>
        <v>0.49</v>
      </c>
      <c r="Q3362" s="12" t="s">
        <v>8320</v>
      </c>
      <c r="R3362" t="s">
        <v>8321</v>
      </c>
      <c r="S3362" s="9">
        <f t="shared" si="158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2000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2</v>
      </c>
      <c r="P3363">
        <f t="shared" si="157"/>
        <v>0.51</v>
      </c>
      <c r="Q3363" s="12" t="s">
        <v>8320</v>
      </c>
      <c r="R3363" t="s">
        <v>8321</v>
      </c>
      <c r="S3363" s="9">
        <f t="shared" si="158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12500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0</v>
      </c>
      <c r="P3364">
        <f t="shared" si="157"/>
        <v>1.75</v>
      </c>
      <c r="Q3364" s="12" t="s">
        <v>8320</v>
      </c>
      <c r="R3364" t="s">
        <v>8321</v>
      </c>
      <c r="S3364" s="9">
        <f t="shared" si="158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2000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2</v>
      </c>
      <c r="P3365">
        <f t="shared" si="157"/>
        <v>1.35</v>
      </c>
      <c r="Q3365" s="12" t="s">
        <v>8320</v>
      </c>
      <c r="R3365" t="s">
        <v>8321</v>
      </c>
      <c r="S3365" s="9">
        <f t="shared" si="158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3495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</v>
      </c>
      <c r="P3366">
        <f t="shared" si="157"/>
        <v>0.49</v>
      </c>
      <c r="Q3366" s="12" t="s">
        <v>8320</v>
      </c>
      <c r="R3366" t="s">
        <v>8321</v>
      </c>
      <c r="S3366" s="9">
        <f t="shared" si="158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5000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</v>
      </c>
      <c r="P3367">
        <f t="shared" si="157"/>
        <v>11.33</v>
      </c>
      <c r="Q3367" s="12" t="s">
        <v>8320</v>
      </c>
      <c r="R3367" t="s">
        <v>8321</v>
      </c>
      <c r="S3367" s="9">
        <f t="shared" si="158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372625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0</v>
      </c>
      <c r="P3368">
        <f t="shared" si="157"/>
        <v>1.89</v>
      </c>
      <c r="Q3368" s="12" t="s">
        <v>8320</v>
      </c>
      <c r="R3368" t="s">
        <v>8321</v>
      </c>
      <c r="S3368" s="9">
        <f t="shared" si="158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4000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</v>
      </c>
      <c r="P3369">
        <f t="shared" si="157"/>
        <v>1.1299999999999999</v>
      </c>
      <c r="Q3369" s="12" t="s">
        <v>8320</v>
      </c>
      <c r="R3369" t="s">
        <v>8321</v>
      </c>
      <c r="S3369" s="9">
        <f t="shared" si="158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3759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</v>
      </c>
      <c r="P3370">
        <f t="shared" si="157"/>
        <v>1.39</v>
      </c>
      <c r="Q3370" s="12" t="s">
        <v>8320</v>
      </c>
      <c r="R3370" t="s">
        <v>8321</v>
      </c>
      <c r="S3370" s="9">
        <f t="shared" si="158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2</v>
      </c>
      <c r="P3371">
        <f t="shared" si="157"/>
        <v>0.59</v>
      </c>
      <c r="Q3371" s="12" t="s">
        <v>8320</v>
      </c>
      <c r="R3371" t="s">
        <v>8321</v>
      </c>
      <c r="S3371" s="9">
        <f t="shared" si="158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3</v>
      </c>
      <c r="P3372">
        <f t="shared" si="157"/>
        <v>1.23</v>
      </c>
      <c r="Q3372" s="12" t="s">
        <v>8320</v>
      </c>
      <c r="R3372" t="s">
        <v>8321</v>
      </c>
      <c r="S3372" s="9">
        <f t="shared" si="158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0</v>
      </c>
      <c r="P3373">
        <f t="shared" si="157"/>
        <v>3.44</v>
      </c>
      <c r="Q3373" s="12" t="s">
        <v>8320</v>
      </c>
      <c r="R3373" t="s">
        <v>8321</v>
      </c>
      <c r="S3373" s="9">
        <f t="shared" si="158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50000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0</v>
      </c>
      <c r="P3374">
        <f t="shared" si="157"/>
        <v>1.1499999999999999</v>
      </c>
      <c r="Q3374" s="12" t="s">
        <v>8320</v>
      </c>
      <c r="R3374" t="s">
        <v>8321</v>
      </c>
      <c r="S3374" s="9">
        <f t="shared" si="158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380000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0</v>
      </c>
      <c r="P3375">
        <f t="shared" si="157"/>
        <v>1</v>
      </c>
      <c r="Q3375" s="12" t="s">
        <v>8320</v>
      </c>
      <c r="R3375" t="s">
        <v>8321</v>
      </c>
      <c r="S3375" s="9">
        <f t="shared" si="158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4480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</v>
      </c>
      <c r="P3376">
        <f t="shared" si="157"/>
        <v>0.57999999999999996</v>
      </c>
      <c r="Q3376" s="12" t="s">
        <v>8320</v>
      </c>
      <c r="R3376" t="s">
        <v>8321</v>
      </c>
      <c r="S3376" s="9">
        <f t="shared" si="158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3750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</v>
      </c>
      <c r="P3377">
        <f t="shared" si="157"/>
        <v>1.76</v>
      </c>
      <c r="Q3377" s="12" t="s">
        <v>8320</v>
      </c>
      <c r="R3377" t="s">
        <v>8321</v>
      </c>
      <c r="S3377" s="9">
        <f t="shared" si="158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3500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</v>
      </c>
      <c r="P3378">
        <f t="shared" si="157"/>
        <v>1.58</v>
      </c>
      <c r="Q3378" s="12" t="s">
        <v>8320</v>
      </c>
      <c r="R3378" t="s">
        <v>8321</v>
      </c>
      <c r="S3378" s="9">
        <f t="shared" si="158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5000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</v>
      </c>
      <c r="P3379">
        <f t="shared" si="157"/>
        <v>0.39</v>
      </c>
      <c r="Q3379" s="12" t="s">
        <v>8320</v>
      </c>
      <c r="R3379" t="s">
        <v>8321</v>
      </c>
      <c r="S3379" s="9">
        <f t="shared" si="158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125000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0</v>
      </c>
      <c r="P3380">
        <f t="shared" si="157"/>
        <v>1.43</v>
      </c>
      <c r="Q3380" s="12" t="s">
        <v>8320</v>
      </c>
      <c r="R3380" t="s">
        <v>8321</v>
      </c>
      <c r="S3380" s="9">
        <f t="shared" si="158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4000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</v>
      </c>
      <c r="P3381">
        <f t="shared" si="157"/>
        <v>0.79</v>
      </c>
      <c r="Q3381" s="12" t="s">
        <v>8320</v>
      </c>
      <c r="R3381" t="s">
        <v>8321</v>
      </c>
      <c r="S3381" s="9">
        <f t="shared" si="158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120</v>
      </c>
      <c r="P3382">
        <f t="shared" si="157"/>
        <v>1.07</v>
      </c>
      <c r="Q3382" s="12" t="s">
        <v>8320</v>
      </c>
      <c r="R3382" t="s">
        <v>8321</v>
      </c>
      <c r="S3382" s="9">
        <f t="shared" si="158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16000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0</v>
      </c>
      <c r="P3383">
        <f t="shared" si="157"/>
        <v>0.63</v>
      </c>
      <c r="Q3383" s="12" t="s">
        <v>8320</v>
      </c>
      <c r="R3383" t="s">
        <v>8321</v>
      </c>
      <c r="S3383" s="9">
        <f t="shared" si="158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15000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0</v>
      </c>
      <c r="P3384">
        <f t="shared" si="157"/>
        <v>0.65</v>
      </c>
      <c r="Q3384" s="12" t="s">
        <v>8320</v>
      </c>
      <c r="R3384" t="s">
        <v>8321</v>
      </c>
      <c r="S3384" s="9">
        <f t="shared" si="158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5000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</v>
      </c>
      <c r="P3385">
        <f t="shared" si="157"/>
        <v>1</v>
      </c>
      <c r="Q3385" s="12" t="s">
        <v>8320</v>
      </c>
      <c r="R3385" t="s">
        <v>8321</v>
      </c>
      <c r="S3385" s="9">
        <f t="shared" si="158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550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5</v>
      </c>
      <c r="P3386">
        <f t="shared" si="157"/>
        <v>0.47</v>
      </c>
      <c r="Q3386" s="12" t="s">
        <v>8320</v>
      </c>
      <c r="R3386" t="s">
        <v>8321</v>
      </c>
      <c r="S3386" s="9">
        <f t="shared" si="158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500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6</v>
      </c>
      <c r="P3387">
        <f t="shared" si="157"/>
        <v>2</v>
      </c>
      <c r="Q3387" s="12" t="s">
        <v>8320</v>
      </c>
      <c r="R3387" t="s">
        <v>8321</v>
      </c>
      <c r="S3387" s="9">
        <f t="shared" si="158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250000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0</v>
      </c>
      <c r="P3388">
        <f t="shared" si="157"/>
        <v>0.71</v>
      </c>
      <c r="Q3388" s="12" t="s">
        <v>8320</v>
      </c>
      <c r="R3388" t="s">
        <v>8321</v>
      </c>
      <c r="S3388" s="9">
        <f t="shared" si="158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116</v>
      </c>
      <c r="P3389">
        <f t="shared" si="157"/>
        <v>0.83</v>
      </c>
      <c r="Q3389" s="12" t="s">
        <v>8320</v>
      </c>
      <c r="R3389" t="s">
        <v>8321</v>
      </c>
      <c r="S3389" s="9">
        <f t="shared" si="158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11200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0</v>
      </c>
      <c r="P3390">
        <f t="shared" si="157"/>
        <v>0.64</v>
      </c>
      <c r="Q3390" s="12" t="s">
        <v>8320</v>
      </c>
      <c r="R3390" t="s">
        <v>8321</v>
      </c>
      <c r="S3390" s="9">
        <f t="shared" si="158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3500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</v>
      </c>
      <c r="P3391">
        <f t="shared" si="157"/>
        <v>0.47</v>
      </c>
      <c r="Q3391" s="12" t="s">
        <v>8320</v>
      </c>
      <c r="R3391" t="s">
        <v>8321</v>
      </c>
      <c r="S3391" s="9">
        <f t="shared" si="158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4600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</v>
      </c>
      <c r="P3392">
        <f t="shared" si="157"/>
        <v>1.27</v>
      </c>
      <c r="Q3392" s="12" t="s">
        <v>8320</v>
      </c>
      <c r="R3392" t="s">
        <v>8321</v>
      </c>
      <c r="S3392" s="9">
        <f t="shared" si="158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3333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1</v>
      </c>
      <c r="P3393">
        <f t="shared" si="157"/>
        <v>1.56</v>
      </c>
      <c r="Q3393" s="12" t="s">
        <v>8320</v>
      </c>
      <c r="R3393" t="s">
        <v>8321</v>
      </c>
      <c r="S3393" s="9">
        <f t="shared" si="158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4000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</v>
      </c>
      <c r="P3394">
        <f t="shared" si="157"/>
        <v>2.25</v>
      </c>
      <c r="Q3394" s="12" t="s">
        <v>8320</v>
      </c>
      <c r="R3394" t="s">
        <v>8321</v>
      </c>
      <c r="S3394" s="9">
        <f t="shared" si="158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8000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0</v>
      </c>
      <c r="P3395">
        <f t="shared" ref="P3395:P3458" si="160">IFERROR(ROUND(E3395/L3395,2),0)</f>
        <v>0.59</v>
      </c>
      <c r="Q3395" s="12" t="s">
        <v>8320</v>
      </c>
      <c r="R3395" t="s">
        <v>8321</v>
      </c>
      <c r="S3395" s="9">
        <f t="shared" si="158"/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94875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0</v>
      </c>
      <c r="P3396">
        <f t="shared" si="160"/>
        <v>0.96</v>
      </c>
      <c r="Q3396" s="12" t="s">
        <v>8320</v>
      </c>
      <c r="R3396" t="s">
        <v>8321</v>
      </c>
      <c r="S3396" s="9">
        <f t="shared" ref="S3396:S3459" si="161">(((J3396/60)/60/24)+DATE(1970,1,1))</f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25000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0</v>
      </c>
      <c r="P3397">
        <f t="shared" si="160"/>
        <v>0.68</v>
      </c>
      <c r="Q3397" s="12" t="s">
        <v>8320</v>
      </c>
      <c r="R3397" t="s">
        <v>8321</v>
      </c>
      <c r="S3397" s="9">
        <f t="shared" si="161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25000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0</v>
      </c>
      <c r="P3398">
        <f t="shared" si="160"/>
        <v>0.93</v>
      </c>
      <c r="Q3398" s="12" t="s">
        <v>8320</v>
      </c>
      <c r="R3398" t="s">
        <v>8321</v>
      </c>
      <c r="S3398" s="9">
        <f t="shared" si="161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25000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0</v>
      </c>
      <c r="P3399">
        <f t="shared" si="160"/>
        <v>1.08</v>
      </c>
      <c r="Q3399" s="12" t="s">
        <v>8320</v>
      </c>
      <c r="R3399" t="s">
        <v>8321</v>
      </c>
      <c r="S3399" s="9">
        <f t="shared" si="161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160000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0</v>
      </c>
      <c r="P3400">
        <f t="shared" si="160"/>
        <v>0.4</v>
      </c>
      <c r="Q3400" s="12" t="s">
        <v>8320</v>
      </c>
      <c r="R3400" t="s">
        <v>8321</v>
      </c>
      <c r="S3400" s="9">
        <f t="shared" si="161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3600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</v>
      </c>
      <c r="P3401">
        <f t="shared" si="160"/>
        <v>0.56999999999999995</v>
      </c>
      <c r="Q3401" s="12" t="s">
        <v>8320</v>
      </c>
      <c r="R3401" t="s">
        <v>8321</v>
      </c>
      <c r="S3401" s="9">
        <f t="shared" si="161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20000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0</v>
      </c>
      <c r="P3402">
        <f t="shared" si="160"/>
        <v>0.31</v>
      </c>
      <c r="Q3402" s="12" t="s">
        <v>8320</v>
      </c>
      <c r="R3402" t="s">
        <v>8321</v>
      </c>
      <c r="S3402" s="9">
        <f t="shared" si="161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1500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2</v>
      </c>
      <c r="P3403">
        <f t="shared" si="160"/>
        <v>0.39</v>
      </c>
      <c r="Q3403" s="12" t="s">
        <v>8320</v>
      </c>
      <c r="R3403" t="s">
        <v>8321</v>
      </c>
      <c r="S3403" s="9">
        <f t="shared" si="161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50000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0</v>
      </c>
      <c r="P3404">
        <f t="shared" si="160"/>
        <v>0.16</v>
      </c>
      <c r="Q3404" s="12" t="s">
        <v>8320</v>
      </c>
      <c r="R3404" t="s">
        <v>8321</v>
      </c>
      <c r="S3404" s="9">
        <f t="shared" si="161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800000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0</v>
      </c>
      <c r="P3405">
        <f t="shared" si="160"/>
        <v>1.53</v>
      </c>
      <c r="Q3405" s="12" t="s">
        <v>8320</v>
      </c>
      <c r="R3405" t="s">
        <v>8321</v>
      </c>
      <c r="S3405" s="9">
        <f t="shared" si="161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100000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0</v>
      </c>
      <c r="P3406">
        <f t="shared" si="160"/>
        <v>8.67</v>
      </c>
      <c r="Q3406" s="12" t="s">
        <v>8320</v>
      </c>
      <c r="R3406" t="s">
        <v>8321</v>
      </c>
      <c r="S3406" s="9">
        <f t="shared" si="161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2000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</v>
      </c>
      <c r="P3407">
        <f t="shared" si="160"/>
        <v>1.53</v>
      </c>
      <c r="Q3407" s="12" t="s">
        <v>8320</v>
      </c>
      <c r="R3407" t="s">
        <v>8321</v>
      </c>
      <c r="S3407" s="9">
        <f t="shared" si="161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39000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0</v>
      </c>
      <c r="P3408">
        <f t="shared" si="160"/>
        <v>0.27</v>
      </c>
      <c r="Q3408" s="12" t="s">
        <v>8320</v>
      </c>
      <c r="R3408" t="s">
        <v>8321</v>
      </c>
      <c r="S3408" s="9">
        <f t="shared" si="161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8500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0</v>
      </c>
      <c r="P3409">
        <f t="shared" si="160"/>
        <v>0.37</v>
      </c>
      <c r="Q3409" s="12" t="s">
        <v>8320</v>
      </c>
      <c r="R3409" t="s">
        <v>8321</v>
      </c>
      <c r="S3409" s="9">
        <f t="shared" si="161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4500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1</v>
      </c>
      <c r="P3410">
        <f t="shared" si="160"/>
        <v>1.39</v>
      </c>
      <c r="Q3410" s="12" t="s">
        <v>8320</v>
      </c>
      <c r="R3410" t="s">
        <v>8321</v>
      </c>
      <c r="S3410" s="9">
        <f t="shared" si="161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7000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0</v>
      </c>
      <c r="P3411">
        <f t="shared" si="160"/>
        <v>1.19</v>
      </c>
      <c r="Q3411" s="12" t="s">
        <v>8320</v>
      </c>
      <c r="R3411" t="s">
        <v>8321</v>
      </c>
      <c r="S3411" s="9">
        <f t="shared" si="161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13</v>
      </c>
      <c r="P3412">
        <f t="shared" si="160"/>
        <v>0.63</v>
      </c>
      <c r="Q3412" s="12" t="s">
        <v>8320</v>
      </c>
      <c r="R3412" t="s">
        <v>8321</v>
      </c>
      <c r="S3412" s="9">
        <f t="shared" si="161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</v>
      </c>
      <c r="P3413">
        <f t="shared" si="160"/>
        <v>0.32</v>
      </c>
      <c r="Q3413" s="12" t="s">
        <v>8320</v>
      </c>
      <c r="R3413" t="s">
        <v>8321</v>
      </c>
      <c r="S3413" s="9">
        <f t="shared" si="161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25000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0</v>
      </c>
      <c r="P3414">
        <f t="shared" si="160"/>
        <v>0.96</v>
      </c>
      <c r="Q3414" s="12" t="s">
        <v>8320</v>
      </c>
      <c r="R3414" t="s">
        <v>8321</v>
      </c>
      <c r="S3414" s="9">
        <f t="shared" si="161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2750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</v>
      </c>
      <c r="P3415">
        <f t="shared" si="160"/>
        <v>1.79</v>
      </c>
      <c r="Q3415" s="12" t="s">
        <v>8320</v>
      </c>
      <c r="R3415" t="s">
        <v>8321</v>
      </c>
      <c r="S3415" s="9">
        <f t="shared" si="161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2</v>
      </c>
      <c r="P3416">
        <f t="shared" si="160"/>
        <v>0.56999999999999995</v>
      </c>
      <c r="Q3416" s="12" t="s">
        <v>8320</v>
      </c>
      <c r="R3416" t="s">
        <v>8321</v>
      </c>
      <c r="S3416" s="9">
        <f t="shared" si="161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6000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0</v>
      </c>
      <c r="P3417">
        <f t="shared" si="160"/>
        <v>2.78</v>
      </c>
      <c r="Q3417" s="12" t="s">
        <v>8320</v>
      </c>
      <c r="R3417" t="s">
        <v>8321</v>
      </c>
      <c r="S3417" s="9">
        <f t="shared" si="161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15000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0</v>
      </c>
      <c r="P3418">
        <f t="shared" si="160"/>
        <v>0.83</v>
      </c>
      <c r="Q3418" s="12" t="s">
        <v>8320</v>
      </c>
      <c r="R3418" t="s">
        <v>8321</v>
      </c>
      <c r="S3418" s="9">
        <f t="shared" si="161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500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5</v>
      </c>
      <c r="P3419">
        <f t="shared" si="160"/>
        <v>0.56000000000000005</v>
      </c>
      <c r="Q3419" s="12" t="s">
        <v>8320</v>
      </c>
      <c r="R3419" t="s">
        <v>8321</v>
      </c>
      <c r="S3419" s="9">
        <f t="shared" si="161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35000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0</v>
      </c>
      <c r="P3420">
        <f t="shared" si="160"/>
        <v>0.45</v>
      </c>
      <c r="Q3420" s="12" t="s">
        <v>8320</v>
      </c>
      <c r="R3420" t="s">
        <v>8321</v>
      </c>
      <c r="S3420" s="9">
        <f t="shared" si="161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20000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0</v>
      </c>
      <c r="P3421">
        <f t="shared" si="160"/>
        <v>0.54</v>
      </c>
      <c r="Q3421" s="12" t="s">
        <v>8320</v>
      </c>
      <c r="R3421" t="s">
        <v>8321</v>
      </c>
      <c r="S3421" s="9">
        <f t="shared" si="161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3000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</v>
      </c>
      <c r="P3422">
        <f t="shared" si="160"/>
        <v>0.74</v>
      </c>
      <c r="Q3422" s="12" t="s">
        <v>8320</v>
      </c>
      <c r="R3422" t="s">
        <v>8321</v>
      </c>
      <c r="S3422" s="9">
        <f t="shared" si="161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3500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</v>
      </c>
      <c r="P3423">
        <f t="shared" si="160"/>
        <v>0.26</v>
      </c>
      <c r="Q3423" s="12" t="s">
        <v>8320</v>
      </c>
      <c r="R3423" t="s">
        <v>8321</v>
      </c>
      <c r="S3423" s="9">
        <f t="shared" si="161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3250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</v>
      </c>
      <c r="P3424">
        <f t="shared" si="160"/>
        <v>0.54</v>
      </c>
      <c r="Q3424" s="12" t="s">
        <v>8320</v>
      </c>
      <c r="R3424" t="s">
        <v>8321</v>
      </c>
      <c r="S3424" s="9">
        <f t="shared" si="161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5000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</v>
      </c>
      <c r="P3425">
        <f t="shared" si="160"/>
        <v>2.5</v>
      </c>
      <c r="Q3425" s="12" t="s">
        <v>8320</v>
      </c>
      <c r="R3425" t="s">
        <v>8321</v>
      </c>
      <c r="S3425" s="9">
        <f t="shared" si="161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150000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0</v>
      </c>
      <c r="P3426">
        <f t="shared" si="160"/>
        <v>0.33</v>
      </c>
      <c r="Q3426" s="12" t="s">
        <v>8320</v>
      </c>
      <c r="R3426" t="s">
        <v>8321</v>
      </c>
      <c r="S3426" s="9">
        <f t="shared" si="161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1000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3</v>
      </c>
      <c r="P3427">
        <f t="shared" si="160"/>
        <v>0.24</v>
      </c>
      <c r="Q3427" s="12" t="s">
        <v>8320</v>
      </c>
      <c r="R3427" t="s">
        <v>8321</v>
      </c>
      <c r="S3427" s="9">
        <f t="shared" si="161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100000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0</v>
      </c>
      <c r="P3428">
        <f t="shared" si="160"/>
        <v>0.28999999999999998</v>
      </c>
      <c r="Q3428" s="12" t="s">
        <v>8320</v>
      </c>
      <c r="R3428" t="s">
        <v>8321</v>
      </c>
      <c r="S3428" s="9">
        <f t="shared" si="161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2000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</v>
      </c>
      <c r="P3429">
        <f t="shared" si="160"/>
        <v>0.86</v>
      </c>
      <c r="Q3429" s="12" t="s">
        <v>8320</v>
      </c>
      <c r="R3429" t="s">
        <v>8321</v>
      </c>
      <c r="S3429" s="9">
        <f t="shared" si="161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2500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</v>
      </c>
      <c r="P3430">
        <f t="shared" si="160"/>
        <v>0.49</v>
      </c>
      <c r="Q3430" s="12" t="s">
        <v>8320</v>
      </c>
      <c r="R3430" t="s">
        <v>8321</v>
      </c>
      <c r="S3430" s="9">
        <f t="shared" si="161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1000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3</v>
      </c>
      <c r="P3431">
        <f t="shared" si="160"/>
        <v>2.08</v>
      </c>
      <c r="Q3431" s="12" t="s">
        <v>8320</v>
      </c>
      <c r="R3431" t="s">
        <v>8321</v>
      </c>
      <c r="S3431" s="9">
        <f t="shared" si="161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500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5</v>
      </c>
      <c r="P3432">
        <f t="shared" si="160"/>
        <v>0.35</v>
      </c>
      <c r="Q3432" s="12" t="s">
        <v>8320</v>
      </c>
      <c r="R3432" t="s">
        <v>8321</v>
      </c>
      <c r="S3432" s="9">
        <f t="shared" si="161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3000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</v>
      </c>
      <c r="P3433">
        <f t="shared" si="160"/>
        <v>1.19</v>
      </c>
      <c r="Q3433" s="12" t="s">
        <v>8320</v>
      </c>
      <c r="R3433" t="s">
        <v>8321</v>
      </c>
      <c r="S3433" s="9">
        <f t="shared" si="161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2500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</v>
      </c>
      <c r="P3434">
        <f t="shared" si="160"/>
        <v>0.6</v>
      </c>
      <c r="Q3434" s="12" t="s">
        <v>8320</v>
      </c>
      <c r="R3434" t="s">
        <v>8321</v>
      </c>
      <c r="S3434" s="9">
        <f t="shared" si="161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4000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</v>
      </c>
      <c r="P3435">
        <f t="shared" si="160"/>
        <v>0.35</v>
      </c>
      <c r="Q3435" s="12" t="s">
        <v>8320</v>
      </c>
      <c r="R3435" t="s">
        <v>8321</v>
      </c>
      <c r="S3435" s="9">
        <f t="shared" si="161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26000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0</v>
      </c>
      <c r="P3436">
        <f t="shared" si="160"/>
        <v>0.15</v>
      </c>
      <c r="Q3436" s="12" t="s">
        <v>8320</v>
      </c>
      <c r="R3436" t="s">
        <v>8321</v>
      </c>
      <c r="S3436" s="9">
        <f t="shared" si="161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15000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0</v>
      </c>
      <c r="P3437">
        <f t="shared" si="160"/>
        <v>1.32</v>
      </c>
      <c r="Q3437" s="12" t="s">
        <v>8320</v>
      </c>
      <c r="R3437" t="s">
        <v>8321</v>
      </c>
      <c r="S3437" s="9">
        <f t="shared" si="161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1000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2</v>
      </c>
      <c r="P3438">
        <f t="shared" si="160"/>
        <v>0.65</v>
      </c>
      <c r="Q3438" s="12" t="s">
        <v>8320</v>
      </c>
      <c r="R3438" t="s">
        <v>8321</v>
      </c>
      <c r="S3438" s="9">
        <f t="shared" si="161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500000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0</v>
      </c>
      <c r="P3439">
        <f t="shared" si="160"/>
        <v>0.67</v>
      </c>
      <c r="Q3439" s="12" t="s">
        <v>8320</v>
      </c>
      <c r="R3439" t="s">
        <v>8321</v>
      </c>
      <c r="S3439" s="9">
        <f t="shared" si="161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5</v>
      </c>
      <c r="P3440">
        <f t="shared" si="160"/>
        <v>1.64</v>
      </c>
      <c r="Q3440" s="12" t="s">
        <v>8320</v>
      </c>
      <c r="R3440" t="s">
        <v>8321</v>
      </c>
      <c r="S3440" s="9">
        <f t="shared" si="161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1250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2</v>
      </c>
      <c r="P3441">
        <f t="shared" si="160"/>
        <v>1.28</v>
      </c>
      <c r="Q3441" s="12" t="s">
        <v>8320</v>
      </c>
      <c r="R3441" t="s">
        <v>8321</v>
      </c>
      <c r="S3441" s="9">
        <f t="shared" si="161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3000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</v>
      </c>
      <c r="P3442">
        <f t="shared" si="160"/>
        <v>0.27</v>
      </c>
      <c r="Q3442" s="12" t="s">
        <v>8320</v>
      </c>
      <c r="R3442" t="s">
        <v>8321</v>
      </c>
      <c r="S3442" s="9">
        <f t="shared" si="161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0</v>
      </c>
      <c r="P3443">
        <f t="shared" si="160"/>
        <v>0.51</v>
      </c>
      <c r="Q3443" s="12" t="s">
        <v>8320</v>
      </c>
      <c r="R3443" t="s">
        <v>8321</v>
      </c>
      <c r="S3443" s="9">
        <f t="shared" si="161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3000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</v>
      </c>
      <c r="P3444">
        <f t="shared" si="160"/>
        <v>2.63</v>
      </c>
      <c r="Q3444" s="12" t="s">
        <v>8320</v>
      </c>
      <c r="R3444" t="s">
        <v>8321</v>
      </c>
      <c r="S3444" s="9">
        <f t="shared" si="161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5000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0</v>
      </c>
      <c r="P3445">
        <f t="shared" si="160"/>
        <v>0.47</v>
      </c>
      <c r="Q3445" s="12" t="s">
        <v>8320</v>
      </c>
      <c r="R3445" t="s">
        <v>8321</v>
      </c>
      <c r="S3445" s="9">
        <f t="shared" si="161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2000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1</v>
      </c>
      <c r="P3446">
        <f t="shared" si="160"/>
        <v>1.05</v>
      </c>
      <c r="Q3446" s="12" t="s">
        <v>8320</v>
      </c>
      <c r="R3446" t="s">
        <v>8321</v>
      </c>
      <c r="S3446" s="9">
        <f t="shared" si="161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0</v>
      </c>
      <c r="P3447">
        <f t="shared" si="160"/>
        <v>0.68</v>
      </c>
      <c r="Q3447" s="12" t="s">
        <v>8320</v>
      </c>
      <c r="R3447" t="s">
        <v>8321</v>
      </c>
      <c r="S3447" s="9">
        <f t="shared" si="161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3000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</v>
      </c>
      <c r="P3448">
        <f t="shared" si="160"/>
        <v>0.84</v>
      </c>
      <c r="Q3448" s="12" t="s">
        <v>8320</v>
      </c>
      <c r="R3448" t="s">
        <v>8321</v>
      </c>
      <c r="S3448" s="9">
        <f t="shared" si="161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2000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</v>
      </c>
      <c r="P3449">
        <f t="shared" si="160"/>
        <v>1.5</v>
      </c>
      <c r="Q3449" s="12" t="s">
        <v>8320</v>
      </c>
      <c r="R3449" t="s">
        <v>8321</v>
      </c>
      <c r="S3449" s="9">
        <f t="shared" si="161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5000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0</v>
      </c>
      <c r="P3450">
        <f t="shared" si="160"/>
        <v>0.47</v>
      </c>
      <c r="Q3450" s="12" t="s">
        <v>8320</v>
      </c>
      <c r="R3450" t="s">
        <v>8321</v>
      </c>
      <c r="S3450" s="9">
        <f t="shared" si="161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5000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0</v>
      </c>
      <c r="P3451">
        <f t="shared" si="160"/>
        <v>1.05</v>
      </c>
      <c r="Q3451" s="12" t="s">
        <v>8320</v>
      </c>
      <c r="R3451" t="s">
        <v>8321</v>
      </c>
      <c r="S3451" s="9">
        <f t="shared" si="161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10000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0</v>
      </c>
      <c r="P3452">
        <f t="shared" si="160"/>
        <v>0.54</v>
      </c>
      <c r="Q3452" s="12" t="s">
        <v>8320</v>
      </c>
      <c r="R3452" t="s">
        <v>8321</v>
      </c>
      <c r="S3452" s="9">
        <f t="shared" si="161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50000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0</v>
      </c>
      <c r="P3453">
        <f t="shared" si="160"/>
        <v>1.25</v>
      </c>
      <c r="Q3453" s="12" t="s">
        <v>8320</v>
      </c>
      <c r="R3453" t="s">
        <v>8321</v>
      </c>
      <c r="S3453" s="9">
        <f t="shared" si="161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2500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</v>
      </c>
      <c r="P3454">
        <f t="shared" si="160"/>
        <v>0.54</v>
      </c>
      <c r="Q3454" s="12" t="s">
        <v>8320</v>
      </c>
      <c r="R3454" t="s">
        <v>8321</v>
      </c>
      <c r="S3454" s="9">
        <f t="shared" si="161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7500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0</v>
      </c>
      <c r="P3455">
        <f t="shared" si="160"/>
        <v>1.43</v>
      </c>
      <c r="Q3455" s="12" t="s">
        <v>8320</v>
      </c>
      <c r="R3455" t="s">
        <v>8321</v>
      </c>
      <c r="S3455" s="9">
        <f t="shared" si="161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2000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</v>
      </c>
      <c r="P3456">
        <f t="shared" si="160"/>
        <v>0.95</v>
      </c>
      <c r="Q3456" s="12" t="s">
        <v>8320</v>
      </c>
      <c r="R3456" t="s">
        <v>8321</v>
      </c>
      <c r="S3456" s="9">
        <f t="shared" si="161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3000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</v>
      </c>
      <c r="P3457">
        <f t="shared" si="160"/>
        <v>0.28999999999999998</v>
      </c>
      <c r="Q3457" s="12" t="s">
        <v>8320</v>
      </c>
      <c r="R3457" t="s">
        <v>8321</v>
      </c>
      <c r="S3457" s="9">
        <f t="shared" si="161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500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4</v>
      </c>
      <c r="P3458">
        <f t="shared" si="160"/>
        <v>1.25</v>
      </c>
      <c r="Q3458" s="12" t="s">
        <v>8320</v>
      </c>
      <c r="R3458" t="s">
        <v>8321</v>
      </c>
      <c r="S3458" s="9">
        <f t="shared" si="161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5000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0</v>
      </c>
      <c r="P3459">
        <f t="shared" ref="P3459:P3522" si="163">IFERROR(ROUND(E3459/L3459,2),0)</f>
        <v>0.36</v>
      </c>
      <c r="Q3459" s="12" t="s">
        <v>8320</v>
      </c>
      <c r="R3459" t="s">
        <v>8321</v>
      </c>
      <c r="S3459" s="9">
        <f t="shared" si="161"/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50000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0</v>
      </c>
      <c r="P3460">
        <f t="shared" si="163"/>
        <v>0.74</v>
      </c>
      <c r="Q3460" s="12" t="s">
        <v>8320</v>
      </c>
      <c r="R3460" t="s">
        <v>8321</v>
      </c>
      <c r="S3460" s="9">
        <f t="shared" ref="S3460:S3523" si="164">(((J3460/60)/60/24)+DATE(1970,1,1))</f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180000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0</v>
      </c>
      <c r="P3461">
        <f t="shared" si="163"/>
        <v>0.56000000000000005</v>
      </c>
      <c r="Q3461" s="12" t="s">
        <v>8320</v>
      </c>
      <c r="R3461" t="s">
        <v>8321</v>
      </c>
      <c r="S3461" s="9">
        <f t="shared" si="164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150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13</v>
      </c>
      <c r="P3462">
        <f t="shared" si="163"/>
        <v>1.05</v>
      </c>
      <c r="Q3462" s="12" t="s">
        <v>8320</v>
      </c>
      <c r="R3462" t="s">
        <v>8321</v>
      </c>
      <c r="S3462" s="9">
        <f t="shared" si="164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10000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0</v>
      </c>
      <c r="P3463">
        <f t="shared" si="163"/>
        <v>1.67</v>
      </c>
      <c r="Q3463" s="12" t="s">
        <v>8320</v>
      </c>
      <c r="R3463" t="s">
        <v>8321</v>
      </c>
      <c r="S3463" s="9">
        <f t="shared" si="164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110000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0</v>
      </c>
      <c r="P3464">
        <f t="shared" si="163"/>
        <v>1.18</v>
      </c>
      <c r="Q3464" s="12" t="s">
        <v>8320</v>
      </c>
      <c r="R3464" t="s">
        <v>8321</v>
      </c>
      <c r="S3464" s="9">
        <f t="shared" si="164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20000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0</v>
      </c>
      <c r="P3465">
        <f t="shared" si="163"/>
        <v>0.17</v>
      </c>
      <c r="Q3465" s="12" t="s">
        <v>8320</v>
      </c>
      <c r="R3465" t="s">
        <v>8321</v>
      </c>
      <c r="S3465" s="9">
        <f t="shared" si="164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250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8</v>
      </c>
      <c r="P3466">
        <f t="shared" si="163"/>
        <v>0.2</v>
      </c>
      <c r="Q3466" s="12" t="s">
        <v>8320</v>
      </c>
      <c r="R3466" t="s">
        <v>8321</v>
      </c>
      <c r="S3466" s="9">
        <f t="shared" si="164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0</v>
      </c>
      <c r="P3467">
        <f t="shared" si="163"/>
        <v>0.5</v>
      </c>
      <c r="Q3467" s="12" t="s">
        <v>8320</v>
      </c>
      <c r="R3467" t="s">
        <v>8321</v>
      </c>
      <c r="S3467" s="9">
        <f t="shared" si="164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5000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0</v>
      </c>
      <c r="P3468">
        <f t="shared" si="163"/>
        <v>0.3</v>
      </c>
      <c r="Q3468" s="12" t="s">
        <v>8320</v>
      </c>
      <c r="R3468" t="s">
        <v>8321</v>
      </c>
      <c r="S3468" s="9">
        <f t="shared" si="164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1000000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0</v>
      </c>
      <c r="P3469">
        <f t="shared" si="163"/>
        <v>0.36</v>
      </c>
      <c r="Q3469" s="12" t="s">
        <v>8320</v>
      </c>
      <c r="R3469" t="s">
        <v>8321</v>
      </c>
      <c r="S3469" s="9">
        <f t="shared" si="164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0</v>
      </c>
      <c r="P3470">
        <f t="shared" si="163"/>
        <v>1</v>
      </c>
      <c r="Q3470" s="12" t="s">
        <v>8320</v>
      </c>
      <c r="R3470" t="s">
        <v>8321</v>
      </c>
      <c r="S3470" s="9">
        <f t="shared" si="164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2</v>
      </c>
      <c r="P3471">
        <f t="shared" si="163"/>
        <v>0.25</v>
      </c>
      <c r="Q3471" s="12" t="s">
        <v>8320</v>
      </c>
      <c r="R3471" t="s">
        <v>8321</v>
      </c>
      <c r="S3471" s="9">
        <f t="shared" si="164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20000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0</v>
      </c>
      <c r="P3472">
        <f t="shared" si="163"/>
        <v>1.78</v>
      </c>
      <c r="Q3472" s="12" t="s">
        <v>8320</v>
      </c>
      <c r="R3472" t="s">
        <v>8321</v>
      </c>
      <c r="S3472" s="9">
        <f t="shared" si="164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0</v>
      </c>
      <c r="P3473">
        <f t="shared" si="163"/>
        <v>0.5</v>
      </c>
      <c r="Q3473" s="12" t="s">
        <v>8320</v>
      </c>
      <c r="R3473" t="s">
        <v>8321</v>
      </c>
      <c r="S3473" s="9">
        <f t="shared" si="164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1500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</v>
      </c>
      <c r="P3474">
        <f t="shared" si="163"/>
        <v>0.65</v>
      </c>
      <c r="Q3474" s="12" t="s">
        <v>8320</v>
      </c>
      <c r="R3474" t="s">
        <v>8321</v>
      </c>
      <c r="S3474" s="9">
        <f t="shared" si="164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18000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0</v>
      </c>
      <c r="P3475">
        <f t="shared" si="163"/>
        <v>0.45</v>
      </c>
      <c r="Q3475" s="12" t="s">
        <v>8320</v>
      </c>
      <c r="R3475" t="s">
        <v>8321</v>
      </c>
      <c r="S3475" s="9">
        <f t="shared" si="164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12000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0</v>
      </c>
      <c r="P3476">
        <f t="shared" si="163"/>
        <v>0.38</v>
      </c>
      <c r="Q3476" s="12" t="s">
        <v>8320</v>
      </c>
      <c r="R3476" t="s">
        <v>8321</v>
      </c>
      <c r="S3476" s="9">
        <f t="shared" si="164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</v>
      </c>
      <c r="P3477">
        <f t="shared" si="163"/>
        <v>0.88</v>
      </c>
      <c r="Q3477" s="12" t="s">
        <v>8320</v>
      </c>
      <c r="R3477" t="s">
        <v>8321</v>
      </c>
      <c r="S3477" s="9">
        <f t="shared" si="164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15000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0</v>
      </c>
      <c r="P3478">
        <f t="shared" si="163"/>
        <v>2.5</v>
      </c>
      <c r="Q3478" s="12" t="s">
        <v>8320</v>
      </c>
      <c r="R3478" t="s">
        <v>8321</v>
      </c>
      <c r="S3478" s="9">
        <f t="shared" si="164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1750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</v>
      </c>
      <c r="P3479">
        <f t="shared" si="163"/>
        <v>0.38</v>
      </c>
      <c r="Q3479" s="12" t="s">
        <v>8320</v>
      </c>
      <c r="R3479" t="s">
        <v>8321</v>
      </c>
      <c r="S3479" s="9">
        <f t="shared" si="164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0</v>
      </c>
      <c r="P3480">
        <f t="shared" si="163"/>
        <v>0.26</v>
      </c>
      <c r="Q3480" s="12" t="s">
        <v>8320</v>
      </c>
      <c r="R3480" t="s">
        <v>8321</v>
      </c>
      <c r="S3480" s="9">
        <f t="shared" si="164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450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3</v>
      </c>
      <c r="P3481">
        <f t="shared" si="163"/>
        <v>0.27</v>
      </c>
      <c r="Q3481" s="12" t="s">
        <v>8320</v>
      </c>
      <c r="R3481" t="s">
        <v>8321</v>
      </c>
      <c r="S3481" s="9">
        <f t="shared" si="164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2</v>
      </c>
      <c r="P3482">
        <f t="shared" si="163"/>
        <v>1.1499999999999999</v>
      </c>
      <c r="Q3482" s="12" t="s">
        <v>8320</v>
      </c>
      <c r="R3482" t="s">
        <v>8321</v>
      </c>
      <c r="S3482" s="9">
        <f t="shared" si="164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1500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</v>
      </c>
      <c r="P3483">
        <f t="shared" si="163"/>
        <v>0.16</v>
      </c>
      <c r="Q3483" s="12" t="s">
        <v>8320</v>
      </c>
      <c r="R3483" t="s">
        <v>8321</v>
      </c>
      <c r="S3483" s="9">
        <f t="shared" si="164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700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2</v>
      </c>
      <c r="P3484">
        <f t="shared" si="163"/>
        <v>0.19</v>
      </c>
      <c r="Q3484" s="12" t="s">
        <v>8320</v>
      </c>
      <c r="R3484" t="s">
        <v>8321</v>
      </c>
      <c r="S3484" s="9">
        <f t="shared" si="164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150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10</v>
      </c>
      <c r="P3485">
        <f t="shared" si="163"/>
        <v>0.11</v>
      </c>
      <c r="Q3485" s="12" t="s">
        <v>8320</v>
      </c>
      <c r="R3485" t="s">
        <v>8321</v>
      </c>
      <c r="S3485" s="9">
        <f t="shared" si="164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5000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0</v>
      </c>
      <c r="P3486">
        <f t="shared" si="163"/>
        <v>0.34</v>
      </c>
      <c r="Q3486" s="12" t="s">
        <v>8320</v>
      </c>
      <c r="R3486" t="s">
        <v>8321</v>
      </c>
      <c r="S3486" s="9">
        <f t="shared" si="164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3300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0</v>
      </c>
      <c r="P3487">
        <f t="shared" si="163"/>
        <v>0.48</v>
      </c>
      <c r="Q3487" s="12" t="s">
        <v>8320</v>
      </c>
      <c r="R3487" t="s">
        <v>8321</v>
      </c>
      <c r="S3487" s="9">
        <f t="shared" si="164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125000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0</v>
      </c>
      <c r="P3488">
        <f t="shared" si="163"/>
        <v>0.25</v>
      </c>
      <c r="Q3488" s="12" t="s">
        <v>8320</v>
      </c>
      <c r="R3488" t="s">
        <v>8321</v>
      </c>
      <c r="S3488" s="9">
        <f t="shared" si="164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13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100</v>
      </c>
      <c r="P3489">
        <f t="shared" si="163"/>
        <v>0.2</v>
      </c>
      <c r="Q3489" s="12" t="s">
        <v>8320</v>
      </c>
      <c r="R3489" t="s">
        <v>8321</v>
      </c>
      <c r="S3489" s="9">
        <f t="shared" si="164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130</v>
      </c>
      <c r="P3490">
        <f t="shared" si="163"/>
        <v>0.45</v>
      </c>
      <c r="Q3490" s="12" t="s">
        <v>8320</v>
      </c>
      <c r="R3490" t="s">
        <v>8321</v>
      </c>
      <c r="S3490" s="9">
        <f t="shared" si="164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100000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0</v>
      </c>
      <c r="P3491">
        <f t="shared" si="163"/>
        <v>0.17</v>
      </c>
      <c r="Q3491" s="12" t="s">
        <v>8320</v>
      </c>
      <c r="R3491" t="s">
        <v>8321</v>
      </c>
      <c r="S3491" s="9">
        <f t="shared" si="164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68000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0</v>
      </c>
      <c r="P3492">
        <f t="shared" si="163"/>
        <v>0.44</v>
      </c>
      <c r="Q3492" s="12" t="s">
        <v>8320</v>
      </c>
      <c r="R3492" t="s">
        <v>8321</v>
      </c>
      <c r="S3492" s="9">
        <f t="shared" si="164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</v>
      </c>
      <c r="P3493">
        <f t="shared" si="163"/>
        <v>1.2</v>
      </c>
      <c r="Q3493" s="12" t="s">
        <v>8320</v>
      </c>
      <c r="R3493" t="s">
        <v>8321</v>
      </c>
      <c r="S3493" s="9">
        <f t="shared" si="164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110000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0</v>
      </c>
      <c r="P3494">
        <f t="shared" si="163"/>
        <v>0.31</v>
      </c>
      <c r="Q3494" s="12" t="s">
        <v>8320</v>
      </c>
      <c r="R3494" t="s">
        <v>8321</v>
      </c>
      <c r="S3494" s="9">
        <f t="shared" si="164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8000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0</v>
      </c>
      <c r="P3495">
        <f t="shared" si="163"/>
        <v>0.38</v>
      </c>
      <c r="Q3495" s="12" t="s">
        <v>8320</v>
      </c>
      <c r="R3495" t="s">
        <v>8321</v>
      </c>
      <c r="S3495" s="9">
        <f t="shared" si="164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88888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0</v>
      </c>
      <c r="P3496">
        <f t="shared" si="163"/>
        <v>0.85</v>
      </c>
      <c r="Q3496" s="12" t="s">
        <v>8320</v>
      </c>
      <c r="R3496" t="s">
        <v>8321</v>
      </c>
      <c r="S3496" s="9">
        <f t="shared" si="164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0</v>
      </c>
      <c r="P3497">
        <f t="shared" si="163"/>
        <v>0.15</v>
      </c>
      <c r="Q3497" s="12" t="s">
        <v>8320</v>
      </c>
      <c r="R3497" t="s">
        <v>8321</v>
      </c>
      <c r="S3497" s="9">
        <f t="shared" si="164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5000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0</v>
      </c>
      <c r="P3498">
        <f t="shared" si="163"/>
        <v>0.14000000000000001</v>
      </c>
      <c r="Q3498" s="12" t="s">
        <v>8320</v>
      </c>
      <c r="R3498" t="s">
        <v>8321</v>
      </c>
      <c r="S3498" s="9">
        <f t="shared" si="164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5000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0</v>
      </c>
      <c r="P3499">
        <f t="shared" si="163"/>
        <v>0.22</v>
      </c>
      <c r="Q3499" s="12" t="s">
        <v>8320</v>
      </c>
      <c r="R3499" t="s">
        <v>8321</v>
      </c>
      <c r="S3499" s="9">
        <f t="shared" si="164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4100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0</v>
      </c>
      <c r="P3500">
        <f t="shared" si="163"/>
        <v>0.26</v>
      </c>
      <c r="Q3500" s="12" t="s">
        <v>8320</v>
      </c>
      <c r="R3500" t="s">
        <v>8321</v>
      </c>
      <c r="S3500" s="9">
        <f t="shared" si="164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</v>
      </c>
      <c r="P3501">
        <f t="shared" si="163"/>
        <v>0.31</v>
      </c>
      <c r="Q3501" s="12" t="s">
        <v>8320</v>
      </c>
      <c r="R3501" t="s">
        <v>8321</v>
      </c>
      <c r="S3501" s="9">
        <f t="shared" si="164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5000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0</v>
      </c>
      <c r="P3502">
        <f t="shared" si="163"/>
        <v>0.26</v>
      </c>
      <c r="Q3502" s="12" t="s">
        <v>8320</v>
      </c>
      <c r="R3502" t="s">
        <v>8321</v>
      </c>
      <c r="S3502" s="9">
        <f t="shared" si="164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0</v>
      </c>
      <c r="P3503">
        <f t="shared" si="163"/>
        <v>0.26</v>
      </c>
      <c r="Q3503" s="12" t="s">
        <v>8320</v>
      </c>
      <c r="R3503" t="s">
        <v>8321</v>
      </c>
      <c r="S3503" s="9">
        <f t="shared" si="164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70000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0</v>
      </c>
      <c r="P3504">
        <f t="shared" si="163"/>
        <v>0.32</v>
      </c>
      <c r="Q3504" s="12" t="s">
        <v>8320</v>
      </c>
      <c r="R3504" t="s">
        <v>8321</v>
      </c>
      <c r="S3504" s="9">
        <f t="shared" si="164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3000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0</v>
      </c>
      <c r="P3505">
        <f t="shared" si="163"/>
        <v>0.26</v>
      </c>
      <c r="Q3505" s="12" t="s">
        <v>8320</v>
      </c>
      <c r="R3505" t="s">
        <v>8321</v>
      </c>
      <c r="S3505" s="9">
        <f t="shared" si="164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500000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0</v>
      </c>
      <c r="P3506">
        <f t="shared" si="163"/>
        <v>1.25</v>
      </c>
      <c r="Q3506" s="12" t="s">
        <v>8320</v>
      </c>
      <c r="R3506" t="s">
        <v>8321</v>
      </c>
      <c r="S3506" s="9">
        <f t="shared" si="164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4400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0</v>
      </c>
      <c r="P3507">
        <f t="shared" si="163"/>
        <v>0.26</v>
      </c>
      <c r="Q3507" s="12" t="s">
        <v>8320</v>
      </c>
      <c r="R3507" t="s">
        <v>8321</v>
      </c>
      <c r="S3507" s="9">
        <f t="shared" si="164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10000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0</v>
      </c>
      <c r="P3508">
        <f t="shared" si="163"/>
        <v>0.34</v>
      </c>
      <c r="Q3508" s="12" t="s">
        <v>8320</v>
      </c>
      <c r="R3508" t="s">
        <v>8321</v>
      </c>
      <c r="S3508" s="9">
        <f t="shared" si="164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0</v>
      </c>
      <c r="P3509">
        <f t="shared" si="163"/>
        <v>0.14000000000000001</v>
      </c>
      <c r="Q3509" s="12" t="s">
        <v>8320</v>
      </c>
      <c r="R3509" t="s">
        <v>8321</v>
      </c>
      <c r="S3509" s="9">
        <f t="shared" si="164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5000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0</v>
      </c>
      <c r="P3510">
        <f t="shared" si="163"/>
        <v>0.67</v>
      </c>
      <c r="Q3510" s="12" t="s">
        <v>8320</v>
      </c>
      <c r="R3510" t="s">
        <v>8321</v>
      </c>
      <c r="S3510" s="9">
        <f t="shared" si="164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5000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0</v>
      </c>
      <c r="P3511">
        <f t="shared" si="163"/>
        <v>0.3</v>
      </c>
      <c r="Q3511" s="12" t="s">
        <v>8320</v>
      </c>
      <c r="R3511" t="s">
        <v>8321</v>
      </c>
      <c r="S3511" s="9">
        <f t="shared" si="164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</v>
      </c>
      <c r="P3512">
        <f t="shared" si="163"/>
        <v>0.67</v>
      </c>
      <c r="Q3512" s="12" t="s">
        <v>8320</v>
      </c>
      <c r="R3512" t="s">
        <v>8321</v>
      </c>
      <c r="S3512" s="9">
        <f t="shared" si="164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5000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0</v>
      </c>
      <c r="P3513">
        <f t="shared" si="163"/>
        <v>0.53</v>
      </c>
      <c r="Q3513" s="12" t="s">
        <v>8320</v>
      </c>
      <c r="R3513" t="s">
        <v>8321</v>
      </c>
      <c r="S3513" s="9">
        <f t="shared" si="164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11999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0</v>
      </c>
      <c r="P3514">
        <f t="shared" si="163"/>
        <v>0.59</v>
      </c>
      <c r="Q3514" s="12" t="s">
        <v>8320</v>
      </c>
      <c r="R3514" t="s">
        <v>8321</v>
      </c>
      <c r="S3514" s="9">
        <f t="shared" si="164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38000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0</v>
      </c>
      <c r="P3515">
        <f t="shared" si="163"/>
        <v>0.23</v>
      </c>
      <c r="Q3515" s="12" t="s">
        <v>8320</v>
      </c>
      <c r="R3515" t="s">
        <v>8321</v>
      </c>
      <c r="S3515" s="9">
        <f t="shared" si="164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100</v>
      </c>
      <c r="P3516">
        <f t="shared" si="163"/>
        <v>1</v>
      </c>
      <c r="Q3516" s="12" t="s">
        <v>8320</v>
      </c>
      <c r="R3516" t="s">
        <v>8321</v>
      </c>
      <c r="S3516" s="9">
        <f t="shared" si="164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650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2</v>
      </c>
      <c r="P3517">
        <f t="shared" si="163"/>
        <v>0.22</v>
      </c>
      <c r="Q3517" s="12" t="s">
        <v>8320</v>
      </c>
      <c r="R3517" t="s">
        <v>8321</v>
      </c>
      <c r="S3517" s="9">
        <f t="shared" si="164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750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</v>
      </c>
      <c r="P3518">
        <f t="shared" si="163"/>
        <v>0.91</v>
      </c>
      <c r="Q3518" s="12" t="s">
        <v>8320</v>
      </c>
      <c r="R3518" t="s">
        <v>8321</v>
      </c>
      <c r="S3518" s="9">
        <f t="shared" si="164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6000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0</v>
      </c>
      <c r="P3519">
        <f t="shared" si="163"/>
        <v>0.77</v>
      </c>
      <c r="Q3519" s="12" t="s">
        <v>8320</v>
      </c>
      <c r="R3519" t="s">
        <v>8321</v>
      </c>
      <c r="S3519" s="9">
        <f t="shared" si="164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2000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</v>
      </c>
      <c r="P3520">
        <f t="shared" si="163"/>
        <v>0.3</v>
      </c>
      <c r="Q3520" s="12" t="s">
        <v>8320</v>
      </c>
      <c r="R3520" t="s">
        <v>8321</v>
      </c>
      <c r="S3520" s="9">
        <f t="shared" si="164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175000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0</v>
      </c>
      <c r="P3521">
        <f t="shared" si="163"/>
        <v>0.36</v>
      </c>
      <c r="Q3521" s="12" t="s">
        <v>8320</v>
      </c>
      <c r="R3521" t="s">
        <v>8321</v>
      </c>
      <c r="S3521" s="9">
        <f t="shared" si="164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2250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0</v>
      </c>
      <c r="P3522">
        <f t="shared" si="163"/>
        <v>0.48</v>
      </c>
      <c r="Q3522" s="12" t="s">
        <v>8320</v>
      </c>
      <c r="R3522" t="s">
        <v>8321</v>
      </c>
      <c r="S3522" s="9">
        <f t="shared" si="164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10000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0</v>
      </c>
      <c r="P3523">
        <f t="shared" ref="P3523:P3586" si="166">IFERROR(ROUND(E3523/L3523,2),0)</f>
        <v>0.77</v>
      </c>
      <c r="Q3523" s="12" t="s">
        <v>8320</v>
      </c>
      <c r="R3523" t="s">
        <v>8321</v>
      </c>
      <c r="S3523" s="9">
        <f t="shared" si="164"/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5050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0</v>
      </c>
      <c r="P3524">
        <f t="shared" si="166"/>
        <v>0.28999999999999998</v>
      </c>
      <c r="Q3524" s="12" t="s">
        <v>8320</v>
      </c>
      <c r="R3524" t="s">
        <v>8321</v>
      </c>
      <c r="S3524" s="9">
        <f t="shared" ref="S3524:S3587" si="167">(((J3524/60)/60/24)+DATE(1970,1,1))</f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2500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0</v>
      </c>
      <c r="P3525">
        <f t="shared" si="166"/>
        <v>0.13</v>
      </c>
      <c r="Q3525" s="12" t="s">
        <v>8320</v>
      </c>
      <c r="R3525" t="s">
        <v>8321</v>
      </c>
      <c r="S3525" s="9">
        <f t="shared" si="167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20000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0</v>
      </c>
      <c r="P3526">
        <f t="shared" si="166"/>
        <v>0.14000000000000001</v>
      </c>
      <c r="Q3526" s="12" t="s">
        <v>8320</v>
      </c>
      <c r="R3526" t="s">
        <v>8321</v>
      </c>
      <c r="S3526" s="9">
        <f t="shared" si="167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42500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0</v>
      </c>
      <c r="P3527">
        <f t="shared" si="166"/>
        <v>1.43</v>
      </c>
      <c r="Q3527" s="12" t="s">
        <v>8320</v>
      </c>
      <c r="R3527" t="s">
        <v>8321</v>
      </c>
      <c r="S3527" s="9">
        <f t="shared" si="167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20000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0</v>
      </c>
      <c r="P3528">
        <f t="shared" si="166"/>
        <v>0.28999999999999998</v>
      </c>
      <c r="Q3528" s="12" t="s">
        <v>8320</v>
      </c>
      <c r="R3528" t="s">
        <v>8321</v>
      </c>
      <c r="S3528" s="9">
        <f t="shared" si="167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200</v>
      </c>
      <c r="P3529">
        <f t="shared" si="166"/>
        <v>0.12</v>
      </c>
      <c r="Q3529" s="12" t="s">
        <v>8320</v>
      </c>
      <c r="R3529" t="s">
        <v>8321</v>
      </c>
      <c r="S3529" s="9">
        <f t="shared" si="167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22000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0</v>
      </c>
      <c r="P3530">
        <f t="shared" si="166"/>
        <v>0.27</v>
      </c>
      <c r="Q3530" s="12" t="s">
        <v>8320</v>
      </c>
      <c r="R3530" t="s">
        <v>8321</v>
      </c>
      <c r="S3530" s="9">
        <f t="shared" si="167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0</v>
      </c>
      <c r="P3531">
        <f t="shared" si="166"/>
        <v>0.56000000000000005</v>
      </c>
      <c r="Q3531" s="12" t="s">
        <v>8320</v>
      </c>
      <c r="R3531" t="s">
        <v>8321</v>
      </c>
      <c r="S3531" s="9">
        <f t="shared" si="167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5000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0</v>
      </c>
      <c r="P3532">
        <f t="shared" si="166"/>
        <v>0.45</v>
      </c>
      <c r="Q3532" s="12" t="s">
        <v>8320</v>
      </c>
      <c r="R3532" t="s">
        <v>8321</v>
      </c>
      <c r="S3532" s="9">
        <f t="shared" si="167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50000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0</v>
      </c>
      <c r="P3533">
        <f t="shared" si="166"/>
        <v>0.38</v>
      </c>
      <c r="Q3533" s="12" t="s">
        <v>8320</v>
      </c>
      <c r="R3533" t="s">
        <v>8321</v>
      </c>
      <c r="S3533" s="9">
        <f t="shared" si="167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1500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</v>
      </c>
      <c r="P3534">
        <f t="shared" si="166"/>
        <v>0.37</v>
      </c>
      <c r="Q3534" s="12" t="s">
        <v>8320</v>
      </c>
      <c r="R3534" t="s">
        <v>8321</v>
      </c>
      <c r="S3534" s="9">
        <f t="shared" si="167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3000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0</v>
      </c>
      <c r="P3535">
        <f t="shared" si="166"/>
        <v>1.25</v>
      </c>
      <c r="Q3535" s="12" t="s">
        <v>8320</v>
      </c>
      <c r="R3535" t="s">
        <v>8321</v>
      </c>
      <c r="S3535" s="9">
        <f t="shared" si="167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</v>
      </c>
      <c r="P3536">
        <f t="shared" si="166"/>
        <v>0.05</v>
      </c>
      <c r="Q3536" s="12" t="s">
        <v>8320</v>
      </c>
      <c r="R3536" t="s">
        <v>8321</v>
      </c>
      <c r="S3536" s="9">
        <f t="shared" si="167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5</v>
      </c>
      <c r="P3537">
        <f t="shared" si="166"/>
        <v>0.22</v>
      </c>
      <c r="Q3537" s="12" t="s">
        <v>8320</v>
      </c>
      <c r="R3537" t="s">
        <v>8321</v>
      </c>
      <c r="S3537" s="9">
        <f t="shared" si="167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25000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0</v>
      </c>
      <c r="P3538">
        <f t="shared" si="166"/>
        <v>0.59</v>
      </c>
      <c r="Q3538" s="12" t="s">
        <v>8320</v>
      </c>
      <c r="R3538" t="s">
        <v>8321</v>
      </c>
      <c r="S3538" s="9">
        <f t="shared" si="167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25000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0</v>
      </c>
      <c r="P3539">
        <f t="shared" si="166"/>
        <v>0.36</v>
      </c>
      <c r="Q3539" s="12" t="s">
        <v>8320</v>
      </c>
      <c r="R3539" t="s">
        <v>8321</v>
      </c>
      <c r="S3539" s="9">
        <f t="shared" si="167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1500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</v>
      </c>
      <c r="P3540">
        <f t="shared" si="166"/>
        <v>0.12</v>
      </c>
      <c r="Q3540" s="12" t="s">
        <v>8320</v>
      </c>
      <c r="R3540" t="s">
        <v>8321</v>
      </c>
      <c r="S3540" s="9">
        <f t="shared" si="167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1250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</v>
      </c>
      <c r="P3541">
        <f t="shared" si="166"/>
        <v>0.77</v>
      </c>
      <c r="Q3541" s="12" t="s">
        <v>8320</v>
      </c>
      <c r="R3541" t="s">
        <v>8321</v>
      </c>
      <c r="S3541" s="9">
        <f t="shared" si="167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0</v>
      </c>
      <c r="P3542">
        <f t="shared" si="166"/>
        <v>1.25</v>
      </c>
      <c r="Q3542" s="12" t="s">
        <v>8320</v>
      </c>
      <c r="R3542" t="s">
        <v>8321</v>
      </c>
      <c r="S3542" s="9">
        <f t="shared" si="167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1500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</v>
      </c>
      <c r="P3543">
        <f t="shared" si="166"/>
        <v>0.31</v>
      </c>
      <c r="Q3543" s="12" t="s">
        <v>8320</v>
      </c>
      <c r="R3543" t="s">
        <v>8321</v>
      </c>
      <c r="S3543" s="9">
        <f t="shared" si="167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100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</v>
      </c>
      <c r="P3544">
        <f t="shared" si="166"/>
        <v>0.12</v>
      </c>
      <c r="Q3544" s="12" t="s">
        <v>8320</v>
      </c>
      <c r="R3544" t="s">
        <v>8321</v>
      </c>
      <c r="S3544" s="9">
        <f t="shared" si="167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600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2</v>
      </c>
      <c r="P3545">
        <f t="shared" si="166"/>
        <v>0.34</v>
      </c>
      <c r="Q3545" s="12" t="s">
        <v>8320</v>
      </c>
      <c r="R3545" t="s">
        <v>8321</v>
      </c>
      <c r="S3545" s="9">
        <f t="shared" si="167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2</v>
      </c>
      <c r="P3546">
        <f t="shared" si="166"/>
        <v>0.42</v>
      </c>
      <c r="Q3546" s="12" t="s">
        <v>8320</v>
      </c>
      <c r="R3546" t="s">
        <v>8321</v>
      </c>
      <c r="S3546" s="9">
        <f t="shared" si="167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0</v>
      </c>
      <c r="P3547">
        <f t="shared" si="166"/>
        <v>1.25</v>
      </c>
      <c r="Q3547" s="12" t="s">
        <v>8320</v>
      </c>
      <c r="R3547" t="s">
        <v>8321</v>
      </c>
      <c r="S3547" s="9">
        <f t="shared" si="167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18000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0</v>
      </c>
      <c r="P3548">
        <f t="shared" si="166"/>
        <v>0.53</v>
      </c>
      <c r="Q3548" s="12" t="s">
        <v>8320</v>
      </c>
      <c r="R3548" t="s">
        <v>8321</v>
      </c>
      <c r="S3548" s="9">
        <f t="shared" si="167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0</v>
      </c>
      <c r="P3549">
        <f t="shared" si="166"/>
        <v>0.03</v>
      </c>
      <c r="Q3549" s="12" t="s">
        <v>8320</v>
      </c>
      <c r="R3549" t="s">
        <v>8321</v>
      </c>
      <c r="S3549" s="9">
        <f t="shared" si="167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8000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0</v>
      </c>
      <c r="P3550">
        <f t="shared" si="166"/>
        <v>0.77</v>
      </c>
      <c r="Q3550" s="12" t="s">
        <v>8320</v>
      </c>
      <c r="R3550" t="s">
        <v>8321</v>
      </c>
      <c r="S3550" s="9">
        <f t="shared" si="167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800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</v>
      </c>
      <c r="P3551">
        <f t="shared" si="166"/>
        <v>0.24</v>
      </c>
      <c r="Q3551" s="12" t="s">
        <v>8320</v>
      </c>
      <c r="R3551" t="s">
        <v>8321</v>
      </c>
      <c r="S3551" s="9">
        <f t="shared" si="167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3000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0</v>
      </c>
      <c r="P3552">
        <f t="shared" si="166"/>
        <v>0.16</v>
      </c>
      <c r="Q3552" s="12" t="s">
        <v>8320</v>
      </c>
      <c r="R3552" t="s">
        <v>8321</v>
      </c>
      <c r="S3552" s="9">
        <f t="shared" si="167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3500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0</v>
      </c>
      <c r="P3553">
        <f t="shared" si="166"/>
        <v>0.4</v>
      </c>
      <c r="Q3553" s="12" t="s">
        <v>8320</v>
      </c>
      <c r="R3553" t="s">
        <v>8321</v>
      </c>
      <c r="S3553" s="9">
        <f t="shared" si="167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10000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0</v>
      </c>
      <c r="P3554">
        <f t="shared" si="166"/>
        <v>0.45</v>
      </c>
      <c r="Q3554" s="12" t="s">
        <v>8320</v>
      </c>
      <c r="R3554" t="s">
        <v>8321</v>
      </c>
      <c r="S3554" s="9">
        <f t="shared" si="167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2995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0</v>
      </c>
      <c r="P3555">
        <f t="shared" si="166"/>
        <v>0.08</v>
      </c>
      <c r="Q3555" s="12" t="s">
        <v>8320</v>
      </c>
      <c r="R3555" t="s">
        <v>8321</v>
      </c>
      <c r="S3555" s="9">
        <f t="shared" si="167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200000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0</v>
      </c>
      <c r="P3556">
        <f t="shared" si="166"/>
        <v>0.15</v>
      </c>
      <c r="Q3556" s="12" t="s">
        <v>8320</v>
      </c>
      <c r="R3556" t="s">
        <v>8321</v>
      </c>
      <c r="S3556" s="9">
        <f t="shared" si="167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500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2</v>
      </c>
      <c r="P3557">
        <f t="shared" si="166"/>
        <v>0.56999999999999995</v>
      </c>
      <c r="Q3557" s="12" t="s">
        <v>8320</v>
      </c>
      <c r="R3557" t="s">
        <v>8321</v>
      </c>
      <c r="S3557" s="9">
        <f t="shared" si="167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</v>
      </c>
      <c r="P3558">
        <f t="shared" si="166"/>
        <v>0.4</v>
      </c>
      <c r="Q3558" s="12" t="s">
        <v>8320</v>
      </c>
      <c r="R3558" t="s">
        <v>8321</v>
      </c>
      <c r="S3558" s="9">
        <f t="shared" si="167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60000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0</v>
      </c>
      <c r="P3559">
        <f t="shared" si="166"/>
        <v>0.01</v>
      </c>
      <c r="Q3559" s="12" t="s">
        <v>8320</v>
      </c>
      <c r="R3559" t="s">
        <v>8321</v>
      </c>
      <c r="S3559" s="9">
        <f t="shared" si="167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0</v>
      </c>
      <c r="P3560">
        <f t="shared" si="166"/>
        <v>0.32</v>
      </c>
      <c r="Q3560" s="12" t="s">
        <v>8320</v>
      </c>
      <c r="R3560" t="s">
        <v>8321</v>
      </c>
      <c r="S3560" s="9">
        <f t="shared" si="167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20000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0</v>
      </c>
      <c r="P3561">
        <f t="shared" si="166"/>
        <v>0.28999999999999998</v>
      </c>
      <c r="Q3561" s="12" t="s">
        <v>8320</v>
      </c>
      <c r="R3561" t="s">
        <v>8321</v>
      </c>
      <c r="S3561" s="9">
        <f t="shared" si="167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28000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0</v>
      </c>
      <c r="P3562">
        <f t="shared" si="166"/>
        <v>0.09</v>
      </c>
      <c r="Q3562" s="12" t="s">
        <v>8320</v>
      </c>
      <c r="R3562" t="s">
        <v>8321</v>
      </c>
      <c r="S3562" s="9">
        <f t="shared" si="167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50000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0</v>
      </c>
      <c r="P3563">
        <f t="shared" si="166"/>
        <v>0.11</v>
      </c>
      <c r="Q3563" s="12" t="s">
        <v>8320</v>
      </c>
      <c r="R3563" t="s">
        <v>8321</v>
      </c>
      <c r="S3563" s="9">
        <f t="shared" si="167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500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</v>
      </c>
      <c r="P3564">
        <f t="shared" si="166"/>
        <v>0.19</v>
      </c>
      <c r="Q3564" s="12" t="s">
        <v>8320</v>
      </c>
      <c r="R3564" t="s">
        <v>8321</v>
      </c>
      <c r="S3564" s="9">
        <f t="shared" si="167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20000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0</v>
      </c>
      <c r="P3565">
        <f t="shared" si="166"/>
        <v>0.24</v>
      </c>
      <c r="Q3565" s="12" t="s">
        <v>8320</v>
      </c>
      <c r="R3565" t="s">
        <v>8321</v>
      </c>
      <c r="S3565" s="9">
        <f t="shared" si="167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7000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0</v>
      </c>
      <c r="P3566">
        <f t="shared" si="166"/>
        <v>0.35</v>
      </c>
      <c r="Q3566" s="12" t="s">
        <v>8320</v>
      </c>
      <c r="R3566" t="s">
        <v>8321</v>
      </c>
      <c r="S3566" s="9">
        <f t="shared" si="167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3000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0</v>
      </c>
      <c r="P3567">
        <f t="shared" si="166"/>
        <v>0.5</v>
      </c>
      <c r="Q3567" s="12" t="s">
        <v>8320</v>
      </c>
      <c r="R3567" t="s">
        <v>8321</v>
      </c>
      <c r="S3567" s="9">
        <f t="shared" si="167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18000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0</v>
      </c>
      <c r="P3568">
        <f t="shared" si="166"/>
        <v>0.16</v>
      </c>
      <c r="Q3568" s="12" t="s">
        <v>8320</v>
      </c>
      <c r="R3568" t="s">
        <v>8321</v>
      </c>
      <c r="S3568" s="9">
        <f t="shared" si="167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5000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0</v>
      </c>
      <c r="P3569">
        <f t="shared" si="166"/>
        <v>0.15</v>
      </c>
      <c r="Q3569" s="12" t="s">
        <v>8320</v>
      </c>
      <c r="R3569" t="s">
        <v>8321</v>
      </c>
      <c r="S3569" s="9">
        <f t="shared" si="167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750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</v>
      </c>
      <c r="P3570">
        <f t="shared" si="166"/>
        <v>0.32</v>
      </c>
      <c r="Q3570" s="12" t="s">
        <v>8320</v>
      </c>
      <c r="R3570" t="s">
        <v>8321</v>
      </c>
      <c r="S3570" s="9">
        <f t="shared" si="167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0</v>
      </c>
      <c r="P3571">
        <f t="shared" si="166"/>
        <v>0.12</v>
      </c>
      <c r="Q3571" s="12" t="s">
        <v>8320</v>
      </c>
      <c r="R3571" t="s">
        <v>8321</v>
      </c>
      <c r="S3571" s="9">
        <f t="shared" si="167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5000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0</v>
      </c>
      <c r="P3572">
        <f t="shared" si="166"/>
        <v>0.19</v>
      </c>
      <c r="Q3572" s="12" t="s">
        <v>8320</v>
      </c>
      <c r="R3572" t="s">
        <v>8321</v>
      </c>
      <c r="S3572" s="9">
        <f t="shared" si="167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30000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0</v>
      </c>
      <c r="P3573">
        <f t="shared" si="166"/>
        <v>0.2</v>
      </c>
      <c r="Q3573" s="12" t="s">
        <v>8320</v>
      </c>
      <c r="R3573" t="s">
        <v>8321</v>
      </c>
      <c r="S3573" s="9">
        <f t="shared" si="167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780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</v>
      </c>
      <c r="P3574">
        <f t="shared" si="166"/>
        <v>0.56000000000000005</v>
      </c>
      <c r="Q3574" s="12" t="s">
        <v>8320</v>
      </c>
      <c r="R3574" t="s">
        <v>8321</v>
      </c>
      <c r="S3574" s="9">
        <f t="shared" si="167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4290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0</v>
      </c>
      <c r="P3575">
        <f t="shared" si="166"/>
        <v>0.06</v>
      </c>
      <c r="Q3575" s="12" t="s">
        <v>8320</v>
      </c>
      <c r="R3575" t="s">
        <v>8321</v>
      </c>
      <c r="S3575" s="9">
        <f t="shared" si="167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12999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0</v>
      </c>
      <c r="P3576">
        <f t="shared" si="166"/>
        <v>0.11</v>
      </c>
      <c r="Q3576" s="12" t="s">
        <v>8320</v>
      </c>
      <c r="R3576" t="s">
        <v>8321</v>
      </c>
      <c r="S3576" s="9">
        <f t="shared" si="167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</v>
      </c>
      <c r="P3577">
        <f t="shared" si="166"/>
        <v>0.05</v>
      </c>
      <c r="Q3577" s="12" t="s">
        <v>8320</v>
      </c>
      <c r="R3577" t="s">
        <v>8321</v>
      </c>
      <c r="S3577" s="9">
        <f t="shared" si="167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2100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0</v>
      </c>
      <c r="P3578">
        <f t="shared" si="166"/>
        <v>1</v>
      </c>
      <c r="Q3578" s="12" t="s">
        <v>8320</v>
      </c>
      <c r="R3578" t="s">
        <v>8321</v>
      </c>
      <c r="S3578" s="9">
        <f t="shared" si="167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8000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0</v>
      </c>
      <c r="P3579">
        <f t="shared" si="166"/>
        <v>0.19</v>
      </c>
      <c r="Q3579" s="12" t="s">
        <v>8320</v>
      </c>
      <c r="R3579" t="s">
        <v>8321</v>
      </c>
      <c r="S3579" s="9">
        <f t="shared" si="167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75000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0</v>
      </c>
      <c r="P3580">
        <f t="shared" si="166"/>
        <v>0.14000000000000001</v>
      </c>
      <c r="Q3580" s="12" t="s">
        <v>8320</v>
      </c>
      <c r="R3580" t="s">
        <v>8321</v>
      </c>
      <c r="S3580" s="9">
        <f t="shared" si="167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911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</v>
      </c>
      <c r="P3581">
        <f t="shared" si="166"/>
        <v>0.36</v>
      </c>
      <c r="Q3581" s="12" t="s">
        <v>8320</v>
      </c>
      <c r="R3581" t="s">
        <v>8321</v>
      </c>
      <c r="S3581" s="9">
        <f t="shared" si="167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5000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0</v>
      </c>
      <c r="P3582">
        <f t="shared" si="166"/>
        <v>0.19</v>
      </c>
      <c r="Q3582" s="12" t="s">
        <v>8320</v>
      </c>
      <c r="R3582" t="s">
        <v>8321</v>
      </c>
      <c r="S3582" s="9">
        <f t="shared" si="167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2000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0</v>
      </c>
      <c r="P3583">
        <f t="shared" si="166"/>
        <v>0.11</v>
      </c>
      <c r="Q3583" s="12" t="s">
        <v>8320</v>
      </c>
      <c r="R3583" t="s">
        <v>8321</v>
      </c>
      <c r="S3583" s="9">
        <f t="shared" si="167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1</v>
      </c>
      <c r="P3584">
        <f t="shared" si="166"/>
        <v>0.1</v>
      </c>
      <c r="Q3584" s="12" t="s">
        <v>8320</v>
      </c>
      <c r="R3584" t="s">
        <v>8321</v>
      </c>
      <c r="S3584" s="9">
        <f t="shared" si="167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10000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0</v>
      </c>
      <c r="P3585">
        <f t="shared" si="166"/>
        <v>0.21</v>
      </c>
      <c r="Q3585" s="12" t="s">
        <v>8320</v>
      </c>
      <c r="R3585" t="s">
        <v>8321</v>
      </c>
      <c r="S3585" s="9">
        <f t="shared" si="167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20000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0</v>
      </c>
      <c r="P3586">
        <f t="shared" si="166"/>
        <v>0.04</v>
      </c>
      <c r="Q3586" s="12" t="s">
        <v>8320</v>
      </c>
      <c r="R3586" t="s">
        <v>8321</v>
      </c>
      <c r="S3586" s="9">
        <f t="shared" si="167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25000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0</v>
      </c>
      <c r="P3587">
        <f t="shared" ref="P3587:P3650" si="169">IFERROR(ROUND(E3587/L3587,2),0)</f>
        <v>0.22</v>
      </c>
      <c r="Q3587" s="12" t="s">
        <v>8320</v>
      </c>
      <c r="R3587" t="s">
        <v>8321</v>
      </c>
      <c r="S3587" s="9">
        <f t="shared" si="167"/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</v>
      </c>
      <c r="P3588">
        <f t="shared" si="169"/>
        <v>0.09</v>
      </c>
      <c r="Q3588" s="12" t="s">
        <v>8320</v>
      </c>
      <c r="R3588" t="s">
        <v>8321</v>
      </c>
      <c r="S3588" s="9">
        <f t="shared" ref="S3588:S3651" si="170">(((J3588/60)/60/24)+DATE(1970,1,1))</f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3000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0</v>
      </c>
      <c r="P3589">
        <f t="shared" si="169"/>
        <v>0.18</v>
      </c>
      <c r="Q3589" s="12" t="s">
        <v>8320</v>
      </c>
      <c r="R3589" t="s">
        <v>8321</v>
      </c>
      <c r="S3589" s="9">
        <f t="shared" si="170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50000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0</v>
      </c>
      <c r="P3590">
        <f t="shared" si="169"/>
        <v>0.45</v>
      </c>
      <c r="Q3590" s="12" t="s">
        <v>8320</v>
      </c>
      <c r="R3590" t="s">
        <v>8321</v>
      </c>
      <c r="S3590" s="9">
        <f t="shared" si="170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500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</v>
      </c>
      <c r="P3591">
        <f t="shared" si="169"/>
        <v>0.08</v>
      </c>
      <c r="Q3591" s="12" t="s">
        <v>8320</v>
      </c>
      <c r="R3591" t="s">
        <v>8321</v>
      </c>
      <c r="S3591" s="9">
        <f t="shared" si="170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3000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0</v>
      </c>
      <c r="P3592">
        <f t="shared" si="169"/>
        <v>7.0000000000000007E-2</v>
      </c>
      <c r="Q3592" s="12" t="s">
        <v>8320</v>
      </c>
      <c r="R3592" t="s">
        <v>8321</v>
      </c>
      <c r="S3592" s="9">
        <f t="shared" si="170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10000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0</v>
      </c>
      <c r="P3593">
        <f t="shared" si="169"/>
        <v>0.28000000000000003</v>
      </c>
      <c r="Q3593" s="12" t="s">
        <v>8320</v>
      </c>
      <c r="R3593" t="s">
        <v>8321</v>
      </c>
      <c r="S3593" s="9">
        <f t="shared" si="170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7500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0</v>
      </c>
      <c r="P3594">
        <f t="shared" si="169"/>
        <v>0.14000000000000001</v>
      </c>
      <c r="Q3594" s="12" t="s">
        <v>8320</v>
      </c>
      <c r="R3594" t="s">
        <v>8321</v>
      </c>
      <c r="S3594" s="9">
        <f t="shared" si="170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1500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0</v>
      </c>
      <c r="P3595">
        <f t="shared" si="169"/>
        <v>0.12</v>
      </c>
      <c r="Q3595" s="12" t="s">
        <v>8320</v>
      </c>
      <c r="R3595" t="s">
        <v>8321</v>
      </c>
      <c r="S3595" s="9">
        <f t="shared" si="170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5000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0</v>
      </c>
      <c r="P3596">
        <f t="shared" si="169"/>
        <v>0.14000000000000001</v>
      </c>
      <c r="Q3596" s="12" t="s">
        <v>8320</v>
      </c>
      <c r="R3596" t="s">
        <v>8321</v>
      </c>
      <c r="S3596" s="9">
        <f t="shared" si="170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0</v>
      </c>
      <c r="P3597">
        <f t="shared" si="169"/>
        <v>0.08</v>
      </c>
      <c r="Q3597" s="12" t="s">
        <v>8320</v>
      </c>
      <c r="R3597" t="s">
        <v>8321</v>
      </c>
      <c r="S3597" s="9">
        <f t="shared" si="170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2000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0</v>
      </c>
      <c r="P3598">
        <f t="shared" si="169"/>
        <v>0.33</v>
      </c>
      <c r="Q3598" s="12" t="s">
        <v>8320</v>
      </c>
      <c r="R3598" t="s">
        <v>8321</v>
      </c>
      <c r="S3598" s="9">
        <f t="shared" si="170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0</v>
      </c>
      <c r="P3599">
        <f t="shared" si="169"/>
        <v>0.15</v>
      </c>
      <c r="Q3599" s="12" t="s">
        <v>8320</v>
      </c>
      <c r="R3599" t="s">
        <v>8321</v>
      </c>
      <c r="S3599" s="9">
        <f t="shared" si="170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3000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0</v>
      </c>
      <c r="P3600">
        <f t="shared" si="169"/>
        <v>0.19</v>
      </c>
      <c r="Q3600" s="12" t="s">
        <v>8320</v>
      </c>
      <c r="R3600" t="s">
        <v>8321</v>
      </c>
      <c r="S3600" s="9">
        <f t="shared" si="170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0</v>
      </c>
      <c r="P3601">
        <f t="shared" si="169"/>
        <v>0.24</v>
      </c>
      <c r="Q3601" s="12" t="s">
        <v>8320</v>
      </c>
      <c r="R3601" t="s">
        <v>8321</v>
      </c>
      <c r="S3601" s="9">
        <f t="shared" si="170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50000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0</v>
      </c>
      <c r="P3602">
        <f t="shared" si="169"/>
        <v>1</v>
      </c>
      <c r="Q3602" s="12" t="s">
        <v>8320</v>
      </c>
      <c r="R3602" t="s">
        <v>8321</v>
      </c>
      <c r="S3602" s="9">
        <f t="shared" si="170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110000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0</v>
      </c>
      <c r="P3603">
        <f t="shared" si="169"/>
        <v>0.08</v>
      </c>
      <c r="Q3603" s="12" t="s">
        <v>8320</v>
      </c>
      <c r="R3603" t="s">
        <v>8321</v>
      </c>
      <c r="S3603" s="9">
        <f t="shared" si="170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0</v>
      </c>
      <c r="P3604">
        <f t="shared" si="169"/>
        <v>0.08</v>
      </c>
      <c r="Q3604" s="12" t="s">
        <v>8320</v>
      </c>
      <c r="R3604" t="s">
        <v>8321</v>
      </c>
      <c r="S3604" s="9">
        <f t="shared" si="170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2500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0</v>
      </c>
      <c r="P3605">
        <f t="shared" si="169"/>
        <v>0.05</v>
      </c>
      <c r="Q3605" s="12" t="s">
        <v>8320</v>
      </c>
      <c r="R3605" t="s">
        <v>8321</v>
      </c>
      <c r="S3605" s="9">
        <f t="shared" si="170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110000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0</v>
      </c>
      <c r="P3606">
        <f t="shared" si="169"/>
        <v>0.04</v>
      </c>
      <c r="Q3606" s="12" t="s">
        <v>8320</v>
      </c>
      <c r="R3606" t="s">
        <v>8321</v>
      </c>
      <c r="S3606" s="9">
        <f t="shared" si="170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17500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0</v>
      </c>
      <c r="P3607">
        <f t="shared" si="169"/>
        <v>0.2</v>
      </c>
      <c r="Q3607" s="12" t="s">
        <v>8320</v>
      </c>
      <c r="R3607" t="s">
        <v>8321</v>
      </c>
      <c r="S3607" s="9">
        <f t="shared" si="170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110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3</v>
      </c>
      <c r="P3608">
        <f t="shared" si="169"/>
        <v>0.05</v>
      </c>
      <c r="Q3608" s="12" t="s">
        <v>8320</v>
      </c>
      <c r="R3608" t="s">
        <v>8321</v>
      </c>
      <c r="S3608" s="9">
        <f t="shared" si="170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22000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0</v>
      </c>
      <c r="P3609">
        <f t="shared" si="169"/>
        <v>0.15</v>
      </c>
      <c r="Q3609" s="12" t="s">
        <v>8320</v>
      </c>
      <c r="R3609" t="s">
        <v>8321</v>
      </c>
      <c r="S3609" s="9">
        <f t="shared" si="170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5000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0</v>
      </c>
      <c r="P3610">
        <f t="shared" si="169"/>
        <v>0.11</v>
      </c>
      <c r="Q3610" s="12" t="s">
        <v>8320</v>
      </c>
      <c r="R3610" t="s">
        <v>8321</v>
      </c>
      <c r="S3610" s="9">
        <f t="shared" si="170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18000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0</v>
      </c>
      <c r="P3611">
        <f t="shared" si="169"/>
        <v>0.14000000000000001</v>
      </c>
      <c r="Q3611" s="12" t="s">
        <v>8320</v>
      </c>
      <c r="R3611" t="s">
        <v>8321</v>
      </c>
      <c r="S3611" s="9">
        <f t="shared" si="170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150000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0</v>
      </c>
      <c r="P3612">
        <f t="shared" si="169"/>
        <v>0.1</v>
      </c>
      <c r="Q3612" s="12" t="s">
        <v>8320</v>
      </c>
      <c r="R3612" t="s">
        <v>8321</v>
      </c>
      <c r="S3612" s="9">
        <f t="shared" si="170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10000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0</v>
      </c>
      <c r="P3613">
        <f t="shared" si="169"/>
        <v>0.06</v>
      </c>
      <c r="Q3613" s="12" t="s">
        <v>8320</v>
      </c>
      <c r="R3613" t="s">
        <v>8321</v>
      </c>
      <c r="S3613" s="9">
        <f t="shared" si="170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0</v>
      </c>
      <c r="P3614">
        <f t="shared" si="169"/>
        <v>0.05</v>
      </c>
      <c r="Q3614" s="12" t="s">
        <v>8320</v>
      </c>
      <c r="R3614" t="s">
        <v>8321</v>
      </c>
      <c r="S3614" s="9">
        <f t="shared" si="170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2</v>
      </c>
      <c r="P3615">
        <f t="shared" si="169"/>
        <v>0.15</v>
      </c>
      <c r="Q3615" s="12" t="s">
        <v>8320</v>
      </c>
      <c r="R3615" t="s">
        <v>8321</v>
      </c>
      <c r="S3615" s="9">
        <f t="shared" si="170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1500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0</v>
      </c>
      <c r="P3616">
        <f t="shared" si="169"/>
        <v>0.04</v>
      </c>
      <c r="Q3616" s="12" t="s">
        <v>8320</v>
      </c>
      <c r="R3616" t="s">
        <v>8321</v>
      </c>
      <c r="S3616" s="9">
        <f t="shared" si="170"/>
        <v>42144.041851851856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60000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0</v>
      </c>
      <c r="P3617">
        <f t="shared" si="169"/>
        <v>0.03</v>
      </c>
      <c r="Q3617" s="12" t="s">
        <v>8320</v>
      </c>
      <c r="R3617" t="s">
        <v>8321</v>
      </c>
      <c r="S3617" s="9">
        <f t="shared" si="170"/>
        <v>42318.593703703707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0</v>
      </c>
      <c r="P3618">
        <f t="shared" si="169"/>
        <v>0.04</v>
      </c>
      <c r="Q3618" s="12" t="s">
        <v>8320</v>
      </c>
      <c r="R3618" t="s">
        <v>8321</v>
      </c>
      <c r="S3618" s="9">
        <f t="shared" si="170"/>
        <v>42052.949814814812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500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0</v>
      </c>
      <c r="P3619">
        <f t="shared" si="169"/>
        <v>0.04</v>
      </c>
      <c r="Q3619" s="12" t="s">
        <v>8320</v>
      </c>
      <c r="R3619" t="s">
        <v>8321</v>
      </c>
      <c r="S3619" s="9">
        <f t="shared" si="170"/>
        <v>42779.610289351855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18950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0</v>
      </c>
      <c r="P3620">
        <f t="shared" si="169"/>
        <v>0.04</v>
      </c>
      <c r="Q3620" s="12" t="s">
        <v>8320</v>
      </c>
      <c r="R3620" t="s">
        <v>8321</v>
      </c>
      <c r="S3620" s="9">
        <f t="shared" si="170"/>
        <v>42128.627893518518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1500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0</v>
      </c>
      <c r="P3621">
        <f t="shared" si="169"/>
        <v>0.12</v>
      </c>
      <c r="Q3621" s="12" t="s">
        <v>8320</v>
      </c>
      <c r="R3621" t="s">
        <v>8321</v>
      </c>
      <c r="S3621" s="9">
        <f t="shared" si="170"/>
        <v>42661.132245370376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2</v>
      </c>
      <c r="P3622">
        <f t="shared" si="169"/>
        <v>0.01</v>
      </c>
      <c r="Q3622" s="12" t="s">
        <v>8320</v>
      </c>
      <c r="R3622" t="s">
        <v>8321</v>
      </c>
      <c r="S3622" s="9">
        <f t="shared" si="170"/>
        <v>42037.938206018516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250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</v>
      </c>
      <c r="P3623">
        <f t="shared" si="169"/>
        <v>0.03</v>
      </c>
      <c r="Q3623" s="12" t="s">
        <v>8320</v>
      </c>
      <c r="R3623" t="s">
        <v>8321</v>
      </c>
      <c r="S3623" s="9">
        <f t="shared" si="170"/>
        <v>42619.935694444444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5000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0</v>
      </c>
      <c r="P3624">
        <f t="shared" si="169"/>
        <v>0.1</v>
      </c>
      <c r="Q3624" s="12" t="s">
        <v>8320</v>
      </c>
      <c r="R3624" t="s">
        <v>8321</v>
      </c>
      <c r="S3624" s="9">
        <f t="shared" si="170"/>
        <v>41877.221886574072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100000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0</v>
      </c>
      <c r="P3625">
        <f t="shared" si="169"/>
        <v>0.06</v>
      </c>
      <c r="Q3625" s="12" t="s">
        <v>8320</v>
      </c>
      <c r="R3625" t="s">
        <v>8321</v>
      </c>
      <c r="S3625" s="9">
        <f t="shared" si="170"/>
        <v>41828.736921296295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14000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0</v>
      </c>
      <c r="P3626">
        <f t="shared" si="169"/>
        <v>0.05</v>
      </c>
      <c r="Q3626" s="12" t="s">
        <v>8320</v>
      </c>
      <c r="R3626" t="s">
        <v>8321</v>
      </c>
      <c r="S3626" s="9">
        <f t="shared" si="170"/>
        <v>42545.774189814809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800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0</v>
      </c>
      <c r="P3627">
        <f t="shared" si="169"/>
        <v>0.03</v>
      </c>
      <c r="Q3627" s="12" t="s">
        <v>8320</v>
      </c>
      <c r="R3627" t="s">
        <v>8321</v>
      </c>
      <c r="S3627" s="9">
        <f t="shared" si="170"/>
        <v>42157.652511574073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2500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0</v>
      </c>
      <c r="P3628">
        <f t="shared" si="169"/>
        <v>0.04</v>
      </c>
      <c r="Q3628" s="12" t="s">
        <v>8320</v>
      </c>
      <c r="R3628" t="s">
        <v>8321</v>
      </c>
      <c r="S3628" s="9">
        <f t="shared" si="170"/>
        <v>41846.667326388888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10000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0</v>
      </c>
      <c r="P3629">
        <f t="shared" si="169"/>
        <v>7.0000000000000007E-2</v>
      </c>
      <c r="Q3629" s="12" t="s">
        <v>8320</v>
      </c>
      <c r="R3629" t="s">
        <v>8321</v>
      </c>
      <c r="S3629" s="9">
        <f t="shared" si="170"/>
        <v>42460.741747685184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2000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2" t="s">
        <v>8320</v>
      </c>
      <c r="R3630" t="s">
        <v>8362</v>
      </c>
      <c r="S3630" s="9">
        <f t="shared" si="170"/>
        <v>42291.833287037036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2" t="s">
        <v>8320</v>
      </c>
      <c r="R3631" t="s">
        <v>8362</v>
      </c>
      <c r="S3631" s="9">
        <f t="shared" si="170"/>
        <v>42437.094490740739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1000000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2</v>
      </c>
      <c r="Q3632" s="12" t="s">
        <v>8320</v>
      </c>
      <c r="R3632" t="s">
        <v>8362</v>
      </c>
      <c r="S3632" s="9">
        <f t="shared" si="170"/>
        <v>41942.84710648148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0</v>
      </c>
      <c r="P3633">
        <f t="shared" si="169"/>
        <v>0.03</v>
      </c>
      <c r="Q3633" s="12" t="s">
        <v>8320</v>
      </c>
      <c r="R3633" t="s">
        <v>8362</v>
      </c>
      <c r="S3633" s="9">
        <f t="shared" si="170"/>
        <v>41880.753437499996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3000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0</v>
      </c>
      <c r="P3634">
        <f t="shared" si="169"/>
        <v>1</v>
      </c>
      <c r="Q3634" s="12" t="s">
        <v>8320</v>
      </c>
      <c r="R3634" t="s">
        <v>8362</v>
      </c>
      <c r="S3634" s="9">
        <f t="shared" si="170"/>
        <v>41946.936909722222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0</v>
      </c>
      <c r="P3635">
        <f t="shared" si="169"/>
        <v>0.03</v>
      </c>
      <c r="Q3635" s="12" t="s">
        <v>8320</v>
      </c>
      <c r="R3635" t="s">
        <v>8362</v>
      </c>
      <c r="S3635" s="9">
        <f t="shared" si="170"/>
        <v>42649.623460648145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6300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0</v>
      </c>
      <c r="P3636">
        <f t="shared" si="169"/>
        <v>0.06</v>
      </c>
      <c r="Q3636" s="12" t="s">
        <v>8320</v>
      </c>
      <c r="R3636" t="s">
        <v>8362</v>
      </c>
      <c r="S3636" s="9">
        <f t="shared" si="170"/>
        <v>42701.166365740741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0</v>
      </c>
      <c r="P3637">
        <f t="shared" si="169"/>
        <v>0.1</v>
      </c>
      <c r="Q3637" s="12" t="s">
        <v>8320</v>
      </c>
      <c r="R3637" t="s">
        <v>8362</v>
      </c>
      <c r="S3637" s="9">
        <f t="shared" si="170"/>
        <v>42450.88282407407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1010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2" t="s">
        <v>8320</v>
      </c>
      <c r="R3638" t="s">
        <v>8362</v>
      </c>
      <c r="S3638" s="9">
        <f t="shared" si="170"/>
        <v>42226.694780092599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0</v>
      </c>
      <c r="P3639">
        <f t="shared" si="169"/>
        <v>7.0000000000000007E-2</v>
      </c>
      <c r="Q3639" s="12" t="s">
        <v>8320</v>
      </c>
      <c r="R3639" t="s">
        <v>8362</v>
      </c>
      <c r="S3639" s="9">
        <f t="shared" si="170"/>
        <v>41975.700636574074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60000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0</v>
      </c>
      <c r="P3640">
        <f t="shared" si="169"/>
        <v>0.5</v>
      </c>
      <c r="Q3640" s="12" t="s">
        <v>8320</v>
      </c>
      <c r="R3640" t="s">
        <v>8362</v>
      </c>
      <c r="S3640" s="9">
        <f t="shared" si="170"/>
        <v>42053.672824074078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2" t="s">
        <v>8320</v>
      </c>
      <c r="R3641" t="s">
        <v>8362</v>
      </c>
      <c r="S3641" s="9">
        <f t="shared" si="170"/>
        <v>42590.677152777775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0</v>
      </c>
      <c r="P3642">
        <f t="shared" si="169"/>
        <v>0.33</v>
      </c>
      <c r="Q3642" s="12" t="s">
        <v>8320</v>
      </c>
      <c r="R3642" t="s">
        <v>8362</v>
      </c>
      <c r="S3642" s="9">
        <f t="shared" si="170"/>
        <v>42104.781597222223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18000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2" t="s">
        <v>8320</v>
      </c>
      <c r="R3643" t="s">
        <v>8362</v>
      </c>
      <c r="S3643" s="9">
        <f t="shared" si="170"/>
        <v>41899.627071759263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5000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0</v>
      </c>
      <c r="P3644">
        <f t="shared" si="169"/>
        <v>0.5</v>
      </c>
      <c r="Q3644" s="12" t="s">
        <v>8320</v>
      </c>
      <c r="R3644" t="s">
        <v>8362</v>
      </c>
      <c r="S3644" s="9">
        <f t="shared" si="170"/>
        <v>42297.816284722227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2" t="s">
        <v>8320</v>
      </c>
      <c r="R3645" t="s">
        <v>8362</v>
      </c>
      <c r="S3645" s="9">
        <f t="shared" si="170"/>
        <v>42285.143969907411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0</v>
      </c>
      <c r="P3646">
        <f t="shared" si="169"/>
        <v>0.08</v>
      </c>
      <c r="Q3646" s="12" t="s">
        <v>8320</v>
      </c>
      <c r="R3646" t="s">
        <v>8362</v>
      </c>
      <c r="S3646" s="9">
        <f t="shared" si="170"/>
        <v>42409.241747685184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9000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2" t="s">
        <v>8320</v>
      </c>
      <c r="R3647" t="s">
        <v>8362</v>
      </c>
      <c r="S3647" s="9">
        <f t="shared" si="170"/>
        <v>42665.970347222217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0</v>
      </c>
      <c r="P3648">
        <f t="shared" si="169"/>
        <v>0.13</v>
      </c>
      <c r="Q3648" s="12" t="s">
        <v>8320</v>
      </c>
      <c r="R3648" t="s">
        <v>8362</v>
      </c>
      <c r="S3648" s="9">
        <f t="shared" si="170"/>
        <v>42140.421319444446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2500000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0</v>
      </c>
      <c r="P3649">
        <f t="shared" si="169"/>
        <v>0.5</v>
      </c>
      <c r="Q3649" s="12" t="s">
        <v>8320</v>
      </c>
      <c r="R3649" t="s">
        <v>8362</v>
      </c>
      <c r="S3649" s="9">
        <f t="shared" si="170"/>
        <v>42598.749155092592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5000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0</v>
      </c>
      <c r="P3650">
        <f t="shared" si="169"/>
        <v>0.01</v>
      </c>
      <c r="Q3650" s="12" t="s">
        <v>8320</v>
      </c>
      <c r="R3650" t="s">
        <v>8321</v>
      </c>
      <c r="S3650" s="9">
        <f t="shared" si="170"/>
        <v>41887.292187500003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1000000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0</v>
      </c>
      <c r="P3651">
        <f t="shared" ref="P3651:P3714" si="172">IFERROR(ROUND(E3651/L3651,2),0)</f>
        <v>0.13</v>
      </c>
      <c r="Q3651" s="12" t="s">
        <v>8320</v>
      </c>
      <c r="R3651" t="s">
        <v>8321</v>
      </c>
      <c r="S3651" s="9">
        <f t="shared" si="170"/>
        <v>41780.712893518517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2500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0</v>
      </c>
      <c r="P3652">
        <f t="shared" si="172"/>
        <v>0.06</v>
      </c>
      <c r="Q3652" s="12" t="s">
        <v>8320</v>
      </c>
      <c r="R3652" t="s">
        <v>8321</v>
      </c>
      <c r="S3652" s="9">
        <f t="shared" ref="S3652:S3715" si="173">(((J3652/60)/60/24)+DATE(1970,1,1))</f>
        <v>42381.478981481487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175000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0</v>
      </c>
      <c r="P3653">
        <f t="shared" si="172"/>
        <v>0.11</v>
      </c>
      <c r="Q3653" s="12" t="s">
        <v>8320</v>
      </c>
      <c r="R3653" t="s">
        <v>8321</v>
      </c>
      <c r="S3653" s="9">
        <f t="shared" si="173"/>
        <v>41828.646319444444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2000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0</v>
      </c>
      <c r="P3654">
        <f t="shared" si="172"/>
        <v>0.06</v>
      </c>
      <c r="Q3654" s="12" t="s">
        <v>8320</v>
      </c>
      <c r="R3654" t="s">
        <v>8321</v>
      </c>
      <c r="S3654" s="9">
        <f t="shared" si="173"/>
        <v>42596.644699074073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2500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0</v>
      </c>
      <c r="P3655">
        <f t="shared" si="172"/>
        <v>0.03</v>
      </c>
      <c r="Q3655" s="12" t="s">
        <v>8320</v>
      </c>
      <c r="R3655" t="s">
        <v>8321</v>
      </c>
      <c r="S3655" s="9">
        <f t="shared" si="173"/>
        <v>42191.363506944443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1000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0</v>
      </c>
      <c r="P3656">
        <f t="shared" si="172"/>
        <v>0.03</v>
      </c>
      <c r="Q3656" s="12" t="s">
        <v>8320</v>
      </c>
      <c r="R3656" t="s">
        <v>8321</v>
      </c>
      <c r="S3656" s="9">
        <f t="shared" si="173"/>
        <v>42440.416504629626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25000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0</v>
      </c>
      <c r="P3657">
        <f t="shared" si="172"/>
        <v>0.01</v>
      </c>
      <c r="Q3657" s="12" t="s">
        <v>8320</v>
      </c>
      <c r="R3657" t="s">
        <v>8321</v>
      </c>
      <c r="S3657" s="9">
        <f t="shared" si="173"/>
        <v>42173.803217592591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75000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0</v>
      </c>
      <c r="P3658">
        <f t="shared" si="172"/>
        <v>0.02</v>
      </c>
      <c r="Q3658" s="12" t="s">
        <v>8320</v>
      </c>
      <c r="R3658" t="s">
        <v>8321</v>
      </c>
      <c r="S3658" s="9">
        <f t="shared" si="173"/>
        <v>42737.910138888896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6000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0</v>
      </c>
      <c r="P3659">
        <f t="shared" si="172"/>
        <v>0.05</v>
      </c>
      <c r="Q3659" s="12" t="s">
        <v>8320</v>
      </c>
      <c r="R3659" t="s">
        <v>8321</v>
      </c>
      <c r="S3659" s="9">
        <f t="shared" si="173"/>
        <v>42499.629849537043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0</v>
      </c>
      <c r="P3660">
        <f t="shared" si="172"/>
        <v>0.05</v>
      </c>
      <c r="Q3660" s="12" t="s">
        <v>8320</v>
      </c>
      <c r="R3660" t="s">
        <v>8321</v>
      </c>
      <c r="S3660" s="9">
        <f t="shared" si="173"/>
        <v>41775.858564814815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13000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0</v>
      </c>
      <c r="P3661">
        <f t="shared" si="172"/>
        <v>0.08</v>
      </c>
      <c r="Q3661" s="12" t="s">
        <v>8320</v>
      </c>
      <c r="R3661" t="s">
        <v>8321</v>
      </c>
      <c r="S3661" s="9">
        <f t="shared" si="173"/>
        <v>42055.277199074073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100000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0</v>
      </c>
      <c r="P3662">
        <f t="shared" si="172"/>
        <v>0.05</v>
      </c>
      <c r="Q3662" s="12" t="s">
        <v>8320</v>
      </c>
      <c r="R3662" t="s">
        <v>8321</v>
      </c>
      <c r="S3662" s="9">
        <f t="shared" si="173"/>
        <v>41971.881076388891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15000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0</v>
      </c>
      <c r="P3663">
        <f t="shared" si="172"/>
        <v>0.03</v>
      </c>
      <c r="Q3663" s="12" t="s">
        <v>8320</v>
      </c>
      <c r="R3663" t="s">
        <v>8321</v>
      </c>
      <c r="S3663" s="9">
        <f t="shared" si="173"/>
        <v>42447.896666666667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3000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0</v>
      </c>
      <c r="P3664">
        <f t="shared" si="172"/>
        <v>0.03</v>
      </c>
      <c r="Q3664" s="12" t="s">
        <v>8320</v>
      </c>
      <c r="R3664" t="s">
        <v>8321</v>
      </c>
      <c r="S3664" s="9">
        <f t="shared" si="173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7500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0</v>
      </c>
      <c r="P3665">
        <f t="shared" si="172"/>
        <v>0.11</v>
      </c>
      <c r="Q3665" s="12" t="s">
        <v>8320</v>
      </c>
      <c r="R3665" t="s">
        <v>8321</v>
      </c>
      <c r="S3665" s="9">
        <f t="shared" si="173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0</v>
      </c>
      <c r="P3666">
        <f t="shared" si="172"/>
        <v>0.05</v>
      </c>
      <c r="Q3666" s="12" t="s">
        <v>8320</v>
      </c>
      <c r="R3666" t="s">
        <v>8321</v>
      </c>
      <c r="S3666" s="9">
        <f t="shared" si="173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16500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0</v>
      </c>
      <c r="P3667">
        <f t="shared" si="172"/>
        <v>7.0000000000000007E-2</v>
      </c>
      <c r="Q3667" s="12" t="s">
        <v>8320</v>
      </c>
      <c r="R3667" t="s">
        <v>8321</v>
      </c>
      <c r="S3667" s="9">
        <f t="shared" si="173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2880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0</v>
      </c>
      <c r="P3668">
        <f t="shared" si="172"/>
        <v>0.03</v>
      </c>
      <c r="Q3668" s="12" t="s">
        <v>8320</v>
      </c>
      <c r="R3668" t="s">
        <v>8321</v>
      </c>
      <c r="S3668" s="9">
        <f t="shared" si="173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0</v>
      </c>
      <c r="P3669">
        <f t="shared" si="172"/>
        <v>0.02</v>
      </c>
      <c r="Q3669" s="12" t="s">
        <v>8320</v>
      </c>
      <c r="R3669" t="s">
        <v>8321</v>
      </c>
      <c r="S3669" s="9">
        <f t="shared" si="173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4500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0</v>
      </c>
      <c r="P3670">
        <f t="shared" si="172"/>
        <v>0.04</v>
      </c>
      <c r="Q3670" s="12" t="s">
        <v>8320</v>
      </c>
      <c r="R3670" t="s">
        <v>8321</v>
      </c>
      <c r="S3670" s="9">
        <f t="shared" si="173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0</v>
      </c>
      <c r="P3671">
        <f t="shared" si="172"/>
        <v>0.06</v>
      </c>
      <c r="Q3671" s="12" t="s">
        <v>8320</v>
      </c>
      <c r="R3671" t="s">
        <v>8321</v>
      </c>
      <c r="S3671" s="9">
        <f t="shared" si="173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0</v>
      </c>
      <c r="P3672">
        <f t="shared" si="172"/>
        <v>0.08</v>
      </c>
      <c r="Q3672" s="12" t="s">
        <v>8320</v>
      </c>
      <c r="R3672" t="s">
        <v>8321</v>
      </c>
      <c r="S3672" s="9">
        <f t="shared" si="173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5000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0</v>
      </c>
      <c r="P3673">
        <f t="shared" si="172"/>
        <v>0.03</v>
      </c>
      <c r="Q3673" s="12" t="s">
        <v>8320</v>
      </c>
      <c r="R3673" t="s">
        <v>8321</v>
      </c>
      <c r="S3673" s="9">
        <f t="shared" si="173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1000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0</v>
      </c>
      <c r="P3674">
        <f t="shared" si="172"/>
        <v>0.02</v>
      </c>
      <c r="Q3674" s="12" t="s">
        <v>8320</v>
      </c>
      <c r="R3674" t="s">
        <v>8321</v>
      </c>
      <c r="S3674" s="9">
        <f t="shared" si="173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6000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0</v>
      </c>
      <c r="P3675">
        <f t="shared" si="172"/>
        <v>0.01</v>
      </c>
      <c r="Q3675" s="12" t="s">
        <v>8320</v>
      </c>
      <c r="R3675" t="s">
        <v>8321</v>
      </c>
      <c r="S3675" s="9">
        <f t="shared" si="173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0</v>
      </c>
      <c r="P3676">
        <f t="shared" si="172"/>
        <v>0.03</v>
      </c>
      <c r="Q3676" s="12" t="s">
        <v>8320</v>
      </c>
      <c r="R3676" t="s">
        <v>8321</v>
      </c>
      <c r="S3676" s="9">
        <f t="shared" si="173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3500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0</v>
      </c>
      <c r="P3677">
        <f t="shared" si="172"/>
        <v>0.33</v>
      </c>
      <c r="Q3677" s="12" t="s">
        <v>8320</v>
      </c>
      <c r="R3677" t="s">
        <v>8321</v>
      </c>
      <c r="S3677" s="9">
        <f t="shared" si="173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50000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0</v>
      </c>
      <c r="P3678">
        <f t="shared" si="172"/>
        <v>0.06</v>
      </c>
      <c r="Q3678" s="12" t="s">
        <v>8320</v>
      </c>
      <c r="R3678" t="s">
        <v>8321</v>
      </c>
      <c r="S3678" s="9">
        <f t="shared" si="173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35000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0</v>
      </c>
      <c r="P3679">
        <f t="shared" si="172"/>
        <v>0.01</v>
      </c>
      <c r="Q3679" s="12" t="s">
        <v>8320</v>
      </c>
      <c r="R3679" t="s">
        <v>8321</v>
      </c>
      <c r="S3679" s="9">
        <f t="shared" si="173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90000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0</v>
      </c>
      <c r="P3680">
        <f t="shared" si="172"/>
        <v>0.03</v>
      </c>
      <c r="Q3680" s="12" t="s">
        <v>8320</v>
      </c>
      <c r="R3680" t="s">
        <v>8321</v>
      </c>
      <c r="S3680" s="9">
        <f t="shared" si="173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80000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0</v>
      </c>
      <c r="P3681">
        <f t="shared" si="172"/>
        <v>0.03</v>
      </c>
      <c r="Q3681" s="12" t="s">
        <v>8320</v>
      </c>
      <c r="R3681" t="s">
        <v>8321</v>
      </c>
      <c r="S3681" s="9">
        <f t="shared" si="173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35000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0</v>
      </c>
      <c r="P3682">
        <f t="shared" si="172"/>
        <v>0.03</v>
      </c>
      <c r="Q3682" s="12" t="s">
        <v>8320</v>
      </c>
      <c r="R3682" t="s">
        <v>8321</v>
      </c>
      <c r="S3682" s="9">
        <f t="shared" si="173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30000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0</v>
      </c>
      <c r="P3683">
        <f t="shared" si="172"/>
        <v>0.06</v>
      </c>
      <c r="Q3683" s="12" t="s">
        <v>8320</v>
      </c>
      <c r="R3683" t="s">
        <v>8321</v>
      </c>
      <c r="S3683" s="9">
        <f t="shared" si="173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530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0</v>
      </c>
      <c r="P3684">
        <f t="shared" si="172"/>
        <v>0.01</v>
      </c>
      <c r="Q3684" s="12" t="s">
        <v>8320</v>
      </c>
      <c r="R3684" t="s">
        <v>8321</v>
      </c>
      <c r="S3684" s="9">
        <f t="shared" si="173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30000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0</v>
      </c>
      <c r="P3685">
        <f t="shared" si="172"/>
        <v>0.02</v>
      </c>
      <c r="Q3685" s="12" t="s">
        <v>8320</v>
      </c>
      <c r="R3685" t="s">
        <v>8321</v>
      </c>
      <c r="S3685" s="9">
        <f t="shared" si="173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25000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0</v>
      </c>
      <c r="P3686">
        <f t="shared" si="172"/>
        <v>0.04</v>
      </c>
      <c r="Q3686" s="12" t="s">
        <v>8320</v>
      </c>
      <c r="R3686" t="s">
        <v>8321</v>
      </c>
      <c r="S3686" s="9">
        <f t="shared" si="173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25000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0</v>
      </c>
      <c r="P3687">
        <f t="shared" si="172"/>
        <v>0.01</v>
      </c>
      <c r="Q3687" s="12" t="s">
        <v>8320</v>
      </c>
      <c r="R3687" t="s">
        <v>8321</v>
      </c>
      <c r="S3687" s="9">
        <f t="shared" si="173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20000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0</v>
      </c>
      <c r="P3688">
        <f t="shared" si="172"/>
        <v>0.17</v>
      </c>
      <c r="Q3688" s="12" t="s">
        <v>8320</v>
      </c>
      <c r="R3688" t="s">
        <v>8321</v>
      </c>
      <c r="S3688" s="9">
        <f t="shared" si="173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1000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0</v>
      </c>
      <c r="P3689">
        <f t="shared" si="172"/>
        <v>0.04</v>
      </c>
      <c r="Q3689" s="12" t="s">
        <v>8320</v>
      </c>
      <c r="R3689" t="s">
        <v>8321</v>
      </c>
      <c r="S3689" s="9">
        <f t="shared" si="173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50000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0</v>
      </c>
      <c r="P3690">
        <f t="shared" si="172"/>
        <v>0.03</v>
      </c>
      <c r="Q3690" s="12" t="s">
        <v>8320</v>
      </c>
      <c r="R3690" t="s">
        <v>8321</v>
      </c>
      <c r="S3690" s="9">
        <f t="shared" si="173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0</v>
      </c>
      <c r="P3691">
        <f t="shared" si="172"/>
        <v>0.02</v>
      </c>
      <c r="Q3691" s="12" t="s">
        <v>8320</v>
      </c>
      <c r="R3691" t="s">
        <v>8321</v>
      </c>
      <c r="S3691" s="9">
        <f t="shared" si="173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25000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0</v>
      </c>
      <c r="P3692">
        <f t="shared" si="172"/>
        <v>0.03</v>
      </c>
      <c r="Q3692" s="12" t="s">
        <v>8320</v>
      </c>
      <c r="R3692" t="s">
        <v>8321</v>
      </c>
      <c r="S3692" s="9">
        <f t="shared" si="173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1000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0</v>
      </c>
      <c r="P3693">
        <f t="shared" si="172"/>
        <v>0</v>
      </c>
      <c r="Q3693" s="12" t="s">
        <v>8320</v>
      </c>
      <c r="R3693" t="s">
        <v>8321</v>
      </c>
      <c r="S3693" s="9">
        <f t="shared" si="173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22500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0</v>
      </c>
      <c r="P3694">
        <f t="shared" si="172"/>
        <v>0.06</v>
      </c>
      <c r="Q3694" s="12" t="s">
        <v>8320</v>
      </c>
      <c r="R3694" t="s">
        <v>8321</v>
      </c>
      <c r="S3694" s="9">
        <f t="shared" si="173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5000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0</v>
      </c>
      <c r="P3695">
        <f t="shared" si="172"/>
        <v>7.0000000000000007E-2</v>
      </c>
      <c r="Q3695" s="12" t="s">
        <v>8320</v>
      </c>
      <c r="R3695" t="s">
        <v>8321</v>
      </c>
      <c r="S3695" s="9">
        <f t="shared" si="173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2500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0</v>
      </c>
      <c r="P3696">
        <f t="shared" si="172"/>
        <v>0.02</v>
      </c>
      <c r="Q3696" s="12" t="s">
        <v>8320</v>
      </c>
      <c r="R3696" t="s">
        <v>8321</v>
      </c>
      <c r="S3696" s="9">
        <f t="shared" si="173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7500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0</v>
      </c>
      <c r="P3697">
        <f t="shared" si="172"/>
        <v>0.03</v>
      </c>
      <c r="Q3697" s="12" t="s">
        <v>8320</v>
      </c>
      <c r="R3697" t="s">
        <v>8321</v>
      </c>
      <c r="S3697" s="9">
        <f t="shared" si="173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15000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0</v>
      </c>
      <c r="P3698">
        <f t="shared" si="172"/>
        <v>0.01</v>
      </c>
      <c r="Q3698" s="12" t="s">
        <v>8320</v>
      </c>
      <c r="R3698" t="s">
        <v>8321</v>
      </c>
      <c r="S3698" s="9">
        <f t="shared" si="173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12000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0</v>
      </c>
      <c r="P3699">
        <f t="shared" si="172"/>
        <v>0.03</v>
      </c>
      <c r="Q3699" s="12" t="s">
        <v>8320</v>
      </c>
      <c r="R3699" t="s">
        <v>8321</v>
      </c>
      <c r="S3699" s="9">
        <f t="shared" si="173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200000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0</v>
      </c>
      <c r="P3700">
        <f t="shared" si="172"/>
        <v>0.01</v>
      </c>
      <c r="Q3700" s="12" t="s">
        <v>8320</v>
      </c>
      <c r="R3700" t="s">
        <v>8321</v>
      </c>
      <c r="S3700" s="9">
        <f t="shared" si="173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0</v>
      </c>
      <c r="P3701">
        <f t="shared" si="172"/>
        <v>0.03</v>
      </c>
      <c r="Q3701" s="12" t="s">
        <v>8320</v>
      </c>
      <c r="R3701" t="s">
        <v>8321</v>
      </c>
      <c r="S3701" s="9">
        <f t="shared" si="173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7000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0</v>
      </c>
      <c r="P3702">
        <f t="shared" si="172"/>
        <v>0.06</v>
      </c>
      <c r="Q3702" s="12" t="s">
        <v>8320</v>
      </c>
      <c r="R3702" t="s">
        <v>8321</v>
      </c>
      <c r="S3702" s="9">
        <f t="shared" si="173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5000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0</v>
      </c>
      <c r="P3703">
        <f t="shared" si="172"/>
        <v>0.03</v>
      </c>
      <c r="Q3703" s="12" t="s">
        <v>8320</v>
      </c>
      <c r="R3703" t="s">
        <v>8321</v>
      </c>
      <c r="S3703" s="9">
        <f t="shared" si="173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1500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0</v>
      </c>
      <c r="P3704">
        <f t="shared" si="172"/>
        <v>0.05</v>
      </c>
      <c r="Q3704" s="12" t="s">
        <v>8320</v>
      </c>
      <c r="R3704" t="s">
        <v>8321</v>
      </c>
      <c r="S3704" s="9">
        <f t="shared" si="173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2500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0</v>
      </c>
      <c r="P3705">
        <f t="shared" si="172"/>
        <v>0.03</v>
      </c>
      <c r="Q3705" s="12" t="s">
        <v>8320</v>
      </c>
      <c r="R3705" t="s">
        <v>8321</v>
      </c>
      <c r="S3705" s="9">
        <f t="shared" si="173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100000000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0</v>
      </c>
      <c r="P3706">
        <f t="shared" si="172"/>
        <v>0</v>
      </c>
      <c r="Q3706" s="12" t="s">
        <v>8320</v>
      </c>
      <c r="R3706" t="s">
        <v>8321</v>
      </c>
      <c r="S3706" s="9">
        <f t="shared" si="173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4000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0</v>
      </c>
      <c r="P3707">
        <f t="shared" si="172"/>
        <v>0</v>
      </c>
      <c r="Q3707" s="12" t="s">
        <v>8320</v>
      </c>
      <c r="R3707" t="s">
        <v>8321</v>
      </c>
      <c r="S3707" s="9">
        <f t="shared" si="173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20000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0</v>
      </c>
      <c r="P3708">
        <f t="shared" si="172"/>
        <v>0</v>
      </c>
      <c r="Q3708" s="12" t="s">
        <v>8320</v>
      </c>
      <c r="R3708" t="s">
        <v>8321</v>
      </c>
      <c r="S3708" s="9">
        <f t="shared" si="173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0</v>
      </c>
      <c r="P3709">
        <f t="shared" si="172"/>
        <v>0</v>
      </c>
      <c r="Q3709" s="12" t="s">
        <v>8320</v>
      </c>
      <c r="R3709" t="s">
        <v>8321</v>
      </c>
      <c r="S3709" s="9">
        <f t="shared" si="173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1200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0</v>
      </c>
      <c r="P3710">
        <f t="shared" si="172"/>
        <v>0</v>
      </c>
      <c r="Q3710" s="12" t="s">
        <v>8320</v>
      </c>
      <c r="R3710" t="s">
        <v>8321</v>
      </c>
      <c r="S3710" s="9">
        <f t="shared" si="173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71764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0</v>
      </c>
      <c r="P3711">
        <f t="shared" si="172"/>
        <v>0</v>
      </c>
      <c r="Q3711" s="12" t="s">
        <v>8320</v>
      </c>
      <c r="R3711" t="s">
        <v>8321</v>
      </c>
      <c r="S3711" s="9">
        <f t="shared" si="173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5000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0</v>
      </c>
      <c r="P3712">
        <f t="shared" si="172"/>
        <v>0</v>
      </c>
      <c r="Q3712" s="12" t="s">
        <v>8320</v>
      </c>
      <c r="R3712" t="s">
        <v>8321</v>
      </c>
      <c r="S3712" s="9">
        <f t="shared" si="173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3000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0</v>
      </c>
      <c r="P3713">
        <f t="shared" si="172"/>
        <v>0</v>
      </c>
      <c r="Q3713" s="12" t="s">
        <v>8320</v>
      </c>
      <c r="R3713" t="s">
        <v>8321</v>
      </c>
      <c r="S3713" s="9">
        <f t="shared" si="173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55000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0</v>
      </c>
      <c r="P3714">
        <f t="shared" si="172"/>
        <v>0</v>
      </c>
      <c r="Q3714" s="12" t="s">
        <v>8320</v>
      </c>
      <c r="R3714" t="s">
        <v>8321</v>
      </c>
      <c r="S3714" s="9">
        <f t="shared" si="173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0</v>
      </c>
      <c r="P3715">
        <f t="shared" ref="P3715:P3778" si="175">IFERROR(ROUND(E3715/L3715,2),0)</f>
        <v>0</v>
      </c>
      <c r="Q3715" s="12" t="s">
        <v>8320</v>
      </c>
      <c r="R3715" t="s">
        <v>8321</v>
      </c>
      <c r="S3715" s="9">
        <f t="shared" si="173"/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5500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0</v>
      </c>
      <c r="P3716">
        <f t="shared" si="175"/>
        <v>0</v>
      </c>
      <c r="Q3716" s="12" t="s">
        <v>8320</v>
      </c>
      <c r="R3716" t="s">
        <v>8321</v>
      </c>
      <c r="S3716" s="9">
        <f t="shared" ref="S3716:S3779" si="176">(((J3716/60)/60/24)+DATE(1970,1,1))</f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7000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0</v>
      </c>
      <c r="P3717">
        <f t="shared" si="175"/>
        <v>0</v>
      </c>
      <c r="Q3717" s="12" t="s">
        <v>8320</v>
      </c>
      <c r="R3717" t="s">
        <v>8321</v>
      </c>
      <c r="S3717" s="9">
        <f t="shared" si="176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5000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0</v>
      </c>
      <c r="P3718">
        <f t="shared" si="175"/>
        <v>0</v>
      </c>
      <c r="Q3718" s="12" t="s">
        <v>8320</v>
      </c>
      <c r="R3718" t="s">
        <v>8321</v>
      </c>
      <c r="S3718" s="9">
        <f t="shared" si="176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5000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0</v>
      </c>
      <c r="P3719">
        <f t="shared" si="175"/>
        <v>0</v>
      </c>
      <c r="Q3719" s="12" t="s">
        <v>8320</v>
      </c>
      <c r="R3719" t="s">
        <v>8321</v>
      </c>
      <c r="S3719" s="9">
        <f t="shared" si="176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2000000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0</v>
      </c>
      <c r="P3720">
        <f t="shared" si="175"/>
        <v>0</v>
      </c>
      <c r="Q3720" s="12" t="s">
        <v>8320</v>
      </c>
      <c r="R3720" t="s">
        <v>8321</v>
      </c>
      <c r="S3720" s="9">
        <f t="shared" si="176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17000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0</v>
      </c>
      <c r="P3721">
        <f t="shared" si="175"/>
        <v>0</v>
      </c>
      <c r="Q3721" s="12" t="s">
        <v>8320</v>
      </c>
      <c r="R3721" t="s">
        <v>8321</v>
      </c>
      <c r="S3721" s="9">
        <f t="shared" si="176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95000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0</v>
      </c>
      <c r="P3722">
        <f t="shared" si="175"/>
        <v>0</v>
      </c>
      <c r="Q3722" s="12" t="s">
        <v>8320</v>
      </c>
      <c r="R3722" t="s">
        <v>8321</v>
      </c>
      <c r="S3722" s="9">
        <f t="shared" si="176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1110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0</v>
      </c>
      <c r="P3723">
        <f t="shared" si="175"/>
        <v>0</v>
      </c>
      <c r="Q3723" s="12" t="s">
        <v>8320</v>
      </c>
      <c r="R3723" t="s">
        <v>8321</v>
      </c>
      <c r="S3723" s="9">
        <f t="shared" si="176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6000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0</v>
      </c>
      <c r="P3724">
        <f t="shared" si="175"/>
        <v>0</v>
      </c>
      <c r="Q3724" s="12" t="s">
        <v>8320</v>
      </c>
      <c r="R3724" t="s">
        <v>8321</v>
      </c>
      <c r="S3724" s="9">
        <f t="shared" si="176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1500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0</v>
      </c>
      <c r="P3725">
        <f t="shared" si="175"/>
        <v>0</v>
      </c>
      <c r="Q3725" s="12" t="s">
        <v>8320</v>
      </c>
      <c r="R3725" t="s">
        <v>8321</v>
      </c>
      <c r="S3725" s="9">
        <f t="shared" si="176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500000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0</v>
      </c>
      <c r="P3726">
        <f t="shared" si="175"/>
        <v>0</v>
      </c>
      <c r="Q3726" s="12" t="s">
        <v>8320</v>
      </c>
      <c r="R3726" t="s">
        <v>8321</v>
      </c>
      <c r="S3726" s="9">
        <f t="shared" si="176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1000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0</v>
      </c>
      <c r="P3727">
        <f t="shared" si="175"/>
        <v>0</v>
      </c>
      <c r="Q3727" s="12" t="s">
        <v>8320</v>
      </c>
      <c r="R3727" t="s">
        <v>8321</v>
      </c>
      <c r="S3727" s="9">
        <f t="shared" si="176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5000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0</v>
      </c>
      <c r="P3728">
        <f t="shared" si="175"/>
        <v>0</v>
      </c>
      <c r="Q3728" s="12" t="s">
        <v>8320</v>
      </c>
      <c r="R3728" t="s">
        <v>8321</v>
      </c>
      <c r="S3728" s="9">
        <f t="shared" si="176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1500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0</v>
      </c>
      <c r="P3729">
        <f t="shared" si="175"/>
        <v>0</v>
      </c>
      <c r="Q3729" s="12" t="s">
        <v>8320</v>
      </c>
      <c r="R3729" t="s">
        <v>8321</v>
      </c>
      <c r="S3729" s="9">
        <f t="shared" si="176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1000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0</v>
      </c>
      <c r="P3730">
        <f t="shared" si="175"/>
        <v>0</v>
      </c>
      <c r="Q3730" s="12" t="s">
        <v>8320</v>
      </c>
      <c r="R3730" t="s">
        <v>8321</v>
      </c>
      <c r="S3730" s="9">
        <f t="shared" si="176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0</v>
      </c>
      <c r="P3731">
        <f t="shared" si="175"/>
        <v>0</v>
      </c>
      <c r="Q3731" s="12" t="s">
        <v>8320</v>
      </c>
      <c r="R3731" t="s">
        <v>8321</v>
      </c>
      <c r="S3731" s="9">
        <f t="shared" si="176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0</v>
      </c>
      <c r="P3732">
        <f t="shared" si="175"/>
        <v>0</v>
      </c>
      <c r="Q3732" s="12" t="s">
        <v>8320</v>
      </c>
      <c r="R3732" t="s">
        <v>8321</v>
      </c>
      <c r="S3732" s="9">
        <f t="shared" si="176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0</v>
      </c>
      <c r="P3733">
        <f t="shared" si="175"/>
        <v>0</v>
      </c>
      <c r="Q3733" s="12" t="s">
        <v>8320</v>
      </c>
      <c r="R3733" t="s">
        <v>8321</v>
      </c>
      <c r="S3733" s="9">
        <f t="shared" si="176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12700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0</v>
      </c>
      <c r="P3734">
        <f t="shared" si="175"/>
        <v>0</v>
      </c>
      <c r="Q3734" s="12" t="s">
        <v>8320</v>
      </c>
      <c r="R3734" t="s">
        <v>8321</v>
      </c>
      <c r="S3734" s="9">
        <f t="shared" si="176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50000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2" t="s">
        <v>8320</v>
      </c>
      <c r="R3735" t="s">
        <v>8321</v>
      </c>
      <c r="S3735" s="9">
        <f t="shared" si="176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0</v>
      </c>
      <c r="P3736">
        <f t="shared" si="175"/>
        <v>0</v>
      </c>
      <c r="Q3736" s="12" t="s">
        <v>8320</v>
      </c>
      <c r="R3736" t="s">
        <v>8321</v>
      </c>
      <c r="S3736" s="9">
        <f t="shared" si="176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50000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0</v>
      </c>
      <c r="P3737">
        <f t="shared" si="175"/>
        <v>0</v>
      </c>
      <c r="Q3737" s="12" t="s">
        <v>8320</v>
      </c>
      <c r="R3737" t="s">
        <v>8321</v>
      </c>
      <c r="S3737" s="9">
        <f t="shared" si="176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1500000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0</v>
      </c>
      <c r="P3738">
        <f t="shared" si="175"/>
        <v>0</v>
      </c>
      <c r="Q3738" s="12" t="s">
        <v>8320</v>
      </c>
      <c r="R3738" t="s">
        <v>8321</v>
      </c>
      <c r="S3738" s="9">
        <f t="shared" si="176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6000000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0</v>
      </c>
      <c r="P3739">
        <f t="shared" si="175"/>
        <v>0</v>
      </c>
      <c r="Q3739" s="12" t="s">
        <v>8320</v>
      </c>
      <c r="R3739" t="s">
        <v>8321</v>
      </c>
      <c r="S3739" s="9">
        <f t="shared" si="176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200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0</v>
      </c>
      <c r="P3740">
        <f t="shared" si="175"/>
        <v>0</v>
      </c>
      <c r="Q3740" s="12" t="s">
        <v>8320</v>
      </c>
      <c r="R3740" t="s">
        <v>8321</v>
      </c>
      <c r="S3740" s="9">
        <f t="shared" si="176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28000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0</v>
      </c>
      <c r="P3741">
        <f t="shared" si="175"/>
        <v>0</v>
      </c>
      <c r="Q3741" s="12" t="s">
        <v>8320</v>
      </c>
      <c r="R3741" t="s">
        <v>8321</v>
      </c>
      <c r="S3741" s="9">
        <f t="shared" si="176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8000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0</v>
      </c>
      <c r="P3742">
        <f t="shared" si="175"/>
        <v>0</v>
      </c>
      <c r="Q3742" s="12" t="s">
        <v>8320</v>
      </c>
      <c r="R3742" t="s">
        <v>8321</v>
      </c>
      <c r="S3742" s="9">
        <f t="shared" si="176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3000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2" t="s">
        <v>8320</v>
      </c>
      <c r="R3743" t="s">
        <v>8321</v>
      </c>
      <c r="S3743" s="9">
        <f t="shared" si="176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0</v>
      </c>
      <c r="P3744">
        <f t="shared" si="175"/>
        <v>0</v>
      </c>
      <c r="Q3744" s="12" t="s">
        <v>8320</v>
      </c>
      <c r="R3744" t="s">
        <v>8321</v>
      </c>
      <c r="S3744" s="9">
        <f t="shared" si="176"/>
        <v>41858.214629629627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2" t="s">
        <v>8320</v>
      </c>
      <c r="R3745" t="s">
        <v>8321</v>
      </c>
      <c r="S3745" s="9">
        <f t="shared" si="176"/>
        <v>41793.710231481484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2" t="s">
        <v>8320</v>
      </c>
      <c r="R3746" t="s">
        <v>8321</v>
      </c>
      <c r="S3746" s="9">
        <f t="shared" si="176"/>
        <v>41793.814259259263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0</v>
      </c>
      <c r="P3747">
        <f t="shared" si="175"/>
        <v>0</v>
      </c>
      <c r="Q3747" s="12" t="s">
        <v>8320</v>
      </c>
      <c r="R3747" t="s">
        <v>8321</v>
      </c>
      <c r="S3747" s="9">
        <f t="shared" si="176"/>
        <v>41831.697939814818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0</v>
      </c>
      <c r="P3748">
        <f t="shared" si="175"/>
        <v>0</v>
      </c>
      <c r="Q3748" s="12" t="s">
        <v>8320</v>
      </c>
      <c r="R3748" t="s">
        <v>8321</v>
      </c>
      <c r="S3748" s="9">
        <f t="shared" si="176"/>
        <v>42621.389340277776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6500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0</v>
      </c>
      <c r="P3749">
        <f t="shared" si="175"/>
        <v>0</v>
      </c>
      <c r="Q3749" s="12" t="s">
        <v>8320</v>
      </c>
      <c r="R3749" t="s">
        <v>8321</v>
      </c>
      <c r="S3749" s="9">
        <f t="shared" si="176"/>
        <v>42164.299722222218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0</v>
      </c>
      <c r="P3750">
        <f t="shared" si="175"/>
        <v>0</v>
      </c>
      <c r="Q3750" s="12" t="s">
        <v>8320</v>
      </c>
      <c r="R3750" t="s">
        <v>8362</v>
      </c>
      <c r="S3750" s="9">
        <f t="shared" si="176"/>
        <v>42395.706435185188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3000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0</v>
      </c>
      <c r="P3751">
        <f t="shared" si="175"/>
        <v>0</v>
      </c>
      <c r="Q3751" s="12" t="s">
        <v>8320</v>
      </c>
      <c r="R3751" t="s">
        <v>8362</v>
      </c>
      <c r="S3751" s="9">
        <f t="shared" si="176"/>
        <v>42458.127175925925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1000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0</v>
      </c>
      <c r="P3752">
        <f t="shared" si="175"/>
        <v>0</v>
      </c>
      <c r="Q3752" s="12" t="s">
        <v>8320</v>
      </c>
      <c r="R3752" t="s">
        <v>8362</v>
      </c>
      <c r="S3752" s="9">
        <f t="shared" si="176"/>
        <v>42016.981574074074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7000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0</v>
      </c>
      <c r="P3753">
        <f t="shared" si="175"/>
        <v>0</v>
      </c>
      <c r="Q3753" s="12" t="s">
        <v>8320</v>
      </c>
      <c r="R3753" t="s">
        <v>8362</v>
      </c>
      <c r="S3753" s="9">
        <f t="shared" si="176"/>
        <v>42403.035567129627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450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0</v>
      </c>
      <c r="P3754">
        <f t="shared" si="175"/>
        <v>0</v>
      </c>
      <c r="Q3754" s="12" t="s">
        <v>8320</v>
      </c>
      <c r="R3754" t="s">
        <v>8362</v>
      </c>
      <c r="S3754" s="9">
        <f t="shared" si="176"/>
        <v>42619.802488425921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400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0</v>
      </c>
      <c r="P3755">
        <f t="shared" si="175"/>
        <v>0</v>
      </c>
      <c r="Q3755" s="12" t="s">
        <v>8320</v>
      </c>
      <c r="R3755" t="s">
        <v>8362</v>
      </c>
      <c r="S3755" s="9">
        <f t="shared" si="176"/>
        <v>42128.824074074073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20000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0</v>
      </c>
      <c r="P3756">
        <f t="shared" si="175"/>
        <v>0</v>
      </c>
      <c r="Q3756" s="12" t="s">
        <v>8320</v>
      </c>
      <c r="R3756" t="s">
        <v>8362</v>
      </c>
      <c r="S3756" s="9">
        <f t="shared" si="176"/>
        <v>41808.881215277775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20000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0</v>
      </c>
      <c r="P3757">
        <f t="shared" si="175"/>
        <v>0</v>
      </c>
      <c r="Q3757" s="12" t="s">
        <v>8320</v>
      </c>
      <c r="R3757" t="s">
        <v>8362</v>
      </c>
      <c r="S3757" s="9">
        <f t="shared" si="176"/>
        <v>42445.866979166662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550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0</v>
      </c>
      <c r="P3758">
        <f t="shared" si="175"/>
        <v>0</v>
      </c>
      <c r="Q3758" s="12" t="s">
        <v>8320</v>
      </c>
      <c r="R3758" t="s">
        <v>8362</v>
      </c>
      <c r="S3758" s="9">
        <f t="shared" si="176"/>
        <v>41771.814791666664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100000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0</v>
      </c>
      <c r="P3759">
        <f t="shared" si="175"/>
        <v>0</v>
      </c>
      <c r="Q3759" s="12" t="s">
        <v>8320</v>
      </c>
      <c r="R3759" t="s">
        <v>8362</v>
      </c>
      <c r="S3759" s="9">
        <f t="shared" si="176"/>
        <v>41954.850868055553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7500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0</v>
      </c>
      <c r="P3760">
        <f t="shared" si="175"/>
        <v>0</v>
      </c>
      <c r="Q3760" s="12" t="s">
        <v>8320</v>
      </c>
      <c r="R3760" t="s">
        <v>8362</v>
      </c>
      <c r="S3760" s="9">
        <f t="shared" si="176"/>
        <v>41747.471504629626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6000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0</v>
      </c>
      <c r="P3761">
        <f t="shared" si="175"/>
        <v>0</v>
      </c>
      <c r="Q3761" s="12" t="s">
        <v>8320</v>
      </c>
      <c r="R3761" t="s">
        <v>8362</v>
      </c>
      <c r="S3761" s="9">
        <f t="shared" si="176"/>
        <v>42182.108252314814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2000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0</v>
      </c>
      <c r="P3762">
        <f t="shared" si="175"/>
        <v>0</v>
      </c>
      <c r="Q3762" s="12" t="s">
        <v>8320</v>
      </c>
      <c r="R3762" t="s">
        <v>8362</v>
      </c>
      <c r="S3762" s="9">
        <f t="shared" si="176"/>
        <v>41739.525300925925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1500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0</v>
      </c>
      <c r="P3763">
        <f t="shared" si="175"/>
        <v>0</v>
      </c>
      <c r="Q3763" s="12" t="s">
        <v>8320</v>
      </c>
      <c r="R3763" t="s">
        <v>8362</v>
      </c>
      <c r="S3763" s="9">
        <f t="shared" si="176"/>
        <v>42173.466863425929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10000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0</v>
      </c>
      <c r="P3764">
        <f t="shared" si="175"/>
        <v>0</v>
      </c>
      <c r="Q3764" s="12" t="s">
        <v>8320</v>
      </c>
      <c r="R3764" t="s">
        <v>8362</v>
      </c>
      <c r="S3764" s="9">
        <f t="shared" si="176"/>
        <v>42193.813530092593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0</v>
      </c>
      <c r="P3765">
        <f t="shared" si="175"/>
        <v>0</v>
      </c>
      <c r="Q3765" s="12" t="s">
        <v>8320</v>
      </c>
      <c r="R3765" t="s">
        <v>8362</v>
      </c>
      <c r="S3765" s="9">
        <f t="shared" si="176"/>
        <v>42065.750300925924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12000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0</v>
      </c>
      <c r="P3766">
        <f t="shared" si="175"/>
        <v>0</v>
      </c>
      <c r="Q3766" s="12" t="s">
        <v>8320</v>
      </c>
      <c r="R3766" t="s">
        <v>8362</v>
      </c>
      <c r="S3766" s="9">
        <f t="shared" si="176"/>
        <v>42499.842962962968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1000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0</v>
      </c>
      <c r="P3767">
        <f t="shared" si="175"/>
        <v>0</v>
      </c>
      <c r="Q3767" s="12" t="s">
        <v>8320</v>
      </c>
      <c r="R3767" t="s">
        <v>8362</v>
      </c>
      <c r="S3767" s="9">
        <f t="shared" si="176"/>
        <v>41820.776412037041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0</v>
      </c>
      <c r="P3768">
        <f t="shared" si="175"/>
        <v>0</v>
      </c>
      <c r="Q3768" s="12" t="s">
        <v>8320</v>
      </c>
      <c r="R3768" t="s">
        <v>8362</v>
      </c>
      <c r="S3768" s="9">
        <f t="shared" si="176"/>
        <v>41788.167187500003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10000000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0</v>
      </c>
      <c r="P3769">
        <f t="shared" si="175"/>
        <v>0</v>
      </c>
      <c r="Q3769" s="12" t="s">
        <v>8320</v>
      </c>
      <c r="R3769" t="s">
        <v>8362</v>
      </c>
      <c r="S3769" s="9">
        <f t="shared" si="176"/>
        <v>42050.019641203704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30000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0</v>
      </c>
      <c r="P3770">
        <f t="shared" si="175"/>
        <v>0</v>
      </c>
      <c r="Q3770" s="12" t="s">
        <v>8320</v>
      </c>
      <c r="R3770" t="s">
        <v>8362</v>
      </c>
      <c r="S3770" s="9">
        <f t="shared" si="176"/>
        <v>41772.727893518517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7000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0</v>
      </c>
      <c r="P3771">
        <f t="shared" si="175"/>
        <v>0</v>
      </c>
      <c r="Q3771" s="12" t="s">
        <v>8320</v>
      </c>
      <c r="R3771" t="s">
        <v>8362</v>
      </c>
      <c r="S3771" s="9">
        <f t="shared" si="176"/>
        <v>42445.598136574074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10000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0</v>
      </c>
      <c r="P3772">
        <f t="shared" si="175"/>
        <v>0</v>
      </c>
      <c r="Q3772" s="12" t="s">
        <v>8320</v>
      </c>
      <c r="R3772" t="s">
        <v>8362</v>
      </c>
      <c r="S3772" s="9">
        <f t="shared" si="176"/>
        <v>42138.930671296301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14000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0</v>
      </c>
      <c r="P3773">
        <f t="shared" si="175"/>
        <v>0</v>
      </c>
      <c r="Q3773" s="12" t="s">
        <v>8320</v>
      </c>
      <c r="R3773" t="s">
        <v>8362</v>
      </c>
      <c r="S3773" s="9">
        <f t="shared" si="176"/>
        <v>42493.857083333336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0</v>
      </c>
      <c r="P3774">
        <f t="shared" si="175"/>
        <v>0</v>
      </c>
      <c r="Q3774" s="12" t="s">
        <v>8320</v>
      </c>
      <c r="R3774" t="s">
        <v>8362</v>
      </c>
      <c r="S3774" s="9">
        <f t="shared" si="176"/>
        <v>42682.616967592592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7175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0</v>
      </c>
      <c r="P3775">
        <f t="shared" si="175"/>
        <v>0</v>
      </c>
      <c r="Q3775" s="12" t="s">
        <v>8320</v>
      </c>
      <c r="R3775" t="s">
        <v>8362</v>
      </c>
      <c r="S3775" s="9">
        <f t="shared" si="176"/>
        <v>42656.005173611105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7500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0</v>
      </c>
      <c r="P3776">
        <f t="shared" si="175"/>
        <v>0</v>
      </c>
      <c r="Q3776" s="12" t="s">
        <v>8320</v>
      </c>
      <c r="R3776" t="s">
        <v>8362</v>
      </c>
      <c r="S3776" s="9">
        <f t="shared" si="176"/>
        <v>42087.792303240742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45000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0</v>
      </c>
      <c r="P3777">
        <f t="shared" si="175"/>
        <v>0</v>
      </c>
      <c r="Q3777" s="12" t="s">
        <v>8320</v>
      </c>
      <c r="R3777" t="s">
        <v>8362</v>
      </c>
      <c r="S3777" s="9">
        <f t="shared" si="176"/>
        <v>42075.942627314813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7500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0</v>
      </c>
      <c r="P3778">
        <f t="shared" si="175"/>
        <v>0</v>
      </c>
      <c r="Q3778" s="12" t="s">
        <v>8320</v>
      </c>
      <c r="R3778" t="s">
        <v>8362</v>
      </c>
      <c r="S3778" s="9">
        <f t="shared" si="176"/>
        <v>41814.367800925924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750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0</v>
      </c>
      <c r="P3779">
        <f t="shared" ref="P3779:P3842" si="178">IFERROR(ROUND(E3779/L3779,2),0)</f>
        <v>0</v>
      </c>
      <c r="Q3779" s="12" t="s">
        <v>8320</v>
      </c>
      <c r="R3779" t="s">
        <v>8362</v>
      </c>
      <c r="S3779" s="9">
        <f t="shared" si="176"/>
        <v>41887.111354166671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50000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0</v>
      </c>
      <c r="P3780">
        <f t="shared" si="178"/>
        <v>0</v>
      </c>
      <c r="Q3780" s="12" t="s">
        <v>8320</v>
      </c>
      <c r="R3780" t="s">
        <v>8362</v>
      </c>
      <c r="S3780" s="9">
        <f t="shared" ref="S3780:S3843" si="179">(((J3780/60)/60/24)+DATE(1970,1,1))</f>
        <v>41989.819212962961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25000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0</v>
      </c>
      <c r="P3781">
        <f t="shared" si="178"/>
        <v>0</v>
      </c>
      <c r="Q3781" s="12" t="s">
        <v>8320</v>
      </c>
      <c r="R3781" t="s">
        <v>8362</v>
      </c>
      <c r="S3781" s="9">
        <f t="shared" si="179"/>
        <v>42425.735416666663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10000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0</v>
      </c>
      <c r="P3782">
        <f t="shared" si="178"/>
        <v>0</v>
      </c>
      <c r="Q3782" s="12" t="s">
        <v>8320</v>
      </c>
      <c r="R3782" t="s">
        <v>8362</v>
      </c>
      <c r="S3782" s="9">
        <f t="shared" si="179"/>
        <v>42166.219733796301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2500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0</v>
      </c>
      <c r="P3783">
        <f t="shared" si="178"/>
        <v>0</v>
      </c>
      <c r="Q3783" s="12" t="s">
        <v>8320</v>
      </c>
      <c r="R3783" t="s">
        <v>8362</v>
      </c>
      <c r="S3783" s="9">
        <f t="shared" si="179"/>
        <v>41865.882928240739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400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0</v>
      </c>
      <c r="P3784">
        <f t="shared" si="178"/>
        <v>0</v>
      </c>
      <c r="Q3784" s="12" t="s">
        <v>8320</v>
      </c>
      <c r="R3784" t="s">
        <v>8362</v>
      </c>
      <c r="S3784" s="9">
        <f t="shared" si="179"/>
        <v>42546.862233796302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100000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0</v>
      </c>
      <c r="P3785">
        <f t="shared" si="178"/>
        <v>0</v>
      </c>
      <c r="Q3785" s="12" t="s">
        <v>8320</v>
      </c>
      <c r="R3785" t="s">
        <v>8362</v>
      </c>
      <c r="S3785" s="9">
        <f t="shared" si="179"/>
        <v>42420.140277777777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9000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0</v>
      </c>
      <c r="P3786">
        <f t="shared" si="178"/>
        <v>0</v>
      </c>
      <c r="Q3786" s="12" t="s">
        <v>8320</v>
      </c>
      <c r="R3786" t="s">
        <v>8362</v>
      </c>
      <c r="S3786" s="9">
        <f t="shared" si="179"/>
        <v>42531.980694444443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70000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0</v>
      </c>
      <c r="P3787">
        <f t="shared" si="178"/>
        <v>0</v>
      </c>
      <c r="Q3787" s="12" t="s">
        <v>8320</v>
      </c>
      <c r="R3787" t="s">
        <v>8362</v>
      </c>
      <c r="S3787" s="9">
        <f t="shared" si="179"/>
        <v>42548.63853009259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1500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0</v>
      </c>
      <c r="P3788">
        <f t="shared" si="178"/>
        <v>0</v>
      </c>
      <c r="Q3788" s="12" t="s">
        <v>8320</v>
      </c>
      <c r="R3788" t="s">
        <v>8362</v>
      </c>
      <c r="S3788" s="9">
        <f t="shared" si="179"/>
        <v>42487.037905092591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250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0</v>
      </c>
      <c r="P3789">
        <f t="shared" si="178"/>
        <v>0</v>
      </c>
      <c r="Q3789" s="12" t="s">
        <v>8320</v>
      </c>
      <c r="R3789" t="s">
        <v>8362</v>
      </c>
      <c r="S3789" s="9">
        <f t="shared" si="179"/>
        <v>42167.534791666665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13803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0</v>
      </c>
      <c r="P3790">
        <f t="shared" si="178"/>
        <v>0</v>
      </c>
      <c r="Q3790" s="12" t="s">
        <v>8320</v>
      </c>
      <c r="R3790" t="s">
        <v>8362</v>
      </c>
      <c r="S3790" s="9">
        <f t="shared" si="179"/>
        <v>42333.695821759262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80000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0</v>
      </c>
      <c r="P3791">
        <f t="shared" si="178"/>
        <v>0</v>
      </c>
      <c r="Q3791" s="12" t="s">
        <v>8320</v>
      </c>
      <c r="R3791" t="s">
        <v>8362</v>
      </c>
      <c r="S3791" s="9">
        <f t="shared" si="179"/>
        <v>42138.798819444448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10000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2" t="s">
        <v>8320</v>
      </c>
      <c r="R3792" t="s">
        <v>8362</v>
      </c>
      <c r="S3792" s="9">
        <f t="shared" si="179"/>
        <v>42666.666932870372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10000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2" t="s">
        <v>8320</v>
      </c>
      <c r="R3793" t="s">
        <v>8362</v>
      </c>
      <c r="S3793" s="9">
        <f t="shared" si="179"/>
        <v>41766.692037037035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515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0</v>
      </c>
      <c r="Q3794" s="12" t="s">
        <v>8320</v>
      </c>
      <c r="R3794" t="s">
        <v>8362</v>
      </c>
      <c r="S3794" s="9">
        <f t="shared" si="179"/>
        <v>42170.447013888886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5000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0</v>
      </c>
      <c r="P3795">
        <f t="shared" si="178"/>
        <v>0</v>
      </c>
      <c r="Q3795" s="12" t="s">
        <v>8320</v>
      </c>
      <c r="R3795" t="s">
        <v>8362</v>
      </c>
      <c r="S3795" s="9">
        <f t="shared" si="179"/>
        <v>41968.938993055555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400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0</v>
      </c>
      <c r="P3796">
        <f t="shared" si="178"/>
        <v>0</v>
      </c>
      <c r="Q3796" s="12" t="s">
        <v>8320</v>
      </c>
      <c r="R3796" t="s">
        <v>8362</v>
      </c>
      <c r="S3796" s="9">
        <f t="shared" si="179"/>
        <v>42132.58048611111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75000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0</v>
      </c>
      <c r="P3797">
        <f t="shared" si="178"/>
        <v>0</v>
      </c>
      <c r="Q3797" s="12" t="s">
        <v>8320</v>
      </c>
      <c r="R3797" t="s">
        <v>8362</v>
      </c>
      <c r="S3797" s="9">
        <f t="shared" si="179"/>
        <v>42201.436226851853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0</v>
      </c>
      <c r="Q3798" s="12" t="s">
        <v>8320</v>
      </c>
      <c r="R3798" t="s">
        <v>8362</v>
      </c>
      <c r="S3798" s="9">
        <f t="shared" si="179"/>
        <v>42689.029583333337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0</v>
      </c>
      <c r="P3799">
        <f t="shared" si="178"/>
        <v>0</v>
      </c>
      <c r="Q3799" s="12" t="s">
        <v>8320</v>
      </c>
      <c r="R3799" t="s">
        <v>8362</v>
      </c>
      <c r="S3799" s="9">
        <f t="shared" si="179"/>
        <v>42084.881539351853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5000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0</v>
      </c>
      <c r="P3800">
        <f t="shared" si="178"/>
        <v>0</v>
      </c>
      <c r="Q3800" s="12" t="s">
        <v>8320</v>
      </c>
      <c r="R3800" t="s">
        <v>8362</v>
      </c>
      <c r="S3800" s="9">
        <f t="shared" si="179"/>
        <v>41831.722777777781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20000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0</v>
      </c>
      <c r="P3801">
        <f t="shared" si="178"/>
        <v>0</v>
      </c>
      <c r="Q3801" s="12" t="s">
        <v>8320</v>
      </c>
      <c r="R3801" t="s">
        <v>8362</v>
      </c>
      <c r="S3801" s="9">
        <f t="shared" si="179"/>
        <v>42410.93105324074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100000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0</v>
      </c>
      <c r="P3802">
        <f t="shared" si="178"/>
        <v>0</v>
      </c>
      <c r="Q3802" s="12" t="s">
        <v>8320</v>
      </c>
      <c r="R3802" t="s">
        <v>8362</v>
      </c>
      <c r="S3802" s="9">
        <f t="shared" si="179"/>
        <v>41982.737071759257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0</v>
      </c>
      <c r="P3803">
        <f t="shared" si="178"/>
        <v>0</v>
      </c>
      <c r="Q3803" s="12" t="s">
        <v>8320</v>
      </c>
      <c r="R3803" t="s">
        <v>8362</v>
      </c>
      <c r="S3803" s="9">
        <f t="shared" si="179"/>
        <v>41975.676111111112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100000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2" t="s">
        <v>8320</v>
      </c>
      <c r="R3804" t="s">
        <v>8362</v>
      </c>
      <c r="S3804" s="9">
        <f t="shared" si="179"/>
        <v>42269.126226851848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0</v>
      </c>
      <c r="P3805">
        <f t="shared" si="178"/>
        <v>0</v>
      </c>
      <c r="Q3805" s="12" t="s">
        <v>8320</v>
      </c>
      <c r="R3805" t="s">
        <v>8362</v>
      </c>
      <c r="S3805" s="9">
        <f t="shared" si="179"/>
        <v>42403.971851851849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2" t="s">
        <v>8320</v>
      </c>
      <c r="R3806" t="s">
        <v>8362</v>
      </c>
      <c r="S3806" s="9">
        <f t="shared" si="179"/>
        <v>42527.00953703704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3500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0</v>
      </c>
      <c r="Q3807" s="12" t="s">
        <v>8320</v>
      </c>
      <c r="R3807" t="s">
        <v>8362</v>
      </c>
      <c r="S3807" s="9">
        <f t="shared" si="179"/>
        <v>41849.887037037035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5000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0</v>
      </c>
      <c r="Q3808" s="12" t="s">
        <v>8320</v>
      </c>
      <c r="R3808" t="s">
        <v>8362</v>
      </c>
      <c r="S3808" s="9">
        <f t="shared" si="179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4000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0</v>
      </c>
      <c r="P3809">
        <f t="shared" si="178"/>
        <v>0</v>
      </c>
      <c r="Q3809" s="12" t="s">
        <v>8320</v>
      </c>
      <c r="R3809" t="s">
        <v>8362</v>
      </c>
      <c r="S3809" s="9">
        <f t="shared" si="179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2500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0</v>
      </c>
      <c r="P3810">
        <f t="shared" si="178"/>
        <v>0</v>
      </c>
      <c r="Q3810" s="12" t="s">
        <v>8320</v>
      </c>
      <c r="R3810" t="s">
        <v>8321</v>
      </c>
      <c r="S3810" s="9">
        <f t="shared" si="179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17500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0</v>
      </c>
      <c r="P3811">
        <f t="shared" si="178"/>
        <v>0</v>
      </c>
      <c r="Q3811" s="12" t="s">
        <v>8320</v>
      </c>
      <c r="R3811" t="s">
        <v>8321</v>
      </c>
      <c r="S3811" s="9">
        <f t="shared" si="179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5000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0</v>
      </c>
      <c r="P3812">
        <f t="shared" si="178"/>
        <v>0</v>
      </c>
      <c r="Q3812" s="12" t="s">
        <v>8320</v>
      </c>
      <c r="R3812" t="s">
        <v>8321</v>
      </c>
      <c r="S3812" s="9">
        <f t="shared" si="179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1000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0</v>
      </c>
      <c r="P3813">
        <f t="shared" si="178"/>
        <v>0</v>
      </c>
      <c r="Q3813" s="12" t="s">
        <v>8320</v>
      </c>
      <c r="R3813" t="s">
        <v>8321</v>
      </c>
      <c r="S3813" s="9">
        <f t="shared" si="179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3000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0</v>
      </c>
      <c r="P3814">
        <f t="shared" si="178"/>
        <v>0</v>
      </c>
      <c r="Q3814" s="12" t="s">
        <v>8320</v>
      </c>
      <c r="R3814" t="s">
        <v>8321</v>
      </c>
      <c r="S3814" s="9">
        <f t="shared" si="179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6500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0</v>
      </c>
      <c r="P3815">
        <f t="shared" si="178"/>
        <v>0</v>
      </c>
      <c r="Q3815" s="12" t="s">
        <v>8320</v>
      </c>
      <c r="R3815" t="s">
        <v>8321</v>
      </c>
      <c r="S3815" s="9">
        <f t="shared" si="179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0</v>
      </c>
      <c r="P3816">
        <f t="shared" si="178"/>
        <v>0</v>
      </c>
      <c r="Q3816" s="12" t="s">
        <v>8320</v>
      </c>
      <c r="R3816" t="s">
        <v>8321</v>
      </c>
      <c r="S3816" s="9">
        <f t="shared" si="179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2900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0</v>
      </c>
      <c r="P3817">
        <f t="shared" si="178"/>
        <v>0</v>
      </c>
      <c r="Q3817" s="12" t="s">
        <v>8320</v>
      </c>
      <c r="R3817" t="s">
        <v>8321</v>
      </c>
      <c r="S3817" s="9">
        <f t="shared" si="179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2500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0</v>
      </c>
      <c r="P3818">
        <f t="shared" si="178"/>
        <v>0</v>
      </c>
      <c r="Q3818" s="12" t="s">
        <v>8320</v>
      </c>
      <c r="R3818" t="s">
        <v>8321</v>
      </c>
      <c r="S3818" s="9">
        <f t="shared" si="179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100000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0</v>
      </c>
      <c r="P3819">
        <f t="shared" si="178"/>
        <v>0</v>
      </c>
      <c r="Q3819" s="12" t="s">
        <v>8320</v>
      </c>
      <c r="R3819" t="s">
        <v>8321</v>
      </c>
      <c r="S3819" s="9">
        <f t="shared" si="179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1500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0</v>
      </c>
      <c r="P3820">
        <f t="shared" si="178"/>
        <v>0</v>
      </c>
      <c r="Q3820" s="12" t="s">
        <v>8320</v>
      </c>
      <c r="R3820" t="s">
        <v>8321</v>
      </c>
      <c r="S3820" s="9">
        <f t="shared" si="179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3300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0</v>
      </c>
      <c r="P3821">
        <f t="shared" si="178"/>
        <v>0</v>
      </c>
      <c r="Q3821" s="12" t="s">
        <v>8320</v>
      </c>
      <c r="R3821" t="s">
        <v>8321</v>
      </c>
      <c r="S3821" s="9">
        <f t="shared" si="179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5500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0</v>
      </c>
      <c r="P3822">
        <f t="shared" si="178"/>
        <v>0</v>
      </c>
      <c r="Q3822" s="12" t="s">
        <v>8320</v>
      </c>
      <c r="R3822" t="s">
        <v>8321</v>
      </c>
      <c r="S3822" s="9">
        <f t="shared" si="179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7000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0</v>
      </c>
      <c r="P3823">
        <f t="shared" si="178"/>
        <v>0</v>
      </c>
      <c r="Q3823" s="12" t="s">
        <v>8320</v>
      </c>
      <c r="R3823" t="s">
        <v>8321</v>
      </c>
      <c r="S3823" s="9">
        <f t="shared" si="179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20000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0</v>
      </c>
      <c r="P3824">
        <f t="shared" si="178"/>
        <v>0</v>
      </c>
      <c r="Q3824" s="12" t="s">
        <v>8320</v>
      </c>
      <c r="R3824" t="s">
        <v>8321</v>
      </c>
      <c r="S3824" s="9">
        <f t="shared" si="179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0</v>
      </c>
      <c r="P3825">
        <f t="shared" si="178"/>
        <v>0</v>
      </c>
      <c r="Q3825" s="12" t="s">
        <v>8320</v>
      </c>
      <c r="R3825" t="s">
        <v>8321</v>
      </c>
      <c r="S3825" s="9">
        <f t="shared" si="179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1400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0</v>
      </c>
      <c r="P3826">
        <f t="shared" si="178"/>
        <v>0</v>
      </c>
      <c r="Q3826" s="12" t="s">
        <v>8320</v>
      </c>
      <c r="R3826" t="s">
        <v>8321</v>
      </c>
      <c r="S3826" s="9">
        <f t="shared" si="179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850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0</v>
      </c>
      <c r="P3827">
        <f t="shared" si="178"/>
        <v>0</v>
      </c>
      <c r="Q3827" s="12" t="s">
        <v>8320</v>
      </c>
      <c r="R3827" t="s">
        <v>8321</v>
      </c>
      <c r="S3827" s="9">
        <f t="shared" si="179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5000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0</v>
      </c>
      <c r="P3828">
        <f t="shared" si="178"/>
        <v>0</v>
      </c>
      <c r="Q3828" s="12" t="s">
        <v>8320</v>
      </c>
      <c r="R3828" t="s">
        <v>8321</v>
      </c>
      <c r="S3828" s="9">
        <f t="shared" si="179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50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0</v>
      </c>
      <c r="P3829">
        <f t="shared" si="178"/>
        <v>0</v>
      </c>
      <c r="Q3829" s="12" t="s">
        <v>8320</v>
      </c>
      <c r="R3829" t="s">
        <v>8321</v>
      </c>
      <c r="S3829" s="9">
        <f t="shared" si="179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3000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0</v>
      </c>
      <c r="P3830">
        <f t="shared" si="178"/>
        <v>0</v>
      </c>
      <c r="Q3830" s="12" t="s">
        <v>8320</v>
      </c>
      <c r="R3830" t="s">
        <v>8321</v>
      </c>
      <c r="S3830" s="9">
        <f t="shared" si="179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12000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0</v>
      </c>
      <c r="P3831">
        <f t="shared" si="178"/>
        <v>0</v>
      </c>
      <c r="Q3831" s="12" t="s">
        <v>8320</v>
      </c>
      <c r="R3831" t="s">
        <v>8321</v>
      </c>
      <c r="S3831" s="9">
        <f t="shared" si="179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2500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0</v>
      </c>
      <c r="P3832">
        <f t="shared" si="178"/>
        <v>0</v>
      </c>
      <c r="Q3832" s="12" t="s">
        <v>8320</v>
      </c>
      <c r="R3832" t="s">
        <v>8321</v>
      </c>
      <c r="S3832" s="9">
        <f t="shared" si="179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0</v>
      </c>
      <c r="P3833">
        <f t="shared" si="178"/>
        <v>0</v>
      </c>
      <c r="Q3833" s="12" t="s">
        <v>8320</v>
      </c>
      <c r="R3833" t="s">
        <v>8321</v>
      </c>
      <c r="S3833" s="9">
        <f t="shared" si="179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4336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0</v>
      </c>
      <c r="P3834">
        <f t="shared" si="178"/>
        <v>0</v>
      </c>
      <c r="Q3834" s="12" t="s">
        <v>8320</v>
      </c>
      <c r="R3834" t="s">
        <v>8321</v>
      </c>
      <c r="S3834" s="9">
        <f t="shared" si="179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2500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0</v>
      </c>
      <c r="P3835">
        <f t="shared" si="178"/>
        <v>0</v>
      </c>
      <c r="Q3835" s="12" t="s">
        <v>8320</v>
      </c>
      <c r="R3835" t="s">
        <v>8321</v>
      </c>
      <c r="S3835" s="9">
        <f t="shared" si="179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0</v>
      </c>
      <c r="P3836">
        <f t="shared" si="178"/>
        <v>0</v>
      </c>
      <c r="Q3836" s="12" t="s">
        <v>8320</v>
      </c>
      <c r="R3836" t="s">
        <v>8321</v>
      </c>
      <c r="S3836" s="9">
        <f t="shared" si="179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10000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0</v>
      </c>
      <c r="P3837">
        <f t="shared" si="178"/>
        <v>0</v>
      </c>
      <c r="Q3837" s="12" t="s">
        <v>8320</v>
      </c>
      <c r="R3837" t="s">
        <v>8321</v>
      </c>
      <c r="S3837" s="9">
        <f t="shared" si="179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10000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0</v>
      </c>
      <c r="P3838">
        <f t="shared" si="178"/>
        <v>0</v>
      </c>
      <c r="Q3838" s="12" t="s">
        <v>8320</v>
      </c>
      <c r="R3838" t="s">
        <v>8321</v>
      </c>
      <c r="S3838" s="9">
        <f t="shared" si="179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40000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0</v>
      </c>
      <c r="P3839">
        <f t="shared" si="178"/>
        <v>0</v>
      </c>
      <c r="Q3839" s="12" t="s">
        <v>8320</v>
      </c>
      <c r="R3839" t="s">
        <v>8321</v>
      </c>
      <c r="S3839" s="9">
        <f t="shared" si="179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1100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0</v>
      </c>
      <c r="P3840">
        <f t="shared" si="178"/>
        <v>0</v>
      </c>
      <c r="Q3840" s="12" t="s">
        <v>8320</v>
      </c>
      <c r="R3840" t="s">
        <v>8321</v>
      </c>
      <c r="S3840" s="9">
        <f t="shared" si="179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4000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0</v>
      </c>
      <c r="P3841">
        <f t="shared" si="178"/>
        <v>0</v>
      </c>
      <c r="Q3841" s="12" t="s">
        <v>8320</v>
      </c>
      <c r="R3841" t="s">
        <v>8321</v>
      </c>
      <c r="S3841" s="9">
        <f t="shared" si="179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1000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0</v>
      </c>
      <c r="P3842">
        <f t="shared" si="178"/>
        <v>0</v>
      </c>
      <c r="Q3842" s="12" t="s">
        <v>8320</v>
      </c>
      <c r="R3842" t="s">
        <v>8321</v>
      </c>
      <c r="S3842" s="9">
        <f t="shared" si="179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0</v>
      </c>
      <c r="P3843">
        <f t="shared" ref="P3843:P3906" si="181">IFERROR(ROUND(E3843/L3843,2),0)</f>
        <v>0</v>
      </c>
      <c r="Q3843" s="12" t="s">
        <v>8320</v>
      </c>
      <c r="R3843" t="s">
        <v>8321</v>
      </c>
      <c r="S3843" s="9">
        <f t="shared" si="179"/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550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0</v>
      </c>
      <c r="P3844">
        <f t="shared" si="181"/>
        <v>0</v>
      </c>
      <c r="Q3844" s="12" t="s">
        <v>8320</v>
      </c>
      <c r="R3844" t="s">
        <v>8321</v>
      </c>
      <c r="S3844" s="9">
        <f t="shared" ref="S3844:S3907" si="182">(((J3844/60)/60/24)+DATE(1970,1,1))</f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0</v>
      </c>
      <c r="P3845">
        <f t="shared" si="181"/>
        <v>0</v>
      </c>
      <c r="Q3845" s="12" t="s">
        <v>8320</v>
      </c>
      <c r="R3845" t="s">
        <v>8321</v>
      </c>
      <c r="S3845" s="9">
        <f t="shared" si="182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0</v>
      </c>
      <c r="P3846">
        <f t="shared" si="181"/>
        <v>0</v>
      </c>
      <c r="Q3846" s="12" t="s">
        <v>8320</v>
      </c>
      <c r="R3846" t="s">
        <v>8321</v>
      </c>
      <c r="S3846" s="9">
        <f t="shared" si="182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0</v>
      </c>
      <c r="P3847">
        <f t="shared" si="181"/>
        <v>0</v>
      </c>
      <c r="Q3847" s="12" t="s">
        <v>8320</v>
      </c>
      <c r="R3847" t="s">
        <v>8321</v>
      </c>
      <c r="S3847" s="9">
        <f t="shared" si="182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3200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0</v>
      </c>
      <c r="P3848">
        <f t="shared" si="181"/>
        <v>0</v>
      </c>
      <c r="Q3848" s="12" t="s">
        <v>8320</v>
      </c>
      <c r="R3848" t="s">
        <v>8321</v>
      </c>
      <c r="S3848" s="9">
        <f t="shared" si="182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3000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0</v>
      </c>
      <c r="P3849">
        <f t="shared" si="181"/>
        <v>0</v>
      </c>
      <c r="Q3849" s="12" t="s">
        <v>8320</v>
      </c>
      <c r="R3849" t="s">
        <v>8321</v>
      </c>
      <c r="S3849" s="9">
        <f t="shared" si="182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40000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0</v>
      </c>
      <c r="P3850">
        <f t="shared" si="181"/>
        <v>0</v>
      </c>
      <c r="Q3850" s="12" t="s">
        <v>8320</v>
      </c>
      <c r="R3850" t="s">
        <v>8321</v>
      </c>
      <c r="S3850" s="9">
        <f t="shared" si="182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5000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0</v>
      </c>
      <c r="P3851">
        <f t="shared" si="181"/>
        <v>0</v>
      </c>
      <c r="Q3851" s="12" t="s">
        <v>8320</v>
      </c>
      <c r="R3851" t="s">
        <v>8321</v>
      </c>
      <c r="S3851" s="9">
        <f t="shared" si="182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0</v>
      </c>
      <c r="P3852">
        <f t="shared" si="181"/>
        <v>0</v>
      </c>
      <c r="Q3852" s="12" t="s">
        <v>8320</v>
      </c>
      <c r="R3852" t="s">
        <v>8321</v>
      </c>
      <c r="S3852" s="9">
        <f t="shared" si="182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4000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0</v>
      </c>
      <c r="P3853">
        <f t="shared" si="181"/>
        <v>0</v>
      </c>
      <c r="Q3853" s="12" t="s">
        <v>8320</v>
      </c>
      <c r="R3853" t="s">
        <v>8321</v>
      </c>
      <c r="S3853" s="9">
        <f t="shared" si="182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0</v>
      </c>
      <c r="Q3854" s="12" t="s">
        <v>8320</v>
      </c>
      <c r="R3854" t="s">
        <v>8321</v>
      </c>
      <c r="S3854" s="9">
        <f t="shared" si="182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25000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0</v>
      </c>
      <c r="Q3855" s="12" t="s">
        <v>8320</v>
      </c>
      <c r="R3855" t="s">
        <v>8321</v>
      </c>
      <c r="S3855" s="9">
        <f t="shared" si="182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0</v>
      </c>
      <c r="P3856">
        <f t="shared" si="181"/>
        <v>0</v>
      </c>
      <c r="Q3856" s="12" t="s">
        <v>8320</v>
      </c>
      <c r="R3856" t="s">
        <v>8321</v>
      </c>
      <c r="S3856" s="9">
        <f t="shared" si="182"/>
        <v>42103.884930555556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0</v>
      </c>
      <c r="P3857">
        <f t="shared" si="181"/>
        <v>0</v>
      </c>
      <c r="Q3857" s="12" t="s">
        <v>8320</v>
      </c>
      <c r="R3857" t="s">
        <v>8321</v>
      </c>
      <c r="S3857" s="9">
        <f t="shared" si="182"/>
        <v>42059.970729166671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0</v>
      </c>
      <c r="Q3858" s="12" t="s">
        <v>8320</v>
      </c>
      <c r="R3858" t="s">
        <v>8321</v>
      </c>
      <c r="S3858" s="9">
        <f t="shared" si="182"/>
        <v>42041.743090277778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0</v>
      </c>
      <c r="P3859">
        <f t="shared" si="181"/>
        <v>0</v>
      </c>
      <c r="Q3859" s="12" t="s">
        <v>8320</v>
      </c>
      <c r="R3859" t="s">
        <v>8321</v>
      </c>
      <c r="S3859" s="9">
        <f t="shared" si="182"/>
        <v>41829.73715277778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5200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0</v>
      </c>
      <c r="P3860">
        <f t="shared" si="181"/>
        <v>0</v>
      </c>
      <c r="Q3860" s="12" t="s">
        <v>8320</v>
      </c>
      <c r="R3860" t="s">
        <v>8321</v>
      </c>
      <c r="S3860" s="9">
        <f t="shared" si="182"/>
        <v>42128.431064814817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0</v>
      </c>
      <c r="Q3861" s="12" t="s">
        <v>8320</v>
      </c>
      <c r="R3861" t="s">
        <v>8321</v>
      </c>
      <c r="S3861" s="9">
        <f t="shared" si="182"/>
        <v>41789.893599537041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0</v>
      </c>
      <c r="P3862">
        <f t="shared" si="181"/>
        <v>0</v>
      </c>
      <c r="Q3862" s="12" t="s">
        <v>8320</v>
      </c>
      <c r="R3862" t="s">
        <v>8321</v>
      </c>
      <c r="S3862" s="9">
        <f t="shared" si="182"/>
        <v>41833.660995370366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6000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0</v>
      </c>
      <c r="P3863">
        <f t="shared" si="181"/>
        <v>0</v>
      </c>
      <c r="Q3863" s="12" t="s">
        <v>8320</v>
      </c>
      <c r="R3863" t="s">
        <v>8321</v>
      </c>
      <c r="S3863" s="9">
        <f t="shared" si="182"/>
        <v>41914.590011574073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2000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0</v>
      </c>
      <c r="Q3864" s="12" t="s">
        <v>8320</v>
      </c>
      <c r="R3864" t="s">
        <v>8321</v>
      </c>
      <c r="S3864" s="9">
        <f t="shared" si="182"/>
        <v>42611.261064814811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500000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2" t="s">
        <v>8320</v>
      </c>
      <c r="R3865" t="s">
        <v>8321</v>
      </c>
      <c r="S3865" s="9">
        <f t="shared" si="182"/>
        <v>42253.633159722223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0</v>
      </c>
      <c r="P3866">
        <f t="shared" si="181"/>
        <v>0</v>
      </c>
      <c r="Q3866" s="12" t="s">
        <v>8320</v>
      </c>
      <c r="R3866" t="s">
        <v>8321</v>
      </c>
      <c r="S3866" s="9">
        <f t="shared" si="182"/>
        <v>42295.891828703709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50000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0</v>
      </c>
      <c r="P3867">
        <f t="shared" si="181"/>
        <v>0</v>
      </c>
      <c r="Q3867" s="12" t="s">
        <v>8320</v>
      </c>
      <c r="R3867" t="s">
        <v>8321</v>
      </c>
      <c r="S3867" s="9">
        <f t="shared" si="182"/>
        <v>41841.651597222226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0</v>
      </c>
      <c r="P3868">
        <f t="shared" si="181"/>
        <v>0</v>
      </c>
      <c r="Q3868" s="12" t="s">
        <v>8320</v>
      </c>
      <c r="R3868" t="s">
        <v>8321</v>
      </c>
      <c r="S3868" s="9">
        <f t="shared" si="182"/>
        <v>42402.947002314817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25000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0</v>
      </c>
      <c r="P3869">
        <f t="shared" si="181"/>
        <v>0</v>
      </c>
      <c r="Q3869" s="12" t="s">
        <v>8320</v>
      </c>
      <c r="R3869" t="s">
        <v>8321</v>
      </c>
      <c r="S3869" s="9">
        <f t="shared" si="182"/>
        <v>42509.814108796301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2500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0</v>
      </c>
      <c r="Q3870" s="12" t="s">
        <v>8320</v>
      </c>
      <c r="R3870" t="s">
        <v>8362</v>
      </c>
      <c r="S3870" s="9">
        <f t="shared" si="182"/>
        <v>41865.659780092588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10115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0</v>
      </c>
      <c r="P3871">
        <f t="shared" si="181"/>
        <v>0</v>
      </c>
      <c r="Q3871" s="12" t="s">
        <v>8320</v>
      </c>
      <c r="R3871" t="s">
        <v>8362</v>
      </c>
      <c r="S3871" s="9">
        <f t="shared" si="182"/>
        <v>42047.724444444444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2500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0</v>
      </c>
      <c r="P3872">
        <f t="shared" si="181"/>
        <v>0</v>
      </c>
      <c r="Q3872" s="12" t="s">
        <v>8320</v>
      </c>
      <c r="R3872" t="s">
        <v>8362</v>
      </c>
      <c r="S3872" s="9">
        <f t="shared" si="182"/>
        <v>41793.17219907407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0</v>
      </c>
      <c r="P3873">
        <f t="shared" si="181"/>
        <v>0</v>
      </c>
      <c r="Q3873" s="12" t="s">
        <v>8320</v>
      </c>
      <c r="R3873" t="s">
        <v>8362</v>
      </c>
      <c r="S3873" s="9">
        <f t="shared" si="182"/>
        <v>42763.780671296292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4000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2" t="s">
        <v>8320</v>
      </c>
      <c r="R3874" t="s">
        <v>8362</v>
      </c>
      <c r="S3874" s="9">
        <f t="shared" si="182"/>
        <v>42180.145787037036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50000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2" t="s">
        <v>8320</v>
      </c>
      <c r="R3875" t="s">
        <v>8362</v>
      </c>
      <c r="S3875" s="9">
        <f t="shared" si="182"/>
        <v>42255.696006944447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13000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2" t="s">
        <v>8320</v>
      </c>
      <c r="R3876" t="s">
        <v>8362</v>
      </c>
      <c r="S3876" s="9">
        <f t="shared" si="182"/>
        <v>42007.016458333332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1000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2" t="s">
        <v>8320</v>
      </c>
      <c r="R3877" t="s">
        <v>8362</v>
      </c>
      <c r="S3877" s="9">
        <f t="shared" si="182"/>
        <v>42615.346817129626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10000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0</v>
      </c>
      <c r="P3878">
        <f t="shared" si="181"/>
        <v>0</v>
      </c>
      <c r="Q3878" s="12" t="s">
        <v>8320</v>
      </c>
      <c r="R3878" t="s">
        <v>8362</v>
      </c>
      <c r="S3878" s="9">
        <f t="shared" si="182"/>
        <v>42372.624166666668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40000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0</v>
      </c>
      <c r="P3879">
        <f t="shared" si="181"/>
        <v>0</v>
      </c>
      <c r="Q3879" s="12" t="s">
        <v>8320</v>
      </c>
      <c r="R3879" t="s">
        <v>8362</v>
      </c>
      <c r="S3879" s="9">
        <f t="shared" si="182"/>
        <v>42682.67768518519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0</v>
      </c>
      <c r="Q3880" s="12" t="s">
        <v>8320</v>
      </c>
      <c r="R3880" t="s">
        <v>8362</v>
      </c>
      <c r="S3880" s="9">
        <f t="shared" si="182"/>
        <v>42154.818819444445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13000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2" t="s">
        <v>8320</v>
      </c>
      <c r="R3881" t="s">
        <v>8362</v>
      </c>
      <c r="S3881" s="9">
        <f t="shared" si="182"/>
        <v>41999.861064814817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4950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0</v>
      </c>
      <c r="P3882">
        <f t="shared" si="181"/>
        <v>0</v>
      </c>
      <c r="Q3882" s="12" t="s">
        <v>8320</v>
      </c>
      <c r="R3882" t="s">
        <v>8362</v>
      </c>
      <c r="S3882" s="9">
        <f t="shared" si="182"/>
        <v>41815.815046296295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130000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0</v>
      </c>
      <c r="P3883">
        <f t="shared" si="181"/>
        <v>0</v>
      </c>
      <c r="Q3883" s="12" t="s">
        <v>8320</v>
      </c>
      <c r="R3883" t="s">
        <v>8362</v>
      </c>
      <c r="S3883" s="9">
        <f t="shared" si="182"/>
        <v>42756.018506944441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900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2" t="s">
        <v>8320</v>
      </c>
      <c r="R3884" t="s">
        <v>8362</v>
      </c>
      <c r="S3884" s="9">
        <f t="shared" si="182"/>
        <v>42373.983449074076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2" t="s">
        <v>8320</v>
      </c>
      <c r="R3885" t="s">
        <v>8362</v>
      </c>
      <c r="S3885" s="9">
        <f t="shared" si="182"/>
        <v>41854.602650462963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8888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2" t="s">
        <v>8320</v>
      </c>
      <c r="R3886" t="s">
        <v>8362</v>
      </c>
      <c r="S3886" s="9">
        <f t="shared" si="182"/>
        <v>42065.791574074072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2" t="s">
        <v>8320</v>
      </c>
      <c r="R3887" t="s">
        <v>8362</v>
      </c>
      <c r="S3887" s="9">
        <f t="shared" si="182"/>
        <v>42469.951284722221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25000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2" t="s">
        <v>8320</v>
      </c>
      <c r="R3888" t="s">
        <v>8362</v>
      </c>
      <c r="S3888" s="9">
        <f t="shared" si="182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0</v>
      </c>
      <c r="P3889">
        <f t="shared" si="181"/>
        <v>0</v>
      </c>
      <c r="Q3889" s="12" t="s">
        <v>8320</v>
      </c>
      <c r="R3889" t="s">
        <v>8362</v>
      </c>
      <c r="S3889" s="9">
        <f t="shared" si="182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5000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0</v>
      </c>
      <c r="P3890">
        <f t="shared" si="181"/>
        <v>0</v>
      </c>
      <c r="Q3890" s="12" t="s">
        <v>8320</v>
      </c>
      <c r="R3890" t="s">
        <v>8321</v>
      </c>
      <c r="S3890" s="9">
        <f t="shared" si="182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37000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0</v>
      </c>
      <c r="P3891">
        <f t="shared" si="181"/>
        <v>0</v>
      </c>
      <c r="Q3891" s="12" t="s">
        <v>8320</v>
      </c>
      <c r="R3891" t="s">
        <v>8321</v>
      </c>
      <c r="S3891" s="9">
        <f t="shared" si="182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25000000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0</v>
      </c>
      <c r="P3892">
        <f t="shared" si="181"/>
        <v>0</v>
      </c>
      <c r="Q3892" s="12" t="s">
        <v>8320</v>
      </c>
      <c r="R3892" t="s">
        <v>8321</v>
      </c>
      <c r="S3892" s="9">
        <f t="shared" si="182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0</v>
      </c>
      <c r="P3893">
        <f t="shared" si="181"/>
        <v>0</v>
      </c>
      <c r="Q3893" s="12" t="s">
        <v>8320</v>
      </c>
      <c r="R3893" t="s">
        <v>8321</v>
      </c>
      <c r="S3893" s="9">
        <f t="shared" si="182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2" t="s">
        <v>8320</v>
      </c>
      <c r="R3894" t="s">
        <v>8321</v>
      </c>
      <c r="S3894" s="9">
        <f t="shared" si="182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0</v>
      </c>
      <c r="P3895">
        <f t="shared" si="181"/>
        <v>0</v>
      </c>
      <c r="Q3895" s="12" t="s">
        <v>8320</v>
      </c>
      <c r="R3895" t="s">
        <v>8321</v>
      </c>
      <c r="S3895" s="9">
        <f t="shared" si="182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0</v>
      </c>
      <c r="P3896">
        <f t="shared" si="181"/>
        <v>0</v>
      </c>
      <c r="Q3896" s="12" t="s">
        <v>8320</v>
      </c>
      <c r="R3896" t="s">
        <v>8321</v>
      </c>
      <c r="S3896" s="9">
        <f t="shared" si="182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0</v>
      </c>
      <c r="P3897">
        <f t="shared" si="181"/>
        <v>0</v>
      </c>
      <c r="Q3897" s="12" t="s">
        <v>8320</v>
      </c>
      <c r="R3897" t="s">
        <v>8321</v>
      </c>
      <c r="S3897" s="9">
        <f t="shared" si="182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0</v>
      </c>
      <c r="P3898">
        <f t="shared" si="181"/>
        <v>0</v>
      </c>
      <c r="Q3898" s="12" t="s">
        <v>8320</v>
      </c>
      <c r="R3898" t="s">
        <v>8321</v>
      </c>
      <c r="S3898" s="9">
        <f t="shared" si="182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1000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0</v>
      </c>
      <c r="P3899">
        <f t="shared" si="181"/>
        <v>0</v>
      </c>
      <c r="Q3899" s="12" t="s">
        <v>8320</v>
      </c>
      <c r="R3899" t="s">
        <v>8321</v>
      </c>
      <c r="S3899" s="9">
        <f t="shared" si="182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0</v>
      </c>
      <c r="P3900">
        <f t="shared" si="181"/>
        <v>0</v>
      </c>
      <c r="Q3900" s="12" t="s">
        <v>8320</v>
      </c>
      <c r="R3900" t="s">
        <v>8321</v>
      </c>
      <c r="S3900" s="9">
        <f t="shared" si="182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0</v>
      </c>
      <c r="P3901">
        <f t="shared" si="181"/>
        <v>0</v>
      </c>
      <c r="Q3901" s="12" t="s">
        <v>8320</v>
      </c>
      <c r="R3901" t="s">
        <v>8321</v>
      </c>
      <c r="S3901" s="9">
        <f t="shared" si="182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0</v>
      </c>
      <c r="P3902">
        <f t="shared" si="181"/>
        <v>0</v>
      </c>
      <c r="Q3902" s="12" t="s">
        <v>8320</v>
      </c>
      <c r="R3902" t="s">
        <v>8321</v>
      </c>
      <c r="S3902" s="9">
        <f t="shared" si="182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20000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0</v>
      </c>
      <c r="P3903">
        <f t="shared" si="181"/>
        <v>0</v>
      </c>
      <c r="Q3903" s="12" t="s">
        <v>8320</v>
      </c>
      <c r="R3903" t="s">
        <v>8321</v>
      </c>
      <c r="S3903" s="9">
        <f t="shared" si="182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750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0</v>
      </c>
      <c r="P3904">
        <f t="shared" si="181"/>
        <v>0</v>
      </c>
      <c r="Q3904" s="12" t="s">
        <v>8320</v>
      </c>
      <c r="R3904" t="s">
        <v>8321</v>
      </c>
      <c r="S3904" s="9">
        <f t="shared" si="182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4000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2" t="s">
        <v>8320</v>
      </c>
      <c r="R3905" t="s">
        <v>8321</v>
      </c>
      <c r="S3905" s="9">
        <f t="shared" si="182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30000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0</v>
      </c>
      <c r="Q3906" s="12" t="s">
        <v>8320</v>
      </c>
      <c r="R3906" t="s">
        <v>8321</v>
      </c>
      <c r="S3906" s="9">
        <f t="shared" si="182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1750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0</v>
      </c>
      <c r="P3907">
        <f t="shared" ref="P3907:P3970" si="184">IFERROR(ROUND(E3907/L3907,2),0)</f>
        <v>0</v>
      </c>
      <c r="Q3907" s="12" t="s">
        <v>8320</v>
      </c>
      <c r="R3907" t="s">
        <v>8321</v>
      </c>
      <c r="S3907" s="9">
        <f t="shared" si="182"/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1200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0</v>
      </c>
      <c r="P3908">
        <f t="shared" si="184"/>
        <v>0</v>
      </c>
      <c r="Q3908" s="12" t="s">
        <v>8320</v>
      </c>
      <c r="R3908" t="s">
        <v>8321</v>
      </c>
      <c r="S3908" s="9">
        <f t="shared" ref="S3908:S3971" si="185">(((J3908/60)/60/24)+DATE(1970,1,1))</f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0</v>
      </c>
      <c r="P3909">
        <f t="shared" si="184"/>
        <v>0</v>
      </c>
      <c r="Q3909" s="12" t="s">
        <v>8320</v>
      </c>
      <c r="R3909" t="s">
        <v>8321</v>
      </c>
      <c r="S3909" s="9">
        <f t="shared" si="185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0</v>
      </c>
      <c r="P3910">
        <f t="shared" si="184"/>
        <v>0</v>
      </c>
      <c r="Q3910" s="12" t="s">
        <v>8320</v>
      </c>
      <c r="R3910" t="s">
        <v>8321</v>
      </c>
      <c r="S3910" s="9">
        <f t="shared" si="185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0</v>
      </c>
      <c r="Q3911" s="12" t="s">
        <v>8320</v>
      </c>
      <c r="R3911" t="s">
        <v>8321</v>
      </c>
      <c r="S3911" s="9">
        <f t="shared" si="185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0</v>
      </c>
      <c r="P3912">
        <f t="shared" si="184"/>
        <v>0</v>
      </c>
      <c r="Q3912" s="12" t="s">
        <v>8320</v>
      </c>
      <c r="R3912" t="s">
        <v>8321</v>
      </c>
      <c r="S3912" s="9">
        <f t="shared" si="185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0</v>
      </c>
      <c r="P3913">
        <f t="shared" si="184"/>
        <v>0</v>
      </c>
      <c r="Q3913" s="12" t="s">
        <v>8320</v>
      </c>
      <c r="R3913" t="s">
        <v>8321</v>
      </c>
      <c r="S3913" s="9">
        <f t="shared" si="185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0</v>
      </c>
      <c r="Q3914" s="12" t="s">
        <v>8320</v>
      </c>
      <c r="R3914" t="s">
        <v>8321</v>
      </c>
      <c r="S3914" s="9">
        <f t="shared" si="185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6000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0</v>
      </c>
      <c r="P3915">
        <f t="shared" si="184"/>
        <v>0</v>
      </c>
      <c r="Q3915" s="12" t="s">
        <v>8320</v>
      </c>
      <c r="R3915" t="s">
        <v>8321</v>
      </c>
      <c r="S3915" s="9">
        <f t="shared" si="185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300000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0</v>
      </c>
      <c r="P3916">
        <f t="shared" si="184"/>
        <v>0</v>
      </c>
      <c r="Q3916" s="12" t="s">
        <v>8320</v>
      </c>
      <c r="R3916" t="s">
        <v>8321</v>
      </c>
      <c r="S3916" s="9">
        <f t="shared" si="185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125000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0</v>
      </c>
      <c r="Q3917" s="12" t="s">
        <v>8320</v>
      </c>
      <c r="R3917" t="s">
        <v>8321</v>
      </c>
      <c r="S3917" s="9">
        <f t="shared" si="185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2" t="s">
        <v>8320</v>
      </c>
      <c r="R3918" t="s">
        <v>8321</v>
      </c>
      <c r="S3918" s="9">
        <f t="shared" si="185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5500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0</v>
      </c>
      <c r="Q3919" s="12" t="s">
        <v>8320</v>
      </c>
      <c r="R3919" t="s">
        <v>8321</v>
      </c>
      <c r="S3919" s="9">
        <f t="shared" si="185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7000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0</v>
      </c>
      <c r="Q3920" s="12" t="s">
        <v>8320</v>
      </c>
      <c r="R3920" t="s">
        <v>8321</v>
      </c>
      <c r="S3920" s="9">
        <f t="shared" si="185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0</v>
      </c>
      <c r="P3921">
        <f t="shared" si="184"/>
        <v>0</v>
      </c>
      <c r="Q3921" s="12" t="s">
        <v>8320</v>
      </c>
      <c r="R3921" t="s">
        <v>8321</v>
      </c>
      <c r="S3921" s="9">
        <f t="shared" si="185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5000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0</v>
      </c>
      <c r="P3922">
        <f t="shared" si="184"/>
        <v>0</v>
      </c>
      <c r="Q3922" s="12" t="s">
        <v>8320</v>
      </c>
      <c r="R3922" t="s">
        <v>8321</v>
      </c>
      <c r="S3922" s="9">
        <f t="shared" si="185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10000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2" t="s">
        <v>8320</v>
      </c>
      <c r="R3923" t="s">
        <v>8321</v>
      </c>
      <c r="S3923" s="9">
        <f t="shared" si="185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0</v>
      </c>
      <c r="P3924">
        <f t="shared" si="184"/>
        <v>0</v>
      </c>
      <c r="Q3924" s="12" t="s">
        <v>8320</v>
      </c>
      <c r="R3924" t="s">
        <v>8321</v>
      </c>
      <c r="S3924" s="9">
        <f t="shared" si="185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1000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0</v>
      </c>
      <c r="P3925">
        <f t="shared" si="184"/>
        <v>0</v>
      </c>
      <c r="Q3925" s="12" t="s">
        <v>8320</v>
      </c>
      <c r="R3925" t="s">
        <v>8321</v>
      </c>
      <c r="S3925" s="9">
        <f t="shared" si="185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0</v>
      </c>
      <c r="P3926">
        <f t="shared" si="184"/>
        <v>0</v>
      </c>
      <c r="Q3926" s="12" t="s">
        <v>8320</v>
      </c>
      <c r="R3926" t="s">
        <v>8321</v>
      </c>
      <c r="S3926" s="9">
        <f t="shared" si="185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0</v>
      </c>
      <c r="P3927">
        <f t="shared" si="184"/>
        <v>0</v>
      </c>
      <c r="Q3927" s="12" t="s">
        <v>8320</v>
      </c>
      <c r="R3927" t="s">
        <v>8321</v>
      </c>
      <c r="S3927" s="9">
        <f t="shared" si="185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3000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0</v>
      </c>
      <c r="Q3928" s="12" t="s">
        <v>8320</v>
      </c>
      <c r="R3928" t="s">
        <v>8321</v>
      </c>
      <c r="S3928" s="9">
        <f t="shared" si="185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1500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0</v>
      </c>
      <c r="P3929">
        <f t="shared" si="184"/>
        <v>0</v>
      </c>
      <c r="Q3929" s="12" t="s">
        <v>8320</v>
      </c>
      <c r="R3929" t="s">
        <v>8321</v>
      </c>
      <c r="S3929" s="9">
        <f t="shared" si="185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8750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0</v>
      </c>
      <c r="P3930">
        <f t="shared" si="184"/>
        <v>0</v>
      </c>
      <c r="Q3930" s="12" t="s">
        <v>8320</v>
      </c>
      <c r="R3930" t="s">
        <v>8321</v>
      </c>
      <c r="S3930" s="9">
        <f t="shared" si="185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0</v>
      </c>
      <c r="P3931">
        <f t="shared" si="184"/>
        <v>0</v>
      </c>
      <c r="Q3931" s="12" t="s">
        <v>8320</v>
      </c>
      <c r="R3931" t="s">
        <v>8321</v>
      </c>
      <c r="S3931" s="9">
        <f t="shared" si="185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15000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2" t="s">
        <v>8320</v>
      </c>
      <c r="R3932" t="s">
        <v>8321</v>
      </c>
      <c r="S3932" s="9">
        <f t="shared" si="185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250000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2" t="s">
        <v>8320</v>
      </c>
      <c r="R3933" t="s">
        <v>8321</v>
      </c>
      <c r="S3933" s="9">
        <f t="shared" si="185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0</v>
      </c>
      <c r="Q3934" s="12" t="s">
        <v>8320</v>
      </c>
      <c r="R3934" t="s">
        <v>8321</v>
      </c>
      <c r="S3934" s="9">
        <f t="shared" si="185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280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0</v>
      </c>
      <c r="P3935">
        <f t="shared" si="184"/>
        <v>0</v>
      </c>
      <c r="Q3935" s="12" t="s">
        <v>8320</v>
      </c>
      <c r="R3935" t="s">
        <v>8321</v>
      </c>
      <c r="S3935" s="9">
        <f t="shared" si="185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0</v>
      </c>
      <c r="P3936">
        <f t="shared" si="184"/>
        <v>0</v>
      </c>
      <c r="Q3936" s="12" t="s">
        <v>8320</v>
      </c>
      <c r="R3936" t="s">
        <v>8321</v>
      </c>
      <c r="S3936" s="9">
        <f t="shared" si="185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8000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0</v>
      </c>
      <c r="P3937">
        <f t="shared" si="184"/>
        <v>0</v>
      </c>
      <c r="Q3937" s="12" t="s">
        <v>8320</v>
      </c>
      <c r="R3937" t="s">
        <v>8321</v>
      </c>
      <c r="S3937" s="9">
        <f t="shared" si="185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180000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2" t="s">
        <v>8320</v>
      </c>
      <c r="R3938" t="s">
        <v>8321</v>
      </c>
      <c r="S3938" s="9">
        <f t="shared" si="185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2000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0</v>
      </c>
      <c r="P3939">
        <f t="shared" si="184"/>
        <v>0</v>
      </c>
      <c r="Q3939" s="12" t="s">
        <v>8320</v>
      </c>
      <c r="R3939" t="s">
        <v>8321</v>
      </c>
      <c r="S3939" s="9">
        <f t="shared" si="185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0</v>
      </c>
      <c r="P3940">
        <f t="shared" si="184"/>
        <v>0</v>
      </c>
      <c r="Q3940" s="12" t="s">
        <v>8320</v>
      </c>
      <c r="R3940" t="s">
        <v>8321</v>
      </c>
      <c r="S3940" s="9">
        <f t="shared" si="185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133800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0</v>
      </c>
      <c r="Q3941" s="12" t="s">
        <v>8320</v>
      </c>
      <c r="R3941" t="s">
        <v>8321</v>
      </c>
      <c r="S3941" s="9">
        <f t="shared" si="185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0</v>
      </c>
      <c r="Q3942" s="12" t="s">
        <v>8320</v>
      </c>
      <c r="R3942" t="s">
        <v>8321</v>
      </c>
      <c r="S3942" s="9">
        <f t="shared" si="185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0</v>
      </c>
      <c r="P3943">
        <f t="shared" si="184"/>
        <v>0</v>
      </c>
      <c r="Q3943" s="12" t="s">
        <v>8320</v>
      </c>
      <c r="R3943" t="s">
        <v>8321</v>
      </c>
      <c r="S3943" s="9">
        <f t="shared" si="185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2" t="s">
        <v>8320</v>
      </c>
      <c r="R3944" t="s">
        <v>8321</v>
      </c>
      <c r="S3944" s="9">
        <f t="shared" si="185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0</v>
      </c>
      <c r="P3945">
        <f t="shared" si="184"/>
        <v>0</v>
      </c>
      <c r="Q3945" s="12" t="s">
        <v>8320</v>
      </c>
      <c r="R3945" t="s">
        <v>8321</v>
      </c>
      <c r="S3945" s="9">
        <f t="shared" si="185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5500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2" t="s">
        <v>8320</v>
      </c>
      <c r="R3946" t="s">
        <v>8321</v>
      </c>
      <c r="S3946" s="9">
        <f t="shared" si="185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3000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0</v>
      </c>
      <c r="Q3947" s="12" t="s">
        <v>8320</v>
      </c>
      <c r="R3947" t="s">
        <v>8321</v>
      </c>
      <c r="S3947" s="9">
        <f t="shared" si="185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474900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0</v>
      </c>
      <c r="P3948">
        <f t="shared" si="184"/>
        <v>0</v>
      </c>
      <c r="Q3948" s="12" t="s">
        <v>8320</v>
      </c>
      <c r="R3948" t="s">
        <v>8321</v>
      </c>
      <c r="S3948" s="9">
        <f t="shared" si="185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50000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0</v>
      </c>
      <c r="P3949">
        <f t="shared" si="184"/>
        <v>0</v>
      </c>
      <c r="Q3949" s="12" t="s">
        <v>8320</v>
      </c>
      <c r="R3949" t="s">
        <v>8321</v>
      </c>
      <c r="S3949" s="9">
        <f t="shared" si="185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2000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2" t="s">
        <v>8320</v>
      </c>
      <c r="R3950" t="s">
        <v>8321</v>
      </c>
      <c r="S3950" s="9">
        <f t="shared" si="185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0</v>
      </c>
      <c r="P3951">
        <f t="shared" si="184"/>
        <v>0</v>
      </c>
      <c r="Q3951" s="12" t="s">
        <v>8320</v>
      </c>
      <c r="R3951" t="s">
        <v>8321</v>
      </c>
      <c r="S3951" s="9">
        <f t="shared" si="185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0</v>
      </c>
      <c r="P3952">
        <f t="shared" si="184"/>
        <v>0</v>
      </c>
      <c r="Q3952" s="12" t="s">
        <v>8320</v>
      </c>
      <c r="R3952" t="s">
        <v>8321</v>
      </c>
      <c r="S3952" s="9">
        <f t="shared" si="185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27000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0</v>
      </c>
      <c r="Q3953" s="12" t="s">
        <v>8320</v>
      </c>
      <c r="R3953" t="s">
        <v>8321</v>
      </c>
      <c r="S3953" s="9">
        <f t="shared" si="185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1500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0</v>
      </c>
      <c r="Q3954" s="12" t="s">
        <v>8320</v>
      </c>
      <c r="R3954" t="s">
        <v>8321</v>
      </c>
      <c r="S3954" s="9">
        <f t="shared" si="185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200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2" t="s">
        <v>8320</v>
      </c>
      <c r="R3955" t="s">
        <v>8321</v>
      </c>
      <c r="S3955" s="9">
        <f t="shared" si="185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175000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2" t="s">
        <v>8320</v>
      </c>
      <c r="R3956" t="s">
        <v>8321</v>
      </c>
      <c r="S3956" s="9">
        <f t="shared" si="185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128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0</v>
      </c>
      <c r="P3957">
        <f t="shared" si="184"/>
        <v>0</v>
      </c>
      <c r="Q3957" s="12" t="s">
        <v>8320</v>
      </c>
      <c r="R3957" t="s">
        <v>8321</v>
      </c>
      <c r="S3957" s="9">
        <f t="shared" si="185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2" t="s">
        <v>8320</v>
      </c>
      <c r="R3958" t="s">
        <v>8321</v>
      </c>
      <c r="S3958" s="9">
        <f t="shared" si="185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25000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0</v>
      </c>
      <c r="Q3959" s="12" t="s">
        <v>8320</v>
      </c>
      <c r="R3959" t="s">
        <v>8321</v>
      </c>
      <c r="S3959" s="9">
        <f t="shared" si="185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0</v>
      </c>
      <c r="P3960">
        <f t="shared" si="184"/>
        <v>0</v>
      </c>
      <c r="Q3960" s="12" t="s">
        <v>8320</v>
      </c>
      <c r="R3960" t="s">
        <v>8321</v>
      </c>
      <c r="S3960" s="9">
        <f t="shared" si="185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10000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0</v>
      </c>
      <c r="P3961">
        <f t="shared" si="184"/>
        <v>0</v>
      </c>
      <c r="Q3961" s="12" t="s">
        <v>8320</v>
      </c>
      <c r="R3961" t="s">
        <v>8321</v>
      </c>
      <c r="S3961" s="9">
        <f t="shared" si="185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2500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0</v>
      </c>
      <c r="P3962">
        <f t="shared" si="184"/>
        <v>0</v>
      </c>
      <c r="Q3962" s="12" t="s">
        <v>8320</v>
      </c>
      <c r="R3962" t="s">
        <v>8321</v>
      </c>
      <c r="S3962" s="9">
        <f t="shared" si="185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110000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0</v>
      </c>
      <c r="Q3963" s="12" t="s">
        <v>8320</v>
      </c>
      <c r="R3963" t="s">
        <v>8321</v>
      </c>
      <c r="S3963" s="9">
        <f t="shared" si="185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30000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0</v>
      </c>
      <c r="P3964">
        <f t="shared" si="184"/>
        <v>0</v>
      </c>
      <c r="Q3964" s="12" t="s">
        <v>8320</v>
      </c>
      <c r="R3964" t="s">
        <v>8321</v>
      </c>
      <c r="S3964" s="9">
        <f t="shared" si="185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30000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2" t="s">
        <v>8320</v>
      </c>
      <c r="R3965" t="s">
        <v>8321</v>
      </c>
      <c r="S3965" s="9">
        <f t="shared" si="185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510000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0</v>
      </c>
      <c r="P3966">
        <f t="shared" si="184"/>
        <v>0</v>
      </c>
      <c r="Q3966" s="12" t="s">
        <v>8320</v>
      </c>
      <c r="R3966" t="s">
        <v>8321</v>
      </c>
      <c r="S3966" s="9">
        <f t="shared" si="185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4200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0</v>
      </c>
      <c r="P3967">
        <f t="shared" si="184"/>
        <v>0</v>
      </c>
      <c r="Q3967" s="12" t="s">
        <v>8320</v>
      </c>
      <c r="R3967" t="s">
        <v>8321</v>
      </c>
      <c r="S3967" s="9">
        <f t="shared" si="185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33000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0</v>
      </c>
      <c r="P3968">
        <f t="shared" si="184"/>
        <v>0</v>
      </c>
      <c r="Q3968" s="12" t="s">
        <v>8320</v>
      </c>
      <c r="R3968" t="s">
        <v>8321</v>
      </c>
      <c r="S3968" s="9">
        <f t="shared" si="185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124000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0</v>
      </c>
      <c r="P3969">
        <f t="shared" si="184"/>
        <v>0</v>
      </c>
      <c r="Q3969" s="12" t="s">
        <v>8320</v>
      </c>
      <c r="R3969" t="s">
        <v>8321</v>
      </c>
      <c r="S3969" s="9">
        <f t="shared" si="185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0</v>
      </c>
      <c r="P3970">
        <f t="shared" si="184"/>
        <v>0</v>
      </c>
      <c r="Q3970" s="12" t="s">
        <v>8320</v>
      </c>
      <c r="R3970" t="s">
        <v>8321</v>
      </c>
      <c r="S3970" s="9">
        <f t="shared" si="185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13000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0</v>
      </c>
      <c r="P3971">
        <f t="shared" ref="P3971:P4034" si="187">IFERROR(ROUND(E3971/L3971,2),0)</f>
        <v>0</v>
      </c>
      <c r="Q3971" s="12" t="s">
        <v>8320</v>
      </c>
      <c r="R3971" t="s">
        <v>8321</v>
      </c>
      <c r="S3971" s="9">
        <f t="shared" si="185"/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50000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0</v>
      </c>
      <c r="Q3972" s="12" t="s">
        <v>8320</v>
      </c>
      <c r="R3972" t="s">
        <v>8321</v>
      </c>
      <c r="S3972" s="9">
        <f t="shared" ref="S3972:S4035" si="188">(((J3972/60)/60/24)+DATE(1970,1,1))</f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0</v>
      </c>
      <c r="P3973">
        <f t="shared" si="187"/>
        <v>0</v>
      </c>
      <c r="Q3973" s="12" t="s">
        <v>8320</v>
      </c>
      <c r="R3973" t="s">
        <v>8321</v>
      </c>
      <c r="S3973" s="9">
        <f t="shared" si="188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15000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0</v>
      </c>
      <c r="P3974">
        <f t="shared" si="187"/>
        <v>0</v>
      </c>
      <c r="Q3974" s="12" t="s">
        <v>8320</v>
      </c>
      <c r="R3974" t="s">
        <v>8321</v>
      </c>
      <c r="S3974" s="9">
        <f t="shared" si="188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8000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0</v>
      </c>
      <c r="P3975">
        <f t="shared" si="187"/>
        <v>0</v>
      </c>
      <c r="Q3975" s="12" t="s">
        <v>8320</v>
      </c>
      <c r="R3975" t="s">
        <v>8321</v>
      </c>
      <c r="S3975" s="9">
        <f t="shared" si="188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0</v>
      </c>
      <c r="P3976">
        <f t="shared" si="187"/>
        <v>0</v>
      </c>
      <c r="Q3976" s="12" t="s">
        <v>8320</v>
      </c>
      <c r="R3976" t="s">
        <v>8321</v>
      </c>
      <c r="S3976" s="9">
        <f t="shared" si="188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2" t="s">
        <v>8320</v>
      </c>
      <c r="R3977" t="s">
        <v>8321</v>
      </c>
      <c r="S3977" s="9">
        <f t="shared" si="188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0</v>
      </c>
      <c r="P3978">
        <f t="shared" si="187"/>
        <v>0</v>
      </c>
      <c r="Q3978" s="12" t="s">
        <v>8320</v>
      </c>
      <c r="R3978" t="s">
        <v>8321</v>
      </c>
      <c r="S3978" s="9">
        <f t="shared" si="188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0</v>
      </c>
      <c r="P3979">
        <f t="shared" si="187"/>
        <v>0</v>
      </c>
      <c r="Q3979" s="12" t="s">
        <v>8320</v>
      </c>
      <c r="R3979" t="s">
        <v>8321</v>
      </c>
      <c r="S3979" s="9">
        <f t="shared" si="188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0</v>
      </c>
      <c r="P3980">
        <f t="shared" si="187"/>
        <v>0</v>
      </c>
      <c r="Q3980" s="12" t="s">
        <v>8320</v>
      </c>
      <c r="R3980" t="s">
        <v>8321</v>
      </c>
      <c r="S3980" s="9">
        <f t="shared" si="188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10000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0</v>
      </c>
      <c r="P3981">
        <f t="shared" si="187"/>
        <v>0</v>
      </c>
      <c r="Q3981" s="12" t="s">
        <v>8320</v>
      </c>
      <c r="R3981" t="s">
        <v>8321</v>
      </c>
      <c r="S3981" s="9">
        <f t="shared" si="188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0</v>
      </c>
      <c r="P3982">
        <f t="shared" si="187"/>
        <v>0</v>
      </c>
      <c r="Q3982" s="12" t="s">
        <v>8320</v>
      </c>
      <c r="R3982" t="s">
        <v>8321</v>
      </c>
      <c r="S3982" s="9">
        <f t="shared" si="188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0</v>
      </c>
      <c r="P3983">
        <f t="shared" si="187"/>
        <v>0</v>
      </c>
      <c r="Q3983" s="12" t="s">
        <v>8320</v>
      </c>
      <c r="R3983" t="s">
        <v>8321</v>
      </c>
      <c r="S3983" s="9">
        <f t="shared" si="188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7000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0</v>
      </c>
      <c r="P3984">
        <f t="shared" si="187"/>
        <v>0</v>
      </c>
      <c r="Q3984" s="12" t="s">
        <v>8320</v>
      </c>
      <c r="R3984" t="s">
        <v>8321</v>
      </c>
      <c r="S3984" s="9">
        <f t="shared" si="188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0</v>
      </c>
      <c r="P3985">
        <f t="shared" si="187"/>
        <v>0</v>
      </c>
      <c r="Q3985" s="12" t="s">
        <v>8320</v>
      </c>
      <c r="R3985" t="s">
        <v>8321</v>
      </c>
      <c r="S3985" s="9">
        <f t="shared" si="188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20000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0</v>
      </c>
      <c r="P3986">
        <f t="shared" si="187"/>
        <v>0</v>
      </c>
      <c r="Q3986" s="12" t="s">
        <v>8320</v>
      </c>
      <c r="R3986" t="s">
        <v>8321</v>
      </c>
      <c r="S3986" s="9">
        <f t="shared" si="188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100000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0</v>
      </c>
      <c r="P3987">
        <f t="shared" si="187"/>
        <v>0</v>
      </c>
      <c r="Q3987" s="12" t="s">
        <v>8320</v>
      </c>
      <c r="R3987" t="s">
        <v>8321</v>
      </c>
      <c r="S3987" s="9">
        <f t="shared" si="188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1150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0</v>
      </c>
      <c r="P3988">
        <f t="shared" si="187"/>
        <v>0</v>
      </c>
      <c r="Q3988" s="12" t="s">
        <v>8320</v>
      </c>
      <c r="R3988" t="s">
        <v>8321</v>
      </c>
      <c r="S3988" s="9">
        <f t="shared" si="188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180000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0</v>
      </c>
      <c r="P3989">
        <f t="shared" si="187"/>
        <v>0</v>
      </c>
      <c r="Q3989" s="12" t="s">
        <v>8320</v>
      </c>
      <c r="R3989" t="s">
        <v>8321</v>
      </c>
      <c r="S3989" s="9">
        <f t="shared" si="188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0</v>
      </c>
      <c r="P3990">
        <f t="shared" si="187"/>
        <v>0</v>
      </c>
      <c r="Q3990" s="12" t="s">
        <v>8320</v>
      </c>
      <c r="R3990" t="s">
        <v>8321</v>
      </c>
      <c r="S3990" s="9">
        <f t="shared" si="188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2" t="s">
        <v>8320</v>
      </c>
      <c r="R3991" t="s">
        <v>8321</v>
      </c>
      <c r="S3991" s="9">
        <f t="shared" si="188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100000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0</v>
      </c>
      <c r="P3992">
        <f t="shared" si="187"/>
        <v>0</v>
      </c>
      <c r="Q3992" s="12" t="s">
        <v>8320</v>
      </c>
      <c r="R3992" t="s">
        <v>8321</v>
      </c>
      <c r="S3992" s="9">
        <f t="shared" si="188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100000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0</v>
      </c>
      <c r="P3993">
        <f t="shared" si="187"/>
        <v>0</v>
      </c>
      <c r="Q3993" s="12" t="s">
        <v>8320</v>
      </c>
      <c r="R3993" t="s">
        <v>8321</v>
      </c>
      <c r="S3993" s="9">
        <f t="shared" si="188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20000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0</v>
      </c>
      <c r="P3994">
        <f t="shared" si="187"/>
        <v>0</v>
      </c>
      <c r="Q3994" s="12" t="s">
        <v>8320</v>
      </c>
      <c r="R3994" t="s">
        <v>8321</v>
      </c>
      <c r="S3994" s="9">
        <f t="shared" si="188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40000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0</v>
      </c>
      <c r="Q3995" s="12" t="s">
        <v>8320</v>
      </c>
      <c r="R3995" t="s">
        <v>8321</v>
      </c>
      <c r="S3995" s="9">
        <f t="shared" si="188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35000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0</v>
      </c>
      <c r="Q3996" s="12" t="s">
        <v>8320</v>
      </c>
      <c r="R3996" t="s">
        <v>8321</v>
      </c>
      <c r="S3996" s="9">
        <f t="shared" si="188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30000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0</v>
      </c>
      <c r="P3997">
        <f t="shared" si="187"/>
        <v>0</v>
      </c>
      <c r="Q3997" s="12" t="s">
        <v>8320</v>
      </c>
      <c r="R3997" t="s">
        <v>8321</v>
      </c>
      <c r="S3997" s="9">
        <f t="shared" si="188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8000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0</v>
      </c>
      <c r="P3998">
        <f t="shared" si="187"/>
        <v>0</v>
      </c>
      <c r="Q3998" s="12" t="s">
        <v>8320</v>
      </c>
      <c r="R3998" t="s">
        <v>8321</v>
      </c>
      <c r="S3998" s="9">
        <f t="shared" si="188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10000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2" t="s">
        <v>8320</v>
      </c>
      <c r="R3999" t="s">
        <v>8321</v>
      </c>
      <c r="S3999" s="9">
        <f t="shared" si="188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85000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0</v>
      </c>
      <c r="P4000">
        <f t="shared" si="187"/>
        <v>0</v>
      </c>
      <c r="Q4000" s="12" t="s">
        <v>8320</v>
      </c>
      <c r="R4000" t="s">
        <v>8321</v>
      </c>
      <c r="S4000" s="9">
        <f t="shared" si="188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10000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0</v>
      </c>
      <c r="P4001">
        <f t="shared" si="187"/>
        <v>0</v>
      </c>
      <c r="Q4001" s="12" t="s">
        <v>8320</v>
      </c>
      <c r="R4001" t="s">
        <v>8321</v>
      </c>
      <c r="S4001" s="9">
        <f t="shared" si="188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15000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0</v>
      </c>
      <c r="Q4002" s="12" t="s">
        <v>8320</v>
      </c>
      <c r="R4002" t="s">
        <v>8321</v>
      </c>
      <c r="S4002" s="9">
        <f t="shared" si="188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6000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0</v>
      </c>
      <c r="P4003">
        <f t="shared" si="187"/>
        <v>0</v>
      </c>
      <c r="Q4003" s="12" t="s">
        <v>8320</v>
      </c>
      <c r="R4003" t="s">
        <v>8321</v>
      </c>
      <c r="S4003" s="9">
        <f t="shared" si="188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0</v>
      </c>
      <c r="P4004">
        <f t="shared" si="187"/>
        <v>0</v>
      </c>
      <c r="Q4004" s="12" t="s">
        <v>8320</v>
      </c>
      <c r="R4004" t="s">
        <v>8321</v>
      </c>
      <c r="S4004" s="9">
        <f t="shared" si="188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3000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0</v>
      </c>
      <c r="P4005">
        <f t="shared" si="187"/>
        <v>0</v>
      </c>
      <c r="Q4005" s="12" t="s">
        <v>8320</v>
      </c>
      <c r="R4005" t="s">
        <v>8321</v>
      </c>
      <c r="S4005" s="9">
        <f t="shared" si="188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0</v>
      </c>
      <c r="Q4006" s="12" t="s">
        <v>8320</v>
      </c>
      <c r="R4006" t="s">
        <v>8321</v>
      </c>
      <c r="S4006" s="9">
        <f t="shared" si="188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500000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0</v>
      </c>
      <c r="P4007">
        <f t="shared" si="187"/>
        <v>0</v>
      </c>
      <c r="Q4007" s="12" t="s">
        <v>8320</v>
      </c>
      <c r="R4007" t="s">
        <v>8321</v>
      </c>
      <c r="S4007" s="9">
        <f t="shared" si="188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0</v>
      </c>
      <c r="Q4008" s="12" t="s">
        <v>8320</v>
      </c>
      <c r="R4008" t="s">
        <v>8321</v>
      </c>
      <c r="S4008" s="9">
        <f t="shared" si="188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0</v>
      </c>
      <c r="Q4009" s="12" t="s">
        <v>8320</v>
      </c>
      <c r="R4009" t="s">
        <v>8321</v>
      </c>
      <c r="S4009" s="9">
        <f t="shared" si="188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2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0</v>
      </c>
      <c r="P4010">
        <f t="shared" si="187"/>
        <v>0</v>
      </c>
      <c r="Q4010" s="12" t="s">
        <v>8320</v>
      </c>
      <c r="R4010" t="s">
        <v>8321</v>
      </c>
      <c r="S4010" s="9">
        <f t="shared" si="188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5999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0</v>
      </c>
      <c r="P4011">
        <f t="shared" si="187"/>
        <v>0</v>
      </c>
      <c r="Q4011" s="12" t="s">
        <v>8320</v>
      </c>
      <c r="R4011" t="s">
        <v>8321</v>
      </c>
      <c r="S4011" s="9">
        <f t="shared" si="188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0</v>
      </c>
      <c r="P4012">
        <f t="shared" si="187"/>
        <v>0</v>
      </c>
      <c r="Q4012" s="12" t="s">
        <v>8320</v>
      </c>
      <c r="R4012" t="s">
        <v>8321</v>
      </c>
      <c r="S4012" s="9">
        <f t="shared" si="188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3274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0</v>
      </c>
      <c r="P4013">
        <f t="shared" si="187"/>
        <v>0</v>
      </c>
      <c r="Q4013" s="12" t="s">
        <v>8320</v>
      </c>
      <c r="R4013" t="s">
        <v>8321</v>
      </c>
      <c r="S4013" s="9">
        <f t="shared" si="188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10000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2" t="s">
        <v>8320</v>
      </c>
      <c r="R4014" t="s">
        <v>8321</v>
      </c>
      <c r="S4014" s="9">
        <f t="shared" si="188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0</v>
      </c>
      <c r="P4015">
        <f t="shared" si="187"/>
        <v>0</v>
      </c>
      <c r="Q4015" s="12" t="s">
        <v>8320</v>
      </c>
      <c r="R4015" t="s">
        <v>8321</v>
      </c>
      <c r="S4015" s="9">
        <f t="shared" si="188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2" t="s">
        <v>8320</v>
      </c>
      <c r="R4016" t="s">
        <v>8321</v>
      </c>
      <c r="S4016" s="9">
        <f t="shared" si="188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0</v>
      </c>
      <c r="Q4017" s="12" t="s">
        <v>8320</v>
      </c>
      <c r="R4017" t="s">
        <v>8321</v>
      </c>
      <c r="S4017" s="9">
        <f t="shared" si="188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8000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0</v>
      </c>
      <c r="P4018">
        <f t="shared" si="187"/>
        <v>0</v>
      </c>
      <c r="Q4018" s="12" t="s">
        <v>8320</v>
      </c>
      <c r="R4018" t="s">
        <v>8321</v>
      </c>
      <c r="S4018" s="9">
        <f t="shared" si="188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0</v>
      </c>
      <c r="P4019">
        <f t="shared" si="187"/>
        <v>0</v>
      </c>
      <c r="Q4019" s="12" t="s">
        <v>8320</v>
      </c>
      <c r="R4019" t="s">
        <v>8321</v>
      </c>
      <c r="S4019" s="9">
        <f t="shared" si="188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0</v>
      </c>
      <c r="P4020">
        <f t="shared" si="187"/>
        <v>0</v>
      </c>
      <c r="Q4020" s="12" t="s">
        <v>8320</v>
      </c>
      <c r="R4020" t="s">
        <v>8321</v>
      </c>
      <c r="S4020" s="9">
        <f t="shared" si="188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0</v>
      </c>
      <c r="P4021">
        <f t="shared" si="187"/>
        <v>0</v>
      </c>
      <c r="Q4021" s="12" t="s">
        <v>8320</v>
      </c>
      <c r="R4021" t="s">
        <v>8321</v>
      </c>
      <c r="S4021" s="9">
        <f t="shared" si="188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0</v>
      </c>
      <c r="P4022">
        <f t="shared" si="187"/>
        <v>0</v>
      </c>
      <c r="Q4022" s="12" t="s">
        <v>8320</v>
      </c>
      <c r="R4022" t="s">
        <v>8321</v>
      </c>
      <c r="S4022" s="9">
        <f t="shared" si="188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0</v>
      </c>
      <c r="P4023">
        <f t="shared" si="187"/>
        <v>0</v>
      </c>
      <c r="Q4023" s="12" t="s">
        <v>8320</v>
      </c>
      <c r="R4023" t="s">
        <v>8321</v>
      </c>
      <c r="S4023" s="9">
        <f t="shared" si="188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4500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0</v>
      </c>
      <c r="P4024">
        <f t="shared" si="187"/>
        <v>0</v>
      </c>
      <c r="Q4024" s="12" t="s">
        <v>8320</v>
      </c>
      <c r="R4024" t="s">
        <v>8321</v>
      </c>
      <c r="S4024" s="9">
        <f t="shared" si="188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9500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2" t="s">
        <v>8320</v>
      </c>
      <c r="R4025" t="s">
        <v>8321</v>
      </c>
      <c r="S4025" s="9">
        <f t="shared" si="188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1000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0</v>
      </c>
      <c r="P4026">
        <f t="shared" si="187"/>
        <v>0</v>
      </c>
      <c r="Q4026" s="12" t="s">
        <v>8320</v>
      </c>
      <c r="R4026" t="s">
        <v>8321</v>
      </c>
      <c r="S4026" s="9">
        <f t="shared" si="188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2888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0</v>
      </c>
      <c r="P4027">
        <f t="shared" si="187"/>
        <v>0</v>
      </c>
      <c r="Q4027" s="12" t="s">
        <v>8320</v>
      </c>
      <c r="R4027" t="s">
        <v>8321</v>
      </c>
      <c r="S4027" s="9">
        <f t="shared" si="188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2" t="s">
        <v>8320</v>
      </c>
      <c r="R4028" t="s">
        <v>8321</v>
      </c>
      <c r="S4028" s="9">
        <f t="shared" si="188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0</v>
      </c>
      <c r="P4029">
        <f t="shared" si="187"/>
        <v>0</v>
      </c>
      <c r="Q4029" s="12" t="s">
        <v>8320</v>
      </c>
      <c r="R4029" t="s">
        <v>8321</v>
      </c>
      <c r="S4029" s="9">
        <f t="shared" si="188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0</v>
      </c>
      <c r="P4030">
        <f t="shared" si="187"/>
        <v>0</v>
      </c>
      <c r="Q4030" s="12" t="s">
        <v>8320</v>
      </c>
      <c r="R4030" t="s">
        <v>8321</v>
      </c>
      <c r="S4030" s="9">
        <f t="shared" si="188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2" t="s">
        <v>8320</v>
      </c>
      <c r="R4031" t="s">
        <v>8321</v>
      </c>
      <c r="S4031" s="9">
        <f t="shared" si="188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0</v>
      </c>
      <c r="P4032">
        <f t="shared" si="187"/>
        <v>0</v>
      </c>
      <c r="Q4032" s="12" t="s">
        <v>8320</v>
      </c>
      <c r="R4032" t="s">
        <v>8321</v>
      </c>
      <c r="S4032" s="9">
        <f t="shared" si="188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2" t="s">
        <v>8320</v>
      </c>
      <c r="R4033" t="s">
        <v>8321</v>
      </c>
      <c r="S4033" s="9">
        <f t="shared" si="188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0</v>
      </c>
      <c r="P4034">
        <f t="shared" si="187"/>
        <v>0</v>
      </c>
      <c r="Q4034" s="12" t="s">
        <v>8320</v>
      </c>
      <c r="R4034" t="s">
        <v>8321</v>
      </c>
      <c r="S4034" s="9">
        <f t="shared" si="188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50000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0</v>
      </c>
      <c r="P4035">
        <f t="shared" ref="P4035:P4098" si="190">IFERROR(ROUND(E4035/L4035,2),0)</f>
        <v>0</v>
      </c>
      <c r="Q4035" s="12" t="s">
        <v>8320</v>
      </c>
      <c r="R4035" t="s">
        <v>8321</v>
      </c>
      <c r="S4035" s="9">
        <f t="shared" si="188"/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0</v>
      </c>
      <c r="P4036">
        <f t="shared" si="190"/>
        <v>0</v>
      </c>
      <c r="Q4036" s="12" t="s">
        <v>8320</v>
      </c>
      <c r="R4036" t="s">
        <v>8321</v>
      </c>
      <c r="S4036" s="9">
        <f t="shared" ref="S4036:S4099" si="191">(((J4036/60)/60/24)+DATE(1970,1,1))</f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15000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0</v>
      </c>
      <c r="P4037">
        <f t="shared" si="190"/>
        <v>0</v>
      </c>
      <c r="Q4037" s="12" t="s">
        <v>8320</v>
      </c>
      <c r="R4037" t="s">
        <v>8321</v>
      </c>
      <c r="S4037" s="9">
        <f t="shared" si="191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80000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0</v>
      </c>
      <c r="P4038">
        <f t="shared" si="190"/>
        <v>0</v>
      </c>
      <c r="Q4038" s="12" t="s">
        <v>8320</v>
      </c>
      <c r="R4038" t="s">
        <v>8321</v>
      </c>
      <c r="S4038" s="9">
        <f t="shared" si="191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10000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0</v>
      </c>
      <c r="P4039">
        <f t="shared" si="190"/>
        <v>0</v>
      </c>
      <c r="Q4039" s="12" t="s">
        <v>8320</v>
      </c>
      <c r="R4039" t="s">
        <v>8321</v>
      </c>
      <c r="S4039" s="9">
        <f t="shared" si="191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30000000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0</v>
      </c>
      <c r="P4040">
        <f t="shared" si="190"/>
        <v>0</v>
      </c>
      <c r="Q4040" s="12" t="s">
        <v>8320</v>
      </c>
      <c r="R4040" t="s">
        <v>8321</v>
      </c>
      <c r="S4040" s="9">
        <f t="shared" si="191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0</v>
      </c>
      <c r="P4041">
        <f t="shared" si="190"/>
        <v>0</v>
      </c>
      <c r="Q4041" s="12" t="s">
        <v>8320</v>
      </c>
      <c r="R4041" t="s">
        <v>8321</v>
      </c>
      <c r="S4041" s="9">
        <f t="shared" si="191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0</v>
      </c>
      <c r="P4042">
        <f t="shared" si="190"/>
        <v>0</v>
      </c>
      <c r="Q4042" s="12" t="s">
        <v>8320</v>
      </c>
      <c r="R4042" t="s">
        <v>8321</v>
      </c>
      <c r="S4042" s="9">
        <f t="shared" si="191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0</v>
      </c>
      <c r="Q4043" s="12" t="s">
        <v>8320</v>
      </c>
      <c r="R4043" t="s">
        <v>8321</v>
      </c>
      <c r="S4043" s="9">
        <f t="shared" si="191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0</v>
      </c>
      <c r="Q4044" s="12" t="s">
        <v>8320</v>
      </c>
      <c r="R4044" t="s">
        <v>8321</v>
      </c>
      <c r="S4044" s="9">
        <f t="shared" si="191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9000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2" t="s">
        <v>8320</v>
      </c>
      <c r="R4045" t="s">
        <v>8321</v>
      </c>
      <c r="S4045" s="9">
        <f t="shared" si="191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0</v>
      </c>
      <c r="P4046">
        <f t="shared" si="190"/>
        <v>0</v>
      </c>
      <c r="Q4046" s="12" t="s">
        <v>8320</v>
      </c>
      <c r="R4046" t="s">
        <v>8321</v>
      </c>
      <c r="S4046" s="9">
        <f t="shared" si="191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1500000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0</v>
      </c>
      <c r="Q4047" s="12" t="s">
        <v>8320</v>
      </c>
      <c r="R4047" t="s">
        <v>8321</v>
      </c>
      <c r="S4047" s="9">
        <f t="shared" si="191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100000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0</v>
      </c>
      <c r="P4048">
        <f t="shared" si="190"/>
        <v>0</v>
      </c>
      <c r="Q4048" s="12" t="s">
        <v>8320</v>
      </c>
      <c r="R4048" t="s">
        <v>8321</v>
      </c>
      <c r="S4048" s="9">
        <f t="shared" si="191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0</v>
      </c>
      <c r="P4049">
        <f t="shared" si="190"/>
        <v>0</v>
      </c>
      <c r="Q4049" s="12" t="s">
        <v>8320</v>
      </c>
      <c r="R4049" t="s">
        <v>8321</v>
      </c>
      <c r="S4049" s="9">
        <f t="shared" si="191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700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0</v>
      </c>
      <c r="P4050">
        <f t="shared" si="190"/>
        <v>0</v>
      </c>
      <c r="Q4050" s="12" t="s">
        <v>8320</v>
      </c>
      <c r="R4050" t="s">
        <v>8321</v>
      </c>
      <c r="S4050" s="9">
        <f t="shared" si="191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25000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0</v>
      </c>
      <c r="Q4051" s="12" t="s">
        <v>8320</v>
      </c>
      <c r="R4051" t="s">
        <v>8321</v>
      </c>
      <c r="S4051" s="9">
        <f t="shared" si="191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4000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0</v>
      </c>
      <c r="Q4052" s="12" t="s">
        <v>8320</v>
      </c>
      <c r="R4052" t="s">
        <v>8321</v>
      </c>
      <c r="S4052" s="9">
        <f t="shared" si="191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2" t="s">
        <v>8320</v>
      </c>
      <c r="R4053" t="s">
        <v>8321</v>
      </c>
      <c r="S4053" s="9">
        <f t="shared" si="191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0</v>
      </c>
      <c r="P4054">
        <f t="shared" si="190"/>
        <v>0</v>
      </c>
      <c r="Q4054" s="12" t="s">
        <v>8320</v>
      </c>
      <c r="R4054" t="s">
        <v>8321</v>
      </c>
      <c r="S4054" s="9">
        <f t="shared" si="191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0</v>
      </c>
      <c r="P4055">
        <f t="shared" si="190"/>
        <v>0</v>
      </c>
      <c r="Q4055" s="12" t="s">
        <v>8320</v>
      </c>
      <c r="R4055" t="s">
        <v>8321</v>
      </c>
      <c r="S4055" s="9">
        <f t="shared" si="191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2" t="s">
        <v>8320</v>
      </c>
      <c r="R4056" t="s">
        <v>8321</v>
      </c>
      <c r="S4056" s="9">
        <f t="shared" si="191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150000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0</v>
      </c>
      <c r="P4057">
        <f t="shared" si="190"/>
        <v>0</v>
      </c>
      <c r="Q4057" s="12" t="s">
        <v>8320</v>
      </c>
      <c r="R4057" t="s">
        <v>8321</v>
      </c>
      <c r="S4057" s="9">
        <f t="shared" si="191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0</v>
      </c>
      <c r="P4058">
        <f t="shared" si="190"/>
        <v>0</v>
      </c>
      <c r="Q4058" s="12" t="s">
        <v>8320</v>
      </c>
      <c r="R4058" t="s">
        <v>8321</v>
      </c>
      <c r="S4058" s="9">
        <f t="shared" si="191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25000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0</v>
      </c>
      <c r="P4059">
        <f t="shared" si="190"/>
        <v>0</v>
      </c>
      <c r="Q4059" s="12" t="s">
        <v>8320</v>
      </c>
      <c r="R4059" t="s">
        <v>8321</v>
      </c>
      <c r="S4059" s="9">
        <f t="shared" si="191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0</v>
      </c>
      <c r="P4060">
        <f t="shared" si="190"/>
        <v>0</v>
      </c>
      <c r="Q4060" s="12" t="s">
        <v>8320</v>
      </c>
      <c r="R4060" t="s">
        <v>8321</v>
      </c>
      <c r="S4060" s="9">
        <f t="shared" si="191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20000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0</v>
      </c>
      <c r="P4061">
        <f t="shared" si="190"/>
        <v>0</v>
      </c>
      <c r="Q4061" s="12" t="s">
        <v>8320</v>
      </c>
      <c r="R4061" t="s">
        <v>8321</v>
      </c>
      <c r="S4061" s="9">
        <f t="shared" si="191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2200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0</v>
      </c>
      <c r="P4062">
        <f t="shared" si="190"/>
        <v>0</v>
      </c>
      <c r="Q4062" s="12" t="s">
        <v>8320</v>
      </c>
      <c r="R4062" t="s">
        <v>8321</v>
      </c>
      <c r="S4062" s="9">
        <f t="shared" si="191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2" t="s">
        <v>8320</v>
      </c>
      <c r="R4063" t="s">
        <v>8321</v>
      </c>
      <c r="S4063" s="9">
        <f t="shared" si="191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0</v>
      </c>
      <c r="P4064">
        <f t="shared" si="190"/>
        <v>0</v>
      </c>
      <c r="Q4064" s="12" t="s">
        <v>8320</v>
      </c>
      <c r="R4064" t="s">
        <v>8321</v>
      </c>
      <c r="S4064" s="9">
        <f t="shared" si="191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1500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0</v>
      </c>
      <c r="P4065">
        <f t="shared" si="190"/>
        <v>0</v>
      </c>
      <c r="Q4065" s="12" t="s">
        <v>8320</v>
      </c>
      <c r="R4065" t="s">
        <v>8321</v>
      </c>
      <c r="S4065" s="9">
        <f t="shared" si="191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3000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0</v>
      </c>
      <c r="P4066">
        <f t="shared" si="190"/>
        <v>0</v>
      </c>
      <c r="Q4066" s="12" t="s">
        <v>8320</v>
      </c>
      <c r="R4066" t="s">
        <v>8321</v>
      </c>
      <c r="S4066" s="9">
        <f t="shared" si="191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0</v>
      </c>
      <c r="P4067">
        <f t="shared" si="190"/>
        <v>0</v>
      </c>
      <c r="Q4067" s="12" t="s">
        <v>8320</v>
      </c>
      <c r="R4067" t="s">
        <v>8321</v>
      </c>
      <c r="S4067" s="9">
        <f t="shared" si="191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0</v>
      </c>
      <c r="Q4068" s="12" t="s">
        <v>8320</v>
      </c>
      <c r="R4068" t="s">
        <v>8321</v>
      </c>
      <c r="S4068" s="9">
        <f t="shared" si="191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15000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0</v>
      </c>
      <c r="P4069">
        <f t="shared" si="190"/>
        <v>0</v>
      </c>
      <c r="Q4069" s="12" t="s">
        <v>8320</v>
      </c>
      <c r="R4069" t="s">
        <v>8321</v>
      </c>
      <c r="S4069" s="9">
        <f t="shared" si="191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5500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0</v>
      </c>
      <c r="P4070">
        <f t="shared" si="190"/>
        <v>0</v>
      </c>
      <c r="Q4070" s="12" t="s">
        <v>8320</v>
      </c>
      <c r="R4070" t="s">
        <v>8321</v>
      </c>
      <c r="S4070" s="9">
        <f t="shared" si="191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620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0</v>
      </c>
      <c r="P4071">
        <f t="shared" si="190"/>
        <v>0</v>
      </c>
      <c r="Q4071" s="12" t="s">
        <v>8320</v>
      </c>
      <c r="R4071" t="s">
        <v>8321</v>
      </c>
      <c r="S4071" s="9">
        <f t="shared" si="191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30000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0</v>
      </c>
      <c r="P4072">
        <f t="shared" si="190"/>
        <v>0</v>
      </c>
      <c r="Q4072" s="12" t="s">
        <v>8320</v>
      </c>
      <c r="R4072" t="s">
        <v>8321</v>
      </c>
      <c r="S4072" s="9">
        <f t="shared" si="191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15000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2" t="s">
        <v>8320</v>
      </c>
      <c r="R4073" t="s">
        <v>8321</v>
      </c>
      <c r="S4073" s="9">
        <f t="shared" si="191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30000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0</v>
      </c>
      <c r="Q4074" s="12" t="s">
        <v>8320</v>
      </c>
      <c r="R4074" t="s">
        <v>8321</v>
      </c>
      <c r="S4074" s="9">
        <f t="shared" si="191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15000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0</v>
      </c>
      <c r="P4075">
        <f t="shared" si="190"/>
        <v>0</v>
      </c>
      <c r="Q4075" s="12" t="s">
        <v>8320</v>
      </c>
      <c r="R4075" t="s">
        <v>8321</v>
      </c>
      <c r="S4075" s="9">
        <f t="shared" si="191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10000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0</v>
      </c>
      <c r="P4076">
        <f t="shared" si="190"/>
        <v>0</v>
      </c>
      <c r="Q4076" s="12" t="s">
        <v>8320</v>
      </c>
      <c r="R4076" t="s">
        <v>8321</v>
      </c>
      <c r="S4076" s="9">
        <f t="shared" si="191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375000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0</v>
      </c>
      <c r="P4077">
        <f t="shared" si="190"/>
        <v>0</v>
      </c>
      <c r="Q4077" s="12" t="s">
        <v>8320</v>
      </c>
      <c r="R4077" t="s">
        <v>8321</v>
      </c>
      <c r="S4077" s="9">
        <f t="shared" si="191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10000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2" t="s">
        <v>8320</v>
      </c>
      <c r="R4078" t="s">
        <v>8321</v>
      </c>
      <c r="S4078" s="9">
        <f t="shared" si="191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0</v>
      </c>
      <c r="P4079">
        <f t="shared" si="190"/>
        <v>0</v>
      </c>
      <c r="Q4079" s="12" t="s">
        <v>8320</v>
      </c>
      <c r="R4079" t="s">
        <v>8321</v>
      </c>
      <c r="S4079" s="9">
        <f t="shared" si="191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1500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2" t="s">
        <v>8320</v>
      </c>
      <c r="R4080" t="s">
        <v>8321</v>
      </c>
      <c r="S4080" s="9">
        <f t="shared" si="191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2000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0</v>
      </c>
      <c r="Q4081" s="12" t="s">
        <v>8320</v>
      </c>
      <c r="R4081" t="s">
        <v>8321</v>
      </c>
      <c r="S4081" s="9">
        <f t="shared" si="191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2" t="s">
        <v>8320</v>
      </c>
      <c r="R4082" t="s">
        <v>8321</v>
      </c>
      <c r="S4082" s="9">
        <f t="shared" si="191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10000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0</v>
      </c>
      <c r="P4083">
        <f t="shared" si="190"/>
        <v>0</v>
      </c>
      <c r="Q4083" s="12" t="s">
        <v>8320</v>
      </c>
      <c r="R4083" t="s">
        <v>8321</v>
      </c>
      <c r="S4083" s="9">
        <f t="shared" si="191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0</v>
      </c>
      <c r="P4084">
        <f t="shared" si="190"/>
        <v>0</v>
      </c>
      <c r="Q4084" s="12" t="s">
        <v>8320</v>
      </c>
      <c r="R4084" t="s">
        <v>8321</v>
      </c>
      <c r="S4084" s="9">
        <f t="shared" si="191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0</v>
      </c>
      <c r="P4085">
        <f t="shared" si="190"/>
        <v>0</v>
      </c>
      <c r="Q4085" s="12" t="s">
        <v>8320</v>
      </c>
      <c r="R4085" t="s">
        <v>8321</v>
      </c>
      <c r="S4085" s="9">
        <f t="shared" si="191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1200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0</v>
      </c>
      <c r="Q4086" s="12" t="s">
        <v>8320</v>
      </c>
      <c r="R4086" t="s">
        <v>8321</v>
      </c>
      <c r="S4086" s="9">
        <f t="shared" si="191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0</v>
      </c>
      <c r="Q4087" s="12" t="s">
        <v>8320</v>
      </c>
      <c r="R4087" t="s">
        <v>8321</v>
      </c>
      <c r="S4087" s="9">
        <f t="shared" si="191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30000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0</v>
      </c>
      <c r="P4088">
        <f t="shared" si="190"/>
        <v>0</v>
      </c>
      <c r="Q4088" s="12" t="s">
        <v>8320</v>
      </c>
      <c r="R4088" t="s">
        <v>8321</v>
      </c>
      <c r="S4088" s="9">
        <f t="shared" si="191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2" t="s">
        <v>8320</v>
      </c>
      <c r="R4089" t="s">
        <v>8321</v>
      </c>
      <c r="S4089" s="9">
        <f t="shared" si="191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25000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0</v>
      </c>
      <c r="P4090">
        <f t="shared" si="190"/>
        <v>0</v>
      </c>
      <c r="Q4090" s="12" t="s">
        <v>8320</v>
      </c>
      <c r="R4090" t="s">
        <v>8321</v>
      </c>
      <c r="S4090" s="9">
        <f t="shared" si="191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0</v>
      </c>
      <c r="P4091">
        <f t="shared" si="190"/>
        <v>0</v>
      </c>
      <c r="Q4091" s="12" t="s">
        <v>8320</v>
      </c>
      <c r="R4091" t="s">
        <v>8321</v>
      </c>
      <c r="S4091" s="9">
        <f t="shared" si="191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0</v>
      </c>
      <c r="P4092">
        <f t="shared" si="190"/>
        <v>0</v>
      </c>
      <c r="Q4092" s="12" t="s">
        <v>8320</v>
      </c>
      <c r="R4092" t="s">
        <v>8321</v>
      </c>
      <c r="S4092" s="9">
        <f t="shared" si="191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0</v>
      </c>
      <c r="P4093">
        <f t="shared" si="190"/>
        <v>0</v>
      </c>
      <c r="Q4093" s="12" t="s">
        <v>8320</v>
      </c>
      <c r="R4093" t="s">
        <v>8321</v>
      </c>
      <c r="S4093" s="9">
        <f t="shared" si="191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0</v>
      </c>
      <c r="Q4094" s="12" t="s">
        <v>8320</v>
      </c>
      <c r="R4094" t="s">
        <v>8321</v>
      </c>
      <c r="S4094" s="9">
        <f t="shared" si="191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0</v>
      </c>
      <c r="P4095">
        <f t="shared" si="190"/>
        <v>0</v>
      </c>
      <c r="Q4095" s="12" t="s">
        <v>8320</v>
      </c>
      <c r="R4095" t="s">
        <v>8321</v>
      </c>
      <c r="S4095" s="9">
        <f t="shared" si="191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575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0</v>
      </c>
      <c r="P4096">
        <f t="shared" si="190"/>
        <v>0</v>
      </c>
      <c r="Q4096" s="12" t="s">
        <v>8320</v>
      </c>
      <c r="R4096" t="s">
        <v>8321</v>
      </c>
      <c r="S4096" s="9">
        <f t="shared" si="191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9000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0</v>
      </c>
      <c r="P4097">
        <f t="shared" si="190"/>
        <v>0</v>
      </c>
      <c r="Q4097" s="12" t="s">
        <v>8320</v>
      </c>
      <c r="R4097" t="s">
        <v>8321</v>
      </c>
      <c r="S4097" s="9">
        <f t="shared" si="191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7000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0</v>
      </c>
      <c r="P4098">
        <f t="shared" si="190"/>
        <v>0</v>
      </c>
      <c r="Q4098" s="12" t="s">
        <v>8320</v>
      </c>
      <c r="R4098" t="s">
        <v>8321</v>
      </c>
      <c r="S4098" s="9">
        <f t="shared" si="191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4000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s="12" t="s">
        <v>8320</v>
      </c>
      <c r="R4099" t="s">
        <v>8321</v>
      </c>
      <c r="S4099" s="9">
        <f t="shared" si="191"/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2" t="s">
        <v>8320</v>
      </c>
      <c r="R4100" t="s">
        <v>8321</v>
      </c>
      <c r="S4100" s="9">
        <f t="shared" ref="S4100:S4115" si="194">(((J4100/60)/60/24)+DATE(1970,1,1))</f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0</v>
      </c>
      <c r="P4101">
        <f t="shared" si="193"/>
        <v>0</v>
      </c>
      <c r="Q4101" s="12" t="s">
        <v>8320</v>
      </c>
      <c r="R4101" t="s">
        <v>8321</v>
      </c>
      <c r="S4101" s="9">
        <f t="shared" si="194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300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2" t="s">
        <v>8320</v>
      </c>
      <c r="R4102" t="s">
        <v>8321</v>
      </c>
      <c r="S4102" s="9">
        <f t="shared" si="194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2" t="s">
        <v>8320</v>
      </c>
      <c r="R4103" t="s">
        <v>8321</v>
      </c>
      <c r="S4103" s="9">
        <f t="shared" si="194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0</v>
      </c>
      <c r="P4104">
        <f t="shared" si="193"/>
        <v>0</v>
      </c>
      <c r="Q4104" s="12" t="s">
        <v>8320</v>
      </c>
      <c r="R4104" t="s">
        <v>8321</v>
      </c>
      <c r="S4104" s="9">
        <f t="shared" si="194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0</v>
      </c>
      <c r="P4105">
        <f t="shared" si="193"/>
        <v>0</v>
      </c>
      <c r="Q4105" s="12" t="s">
        <v>8320</v>
      </c>
      <c r="R4105" t="s">
        <v>8321</v>
      </c>
      <c r="S4105" s="9">
        <f t="shared" si="194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20000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0</v>
      </c>
      <c r="P4106">
        <f t="shared" si="193"/>
        <v>0</v>
      </c>
      <c r="Q4106" s="12" t="s">
        <v>8320</v>
      </c>
      <c r="R4106" t="s">
        <v>8321</v>
      </c>
      <c r="S4106" s="9">
        <f t="shared" si="194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700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0</v>
      </c>
      <c r="P4107">
        <f t="shared" si="193"/>
        <v>0</v>
      </c>
      <c r="Q4107" s="12" t="s">
        <v>8320</v>
      </c>
      <c r="R4107" t="s">
        <v>8321</v>
      </c>
      <c r="S4107" s="9">
        <f t="shared" si="194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250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0</v>
      </c>
      <c r="P4108">
        <f t="shared" si="193"/>
        <v>0</v>
      </c>
      <c r="Q4108" s="12" t="s">
        <v>8320</v>
      </c>
      <c r="R4108" t="s">
        <v>8321</v>
      </c>
      <c r="S4108" s="9">
        <f t="shared" si="194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0</v>
      </c>
      <c r="P4109">
        <f t="shared" si="193"/>
        <v>0</v>
      </c>
      <c r="Q4109" s="12" t="s">
        <v>8320</v>
      </c>
      <c r="R4109" t="s">
        <v>8321</v>
      </c>
      <c r="S4109" s="9">
        <f t="shared" si="194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0</v>
      </c>
      <c r="P4110">
        <f t="shared" si="193"/>
        <v>0</v>
      </c>
      <c r="Q4110" s="12" t="s">
        <v>8320</v>
      </c>
      <c r="R4110" t="s">
        <v>8321</v>
      </c>
      <c r="S4110" s="9">
        <f t="shared" si="194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2" t="s">
        <v>8320</v>
      </c>
      <c r="R4111" t="s">
        <v>8321</v>
      </c>
      <c r="S4111" s="9">
        <f t="shared" si="194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75000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0</v>
      </c>
      <c r="P4112">
        <f t="shared" si="193"/>
        <v>0</v>
      </c>
      <c r="Q4112" s="12" t="s">
        <v>8320</v>
      </c>
      <c r="R4112" t="s">
        <v>8321</v>
      </c>
      <c r="S4112" s="9">
        <f t="shared" si="194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0</v>
      </c>
      <c r="P4113">
        <f t="shared" si="193"/>
        <v>0</v>
      </c>
      <c r="Q4113" s="12" t="s">
        <v>8320</v>
      </c>
      <c r="R4113" t="s">
        <v>8321</v>
      </c>
      <c r="S4113" s="9">
        <f t="shared" si="194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600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0</v>
      </c>
      <c r="Q4114" s="12" t="s">
        <v>8320</v>
      </c>
      <c r="R4114" t="s">
        <v>8321</v>
      </c>
      <c r="S4114" s="9">
        <f t="shared" si="194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0</v>
      </c>
      <c r="Q4115" s="12" t="s">
        <v>8320</v>
      </c>
      <c r="R4115" t="s">
        <v>8321</v>
      </c>
      <c r="S4115" s="9">
        <f t="shared" si="194"/>
        <v>42358.573182870372</v>
      </c>
    </row>
  </sheetData>
  <autoFilter ref="D1:E4115" xr:uid="{7F990269-EBA0-412F-8653-2AD4D112A4BC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4816-1C77-4ADD-A048-9E9DA40C2545}">
  <dimension ref="A1:E18"/>
  <sheetViews>
    <sheetView workbookViewId="0">
      <selection activeCell="D10" sqref="D10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5" t="s">
        <v>8309</v>
      </c>
      <c r="B1" t="s">
        <v>8320</v>
      </c>
    </row>
    <row r="2" spans="1:5" x14ac:dyDescent="0.35">
      <c r="A2" s="15" t="s">
        <v>8378</v>
      </c>
      <c r="B2" t="s">
        <v>8365</v>
      </c>
    </row>
    <row r="4" spans="1:5" x14ac:dyDescent="0.35">
      <c r="A4" s="15" t="s">
        <v>8364</v>
      </c>
      <c r="B4" s="15" t="s">
        <v>8310</v>
      </c>
    </row>
    <row r="5" spans="1:5" x14ac:dyDescent="0.35">
      <c r="A5" s="15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3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8311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E8CDD-9716-43A2-B48E-AA90BA307EDC}">
  <dimension ref="A1:H30"/>
  <sheetViews>
    <sheetView workbookViewId="0">
      <selection activeCell="E17" sqref="E17"/>
    </sheetView>
  </sheetViews>
  <sheetFormatPr defaultColWidth="6.36328125" defaultRowHeight="14.5" x14ac:dyDescent="0.35"/>
  <cols>
    <col min="1" max="1" width="17.08984375" bestFit="1" customWidth="1"/>
    <col min="2" max="2" width="26.453125" bestFit="1" customWidth="1"/>
    <col min="3" max="3" width="22.7265625" bestFit="1" customWidth="1"/>
    <col min="4" max="4" width="25.4531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8386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5">
      <c r="A2" t="s">
        <v>8387</v>
      </c>
      <c r="B2">
        <f>COUNTIFS(Kickstarter!D:D, "&lt;1000", Kickstarter!R:R, "plays", Kickstarter!F:F, "successful")</f>
        <v>90</v>
      </c>
      <c r="C2">
        <f>COUNTIFS(Kickstarter!D:D, "&lt;1000", Kickstarter!R:R, "plays", Kickstarter!F:F, "failed")</f>
        <v>52</v>
      </c>
      <c r="D2">
        <f>COUNTIFS(Kickstarter!D:D, "&lt;1000",Kickstarter!R:R, "plays", Kickstarter!F:F, "cancelled")</f>
        <v>0</v>
      </c>
      <c r="E2">
        <f>SUM(B2:D2)</f>
        <v>142</v>
      </c>
      <c r="F2" s="20">
        <f>(B2/E2)</f>
        <v>0.63380281690140849</v>
      </c>
      <c r="G2" s="20">
        <f>(C2/E2)</f>
        <v>0.36619718309859156</v>
      </c>
      <c r="H2" s="20">
        <f>(D2/E2)</f>
        <v>0</v>
      </c>
    </row>
    <row r="3" spans="1:8" x14ac:dyDescent="0.35">
      <c r="A3" t="s">
        <v>8388</v>
      </c>
      <c r="B3">
        <f>COUNTIFS(Kickstarter!D:D, "&gt;=1000",Kickstarter!R:R, "plays", Kickstarter!F:F, "successful", Kickstarter!D:D, "&lt;=4999")</f>
        <v>229</v>
      </c>
      <c r="C3">
        <f>COUNTIFS(Kickstarter!D:D, "&gt;=1000", Kickstarter!R:R, "plays", Kickstarter!F:F, "failed", Kickstarter!D:D, "&lt;=4999")</f>
        <v>84</v>
      </c>
      <c r="D3">
        <f>COUNTIFS(Kickstarter!D:D, "&gt;=1000",Kickstarter!R:R, "plays", Kickstarter!F:F, "cancelled", Kickstarter!D:D, "&lt;=4999")</f>
        <v>0</v>
      </c>
      <c r="E3">
        <f t="shared" ref="E3:E13" si="0">SUM(B3:D3)</f>
        <v>313</v>
      </c>
      <c r="F3" s="20">
        <f t="shared" ref="F3:F13" si="1">(B3/E3)</f>
        <v>0.73162939297124596</v>
      </c>
      <c r="G3" s="20">
        <f t="shared" ref="G3:G13" si="2">(C3/E3)</f>
        <v>0.26837060702875398</v>
      </c>
      <c r="H3" s="20">
        <f t="shared" ref="H3:H13" si="3">(D3/E3)</f>
        <v>0</v>
      </c>
    </row>
    <row r="4" spans="1:8" x14ac:dyDescent="0.35">
      <c r="A4" t="s">
        <v>8389</v>
      </c>
      <c r="B4">
        <f>COUNTIFS(Kickstarter!D:D, "&gt;=5000",Kickstarter!R:R, "plays", Kickstarter!F:F, "successful", Kickstarter!D:D, "&lt;=9999")</f>
        <v>117</v>
      </c>
      <c r="C4">
        <f>COUNTIFS(Kickstarter!D:D, "&gt;=5000", Kickstarter!R:R, "plays", Kickstarter!F:F, "failed", Kickstarter!D:D, "&lt;=9999")</f>
        <v>59</v>
      </c>
      <c r="D4">
        <f>COUNTIFS(Kickstarter!D:D, "&gt;=5000",Kickstarter!R:R, "plays", Kickstarter!F:F, "cancelled", Kickstarter!D:D, "&lt;=9999")</f>
        <v>0</v>
      </c>
      <c r="E4">
        <f t="shared" si="0"/>
        <v>176</v>
      </c>
      <c r="F4" s="20">
        <f t="shared" si="1"/>
        <v>0.66477272727272729</v>
      </c>
      <c r="G4" s="20">
        <f t="shared" si="2"/>
        <v>0.33522727272727271</v>
      </c>
      <c r="H4" s="20">
        <f t="shared" si="3"/>
        <v>0</v>
      </c>
    </row>
    <row r="5" spans="1:8" x14ac:dyDescent="0.35">
      <c r="A5" t="s">
        <v>8390</v>
      </c>
      <c r="B5">
        <f>COUNTIFS(Kickstarter!D:D, "&gt;=10000",Kickstarter!R:R, "plays", Kickstarter!F:F, "successful", Kickstarter!D:D, "&lt;=14999")</f>
        <v>57</v>
      </c>
      <c r="C5">
        <f>COUNTIFS(Kickstarter!D:D, "&gt;=10000", Kickstarter!R:R, "plays", Kickstarter!F:F, "failed", Kickstarter!D:D, "&lt;=14999")</f>
        <v>36</v>
      </c>
      <c r="D5">
        <f>COUNTIFS(Kickstarter!D:D, "&gt;=10000",Kickstarter!R:R, "plays", Kickstarter!F:F, "cancelled", Kickstarter!D:D, "&lt;=14999")</f>
        <v>0</v>
      </c>
      <c r="E5">
        <f t="shared" si="0"/>
        <v>93</v>
      </c>
      <c r="F5" s="20">
        <f t="shared" si="1"/>
        <v>0.61290322580645162</v>
      </c>
      <c r="G5" s="20">
        <f t="shared" si="2"/>
        <v>0.38709677419354838</v>
      </c>
      <c r="H5" s="20">
        <f t="shared" si="3"/>
        <v>0</v>
      </c>
    </row>
    <row r="6" spans="1:8" x14ac:dyDescent="0.35">
      <c r="A6" t="s">
        <v>8391</v>
      </c>
      <c r="B6">
        <f>COUNTIFS(Kickstarter!D:D, "&gt;=15000",Kickstarter!R:R, "plays", Kickstarter!F:F, "successful", Kickstarter!D:D, "&lt;=19999")</f>
        <v>34</v>
      </c>
      <c r="C6">
        <f>COUNTIFS(Kickstarter!D:D, "&gt;=15000", Kickstarter!R:R, "plays", Kickstarter!F:F, "failed", Kickstarter!D:D, "&lt;=19999")</f>
        <v>18</v>
      </c>
      <c r="D6">
        <f>COUNTIFS(Kickstarter!D:D, "&gt;=15000",Kickstarter!R:R, "plays", Kickstarter!F:F, "cancelled", Kickstarter!D:D, "&lt;=19999")</f>
        <v>0</v>
      </c>
      <c r="E6">
        <f t="shared" si="0"/>
        <v>52</v>
      </c>
      <c r="F6" s="20">
        <f t="shared" si="1"/>
        <v>0.65384615384615385</v>
      </c>
      <c r="G6" s="20">
        <f t="shared" si="2"/>
        <v>0.34615384615384615</v>
      </c>
      <c r="H6" s="20">
        <f t="shared" si="3"/>
        <v>0</v>
      </c>
    </row>
    <row r="7" spans="1:8" x14ac:dyDescent="0.35">
      <c r="A7" t="s">
        <v>8392</v>
      </c>
      <c r="B7">
        <f>COUNTIFS(Kickstarter!D:D, "&gt;=20000",Kickstarter!R:R, "plays", Kickstarter!F:F, "successful", Kickstarter!D:D, "&lt;=24999")</f>
        <v>25</v>
      </c>
      <c r="C7">
        <f>COUNTIFS(Kickstarter!D:D, "&gt;=20000", Kickstarter!R:R, "plays", Kickstarter!F:F, "failed", Kickstarter!D:D, "&lt;=24999")</f>
        <v>11</v>
      </c>
      <c r="D7">
        <f>COUNTIFS(Kickstarter!D:D, "&gt;=20000",Kickstarter!R:R, "plays", Kickstarter!F:F, "cancelled", Kickstarter!D:D, "&lt;=24999")</f>
        <v>0</v>
      </c>
      <c r="E7">
        <f t="shared" si="0"/>
        <v>36</v>
      </c>
      <c r="F7" s="20">
        <f t="shared" si="1"/>
        <v>0.69444444444444442</v>
      </c>
      <c r="G7" s="20">
        <f t="shared" si="2"/>
        <v>0.30555555555555558</v>
      </c>
      <c r="H7" s="20">
        <f t="shared" si="3"/>
        <v>0</v>
      </c>
    </row>
    <row r="8" spans="1:8" x14ac:dyDescent="0.35">
      <c r="A8" t="s">
        <v>8393</v>
      </c>
      <c r="B8">
        <f>COUNTIFS(Kickstarter!D:D, "&gt;=25000",Kickstarter!R:R, "plays", Kickstarter!F:F, "successful", Kickstarter!D:D, "&lt;=29999")</f>
        <v>20</v>
      </c>
      <c r="C8">
        <f>COUNTIFS(Kickstarter!D:D, "&gt;=25000", Kickstarter!R:R, "plays", Kickstarter!F:F, "failed", Kickstarter!D:D, "&lt;=29999")</f>
        <v>18</v>
      </c>
      <c r="D8">
        <f>COUNTIFS(Kickstarter!D:D, "&gt;=25000",Kickstarter!R:R, "plays", Kickstarter!F:F, "cancelled", Kickstarter!D:D, "&lt;=29999")</f>
        <v>0</v>
      </c>
      <c r="E8">
        <f t="shared" si="0"/>
        <v>38</v>
      </c>
      <c r="F8" s="20">
        <f t="shared" si="1"/>
        <v>0.52631578947368418</v>
      </c>
      <c r="G8" s="20">
        <f t="shared" si="2"/>
        <v>0.47368421052631576</v>
      </c>
      <c r="H8" s="20">
        <f t="shared" si="3"/>
        <v>0</v>
      </c>
    </row>
    <row r="9" spans="1:8" x14ac:dyDescent="0.35">
      <c r="A9" t="s">
        <v>8394</v>
      </c>
      <c r="B9">
        <f>COUNTIFS(Kickstarter!D:D, "&gt;=30000",Kickstarter!R:R, "plays", Kickstarter!F:F, "successful", Kickstarter!D:D, "&lt;=34999")</f>
        <v>11</v>
      </c>
      <c r="C9">
        <f>COUNTIFS(Kickstarter!D:D, "&gt;=30000", Kickstarter!R:R, "plays", Kickstarter!F:F, "failed", Kickstarter!D:D, "&lt;=34999")</f>
        <v>11</v>
      </c>
      <c r="D9">
        <f>COUNTIFS(Kickstarter!D:D, "&gt;=30000",Kickstarter!R:R, "plays", Kickstarter!F:F, "cancelled", Kickstarter!D:D, "&lt;=34999")</f>
        <v>0</v>
      </c>
      <c r="E9">
        <f t="shared" si="0"/>
        <v>22</v>
      </c>
      <c r="F9" s="20">
        <f t="shared" si="1"/>
        <v>0.5</v>
      </c>
      <c r="G9" s="20">
        <f t="shared" si="2"/>
        <v>0.5</v>
      </c>
      <c r="H9" s="20">
        <f t="shared" si="3"/>
        <v>0</v>
      </c>
    </row>
    <row r="10" spans="1:8" x14ac:dyDescent="0.35">
      <c r="A10" t="s">
        <v>8395</v>
      </c>
      <c r="B10">
        <f>COUNTIFS(Kickstarter!D:D, "&gt;=35000",Kickstarter!R:R, "plays", Kickstarter!F:F, "successful", Kickstarter!D:D, "&lt;=39999")</f>
        <v>7</v>
      </c>
      <c r="C10">
        <f>COUNTIFS(Kickstarter!D:D, "&gt;=35000", Kickstarter!R:R, "plays", Kickstarter!F:F, "failed", Kickstarter!D:D, "&lt;=39999")</f>
        <v>4</v>
      </c>
      <c r="D10">
        <f>COUNTIFS(Kickstarter!D:D, "&gt;=35000",Kickstarter!R:R, "plays", Kickstarter!F:F, "cancelled", Kickstarter!D:D, "&lt;=39999")</f>
        <v>0</v>
      </c>
      <c r="E10">
        <f t="shared" si="0"/>
        <v>11</v>
      </c>
      <c r="F10" s="20">
        <f t="shared" si="1"/>
        <v>0.63636363636363635</v>
      </c>
      <c r="G10" s="20">
        <f t="shared" si="2"/>
        <v>0.36363636363636365</v>
      </c>
      <c r="H10" s="20">
        <f t="shared" si="3"/>
        <v>0</v>
      </c>
    </row>
    <row r="11" spans="1:8" x14ac:dyDescent="0.35">
      <c r="A11" t="s">
        <v>8396</v>
      </c>
      <c r="B11">
        <f>COUNTIFS(Kickstarter!D:D, "&gt;=40000",Kickstarter!R:R, "plays", Kickstarter!F:F, "successful", Kickstarter!D:D, "&lt;=44999")</f>
        <v>4</v>
      </c>
      <c r="C11">
        <f>COUNTIFS(Kickstarter!D:D, "&gt;=40000", Kickstarter!R:R, "plays", Kickstarter!F:F, "failed", Kickstarter!D:D, "&lt;=44999")</f>
        <v>3</v>
      </c>
      <c r="D11">
        <f>COUNTIFS(Kickstarter!D:D, "&gt;=40000",Kickstarter!R:R, "plays", Kickstarter!F:F, "cancelled", Kickstarter!D:D, "&lt;=44999")</f>
        <v>0</v>
      </c>
      <c r="E11">
        <f t="shared" si="0"/>
        <v>7</v>
      </c>
      <c r="F11" s="20">
        <f t="shared" si="1"/>
        <v>0.5714285714285714</v>
      </c>
      <c r="G11" s="20">
        <f t="shared" si="2"/>
        <v>0.42857142857142855</v>
      </c>
      <c r="H11" s="20">
        <f t="shared" si="3"/>
        <v>0</v>
      </c>
    </row>
    <row r="12" spans="1:8" x14ac:dyDescent="0.35">
      <c r="A12" t="s">
        <v>8397</v>
      </c>
      <c r="B12">
        <f>COUNTIFS(Kickstarter!D:D, "&gt;=45000",Kickstarter!R:R, "plays", Kickstarter!F:F, "successful", Kickstarter!D:D, "&lt;=49999")</f>
        <v>1</v>
      </c>
      <c r="C12">
        <f>COUNTIFS(Kickstarter!D:D, "&gt;=45000", Kickstarter!R:R, "plays", Kickstarter!F:F, "failed", Kickstarter!D:D, "&lt;=49999")</f>
        <v>0</v>
      </c>
      <c r="D12">
        <f>COUNTIFS(Kickstarter!D:D, "&gt;=45000",Kickstarter!R:R, "plays", Kickstarter!F:F, "cancelled", Kickstarter!D:D, "&lt;=49999")</f>
        <v>0</v>
      </c>
      <c r="E12">
        <f t="shared" si="0"/>
        <v>1</v>
      </c>
      <c r="F12" s="20">
        <f t="shared" si="1"/>
        <v>1</v>
      </c>
      <c r="G12" s="20">
        <f t="shared" si="2"/>
        <v>0</v>
      </c>
      <c r="H12" s="20">
        <f t="shared" si="3"/>
        <v>0</v>
      </c>
    </row>
    <row r="13" spans="1:8" x14ac:dyDescent="0.35">
      <c r="A13" t="s">
        <v>8398</v>
      </c>
      <c r="B13">
        <f>COUNTIFS(Kickstarter!D:D, "&gt;=50000", Kickstarter!R:R, "plays", Kickstarter!F:F, "successful")</f>
        <v>99</v>
      </c>
      <c r="C13">
        <f>COUNTIFS(Kickstarter!D:D, "&gt;=50000", Kickstarter!R:R, "plays", Kickstarter!F:F, "failed")</f>
        <v>57</v>
      </c>
      <c r="D13">
        <f>COUNTIFS(Kickstarter!D:D, "&gt;=50000",Kickstarter!R:R, "plays", Kickstarter!F:F, "cancelled")</f>
        <v>0</v>
      </c>
      <c r="E13">
        <f t="shared" si="0"/>
        <v>156</v>
      </c>
      <c r="F13" s="20">
        <f t="shared" si="1"/>
        <v>0.63461538461538458</v>
      </c>
      <c r="G13" s="20">
        <f t="shared" si="2"/>
        <v>0.36538461538461536</v>
      </c>
      <c r="H13" s="20">
        <f t="shared" si="3"/>
        <v>0</v>
      </c>
    </row>
    <row r="14" spans="1:8" x14ac:dyDescent="0.35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5" spans="1:8" x14ac:dyDescent="0.35">
      <c r="D15">
        <f>SUM(B14:D14)</f>
        <v>1047</v>
      </c>
    </row>
    <row r="17" spans="1:6" x14ac:dyDescent="0.35">
      <c r="A17" s="15" t="s">
        <v>8312</v>
      </c>
      <c r="B17" t="s">
        <v>8401</v>
      </c>
      <c r="C17" t="s">
        <v>8399</v>
      </c>
      <c r="D17" t="s">
        <v>8400</v>
      </c>
    </row>
    <row r="18" spans="1:6" x14ac:dyDescent="0.35">
      <c r="A18" s="17" t="s">
        <v>8387</v>
      </c>
      <c r="B18" s="18">
        <v>0.63380281690140849</v>
      </c>
      <c r="C18" s="18">
        <v>0.36619718309859156</v>
      </c>
      <c r="D18" s="19">
        <v>0</v>
      </c>
    </row>
    <row r="19" spans="1:6" x14ac:dyDescent="0.35">
      <c r="A19" s="17" t="s">
        <v>8388</v>
      </c>
      <c r="B19" s="18">
        <v>0.73162939297124596</v>
      </c>
      <c r="C19" s="18">
        <v>0.26837060702875398</v>
      </c>
      <c r="D19" s="19">
        <v>0</v>
      </c>
    </row>
    <row r="20" spans="1:6" x14ac:dyDescent="0.35">
      <c r="A20" s="17" t="s">
        <v>8389</v>
      </c>
      <c r="B20" s="18">
        <v>0.66477272727272729</v>
      </c>
      <c r="C20" s="18">
        <v>0.33522727272727271</v>
      </c>
      <c r="D20" s="19">
        <v>0</v>
      </c>
    </row>
    <row r="21" spans="1:6" x14ac:dyDescent="0.35">
      <c r="A21" s="17" t="s">
        <v>8390</v>
      </c>
      <c r="B21" s="18">
        <v>0.61290322580645162</v>
      </c>
      <c r="C21" s="18">
        <v>0.38709677419354838</v>
      </c>
      <c r="D21" s="19">
        <v>0</v>
      </c>
    </row>
    <row r="22" spans="1:6" x14ac:dyDescent="0.35">
      <c r="A22" s="17" t="s">
        <v>8391</v>
      </c>
      <c r="B22" s="18">
        <v>0.65384615384615385</v>
      </c>
      <c r="C22" s="18">
        <v>0.34615384615384615</v>
      </c>
      <c r="D22" s="19">
        <v>0</v>
      </c>
    </row>
    <row r="23" spans="1:6" x14ac:dyDescent="0.35">
      <c r="A23" s="17" t="s">
        <v>8392</v>
      </c>
      <c r="B23" s="18">
        <v>0.69444444444444442</v>
      </c>
      <c r="C23" s="18">
        <v>0.30555555555555558</v>
      </c>
      <c r="D23" s="19">
        <v>0</v>
      </c>
    </row>
    <row r="24" spans="1:6" x14ac:dyDescent="0.35">
      <c r="A24" s="17" t="s">
        <v>8393</v>
      </c>
      <c r="B24" s="18">
        <v>0.52631578947368418</v>
      </c>
      <c r="C24" s="18">
        <v>0.47368421052631576</v>
      </c>
      <c r="D24" s="19">
        <v>0</v>
      </c>
    </row>
    <row r="25" spans="1:6" x14ac:dyDescent="0.35">
      <c r="A25" s="17" t="s">
        <v>8394</v>
      </c>
      <c r="B25" s="18">
        <v>0.5</v>
      </c>
      <c r="C25" s="18">
        <v>0.5</v>
      </c>
      <c r="D25" s="19">
        <v>0</v>
      </c>
    </row>
    <row r="26" spans="1:6" x14ac:dyDescent="0.35">
      <c r="A26" s="17" t="s">
        <v>8395</v>
      </c>
      <c r="B26" s="18">
        <v>0.63636363636363635</v>
      </c>
      <c r="C26" s="18">
        <v>0.36363636363636365</v>
      </c>
      <c r="D26" s="19">
        <v>0</v>
      </c>
    </row>
    <row r="27" spans="1:6" x14ac:dyDescent="0.35">
      <c r="A27" s="17" t="s">
        <v>8396</v>
      </c>
      <c r="B27" s="18">
        <v>0.5714285714285714</v>
      </c>
      <c r="C27" s="18">
        <v>0.42857142857142855</v>
      </c>
      <c r="D27" s="19">
        <v>0</v>
      </c>
    </row>
    <row r="28" spans="1:6" x14ac:dyDescent="0.35">
      <c r="A28" s="17" t="s">
        <v>8397</v>
      </c>
      <c r="B28" s="18">
        <v>1</v>
      </c>
      <c r="C28" s="18">
        <v>0</v>
      </c>
      <c r="D28" s="19">
        <v>0</v>
      </c>
    </row>
    <row r="29" spans="1:6" x14ac:dyDescent="0.35">
      <c r="A29" s="17" t="s">
        <v>8398</v>
      </c>
      <c r="B29" s="18">
        <v>0.63461538461538458</v>
      </c>
      <c r="C29" s="18">
        <v>0.36538461538461536</v>
      </c>
      <c r="D29" s="19">
        <v>0</v>
      </c>
      <c r="F29" s="20"/>
    </row>
    <row r="30" spans="1:6" x14ac:dyDescent="0.35">
      <c r="A30" s="17" t="s">
        <v>8311</v>
      </c>
      <c r="B30" s="18">
        <v>7.8601221431237089</v>
      </c>
      <c r="C30" s="18">
        <v>4.1398778568762911</v>
      </c>
      <c r="D30" s="19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Kristen Zade</cp:lastModifiedBy>
  <dcterms:created xsi:type="dcterms:W3CDTF">2017-04-20T15:17:24Z</dcterms:created>
  <dcterms:modified xsi:type="dcterms:W3CDTF">2021-03-21T02:11:37Z</dcterms:modified>
</cp:coreProperties>
</file>