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\Desktop\Data Visualization &amp; Analytics Boot Camp\Module 1\Challenge\"/>
    </mc:Choice>
  </mc:AlternateContent>
  <xr:revisionPtr revIDLastSave="0" documentId="13_ncr:1_{DAD0BE71-5B27-4583-9596-C4A48447604C}" xr6:coauthVersionLast="47" xr6:coauthVersionMax="47" xr10:uidLastSave="{00000000-0000-0000-0000-000000000000}"/>
  <bookViews>
    <workbookView xWindow="-120" yWindow="-120" windowWidth="20730" windowHeight="11160" tabRatio="670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Outcomes by on Goals" sheetId="16" r:id="rId4"/>
    <sheet name="Edinburgh Research" sheetId="7" r:id="rId5"/>
    <sheet name="Category Statistics" sheetId="2" r:id="rId6"/>
    <sheet name="Subcategory Statistics" sheetId="3" r:id="rId7"/>
    <sheet name="Outcomes Based on Launch Date" sheetId="5" r:id="rId8"/>
  </sheets>
  <definedNames>
    <definedName name="_xlnm._FilterDatabase" localSheetId="0" hidden="1">Kickstarter!$A$1:$U$4115</definedName>
  </definedNames>
  <calcPr calcId="191029" concurrentCalc="0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8" l="1"/>
  <c r="D13" i="18"/>
  <c r="D12" i="18"/>
  <c r="D11" i="18"/>
  <c r="D10" i="18"/>
  <c r="D9" i="18"/>
  <c r="D8" i="18"/>
  <c r="D7" i="18"/>
  <c r="D6" i="18"/>
  <c r="D5" i="18"/>
  <c r="D4" i="18"/>
  <c r="C13" i="18"/>
  <c r="C12" i="18"/>
  <c r="C11" i="18"/>
  <c r="C10" i="18"/>
  <c r="C9" i="18"/>
  <c r="C8" i="18"/>
  <c r="C7" i="18"/>
  <c r="C6" i="18"/>
  <c r="C5" i="18"/>
  <c r="C4" i="18"/>
  <c r="B13" i="18"/>
  <c r="B12" i="18"/>
  <c r="B11" i="18"/>
  <c r="B10" i="18"/>
  <c r="B9" i="18"/>
  <c r="B8" i="18"/>
  <c r="B7" i="18"/>
  <c r="B6" i="18"/>
  <c r="B5" i="18"/>
  <c r="B4" i="18"/>
  <c r="D3" i="18"/>
  <c r="C3" i="18"/>
  <c r="F3" i="7"/>
  <c r="F4" i="7"/>
  <c r="F5" i="7"/>
  <c r="F6" i="7"/>
  <c r="D2" i="18"/>
  <c r="C2" i="18"/>
  <c r="B2" i="18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736" i="1"/>
  <c r="O2245" i="1"/>
  <c r="O1255" i="1"/>
  <c r="O101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3602" i="1"/>
  <c r="O849" i="1"/>
  <c r="O2215" i="1"/>
  <c r="O2701" i="1"/>
  <c r="O3842" i="1"/>
  <c r="O124" i="1"/>
  <c r="E12" i="18"/>
  <c r="F12" i="18"/>
  <c r="E6" i="18"/>
  <c r="H6" i="18"/>
  <c r="E9" i="18"/>
  <c r="F9" i="18"/>
  <c r="E13" i="18"/>
  <c r="G13" i="18"/>
  <c r="E4" i="18"/>
  <c r="H4" i="18"/>
  <c r="E7" i="18"/>
  <c r="F7" i="18"/>
  <c r="E2" i="18"/>
  <c r="F2" i="18"/>
  <c r="E10" i="18"/>
  <c r="H10" i="18"/>
  <c r="G6" i="18"/>
  <c r="H13" i="18"/>
  <c r="H9" i="18"/>
  <c r="E5" i="18"/>
  <c r="H5" i="18"/>
  <c r="H12" i="18"/>
  <c r="E8" i="18"/>
  <c r="H8" i="18"/>
  <c r="G4" i="18"/>
  <c r="E11" i="18"/>
  <c r="H11" i="18"/>
  <c r="H7" i="18"/>
  <c r="E3" i="18"/>
  <c r="G3" i="18"/>
  <c r="G7" i="18"/>
  <c r="F3" i="18"/>
  <c r="G10" i="18"/>
  <c r="F6" i="18"/>
  <c r="G9" i="18"/>
  <c r="F5" i="18"/>
  <c r="G12" i="18"/>
  <c r="F8" i="18"/>
  <c r="H3" i="18"/>
  <c r="H2" i="18"/>
  <c r="G5" i="18"/>
  <c r="G2" i="18"/>
  <c r="G8" i="18"/>
  <c r="F4" i="18"/>
  <c r="G11" i="18"/>
  <c r="F10" i="18"/>
  <c r="F11" i="18"/>
  <c r="F13" i="18"/>
</calcChain>
</file>

<file path=xl/sharedStrings.xml><?xml version="1.0" encoding="utf-8"?>
<sst xmlns="http://schemas.openxmlformats.org/spreadsheetml/2006/main" count="33072" uniqueCount="8407">
  <si>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</si>
  <si>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</si>
  <si>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</si>
  <si>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</si>
  <si>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</si>
  <si>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</si>
  <si>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</si>
  <si>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</si>
  <si>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</si>
  <si>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</si>
  <si>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</si>
  <si>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</si>
  <si>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</si>
  <si>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</si>
  <si>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</si>
  <si>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</si>
  <si>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</si>
  <si>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</si>
  <si>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</si>
  <si>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</si>
  <si>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</si>
  <si>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</si>
  <si>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</si>
  <si>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</si>
  <si>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</si>
  <si>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</si>
  <si>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</si>
  <si>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</si>
  <si>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</si>
  <si>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</si>
  <si>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</si>
  <si>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</si>
  <si>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</si>
  <si>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</si>
  <si>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</si>
  <si>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</si>
  <si>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</si>
  <si>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</si>
  <si>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</si>
  <si>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</si>
  <si>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</si>
  <si>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</si>
  <si>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</si>
  <si>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</si>
  <si>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</si>
  <si>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</si>
  <si>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</si>
  <si>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</si>
  <si>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</si>
  <si>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</si>
  <si>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</si>
  <si>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</si>
  <si>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</si>
  <si>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</si>
  <si>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</si>
  <si>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</si>
  <si>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</si>
  <si>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</si>
  <si>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</si>
  <si>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</si>
  <si>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</si>
  <si>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</si>
  <si>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</si>
  <si>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</si>
  <si>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</si>
  <si>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</si>
  <si>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</si>
  <si>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</si>
  <si>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</si>
  <si>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</si>
  <si>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</si>
  <si>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</si>
  <si>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</si>
  <si>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</si>
  <si>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</si>
  <si>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</si>
  <si>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</si>
  <si>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</si>
  <si>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</si>
  <si>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</si>
  <si>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</si>
  <si>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</si>
  <si>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</si>
  <si>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</si>
  <si>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</si>
  <si>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</si>
  <si>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</si>
  <si>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</si>
  <si>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</si>
  <si>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</si>
  <si>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</si>
  <si>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</si>
  <si>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</si>
  <si>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</si>
  <si>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</si>
  <si>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</si>
  <si>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</si>
  <si>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</si>
  <si>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</si>
  <si>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</si>
  <si>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</si>
  <si>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</si>
  <si>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</si>
  <si>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</si>
  <si>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</si>
  <si>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</si>
  <si>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</si>
  <si>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</si>
  <si>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</si>
  <si>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</si>
  <si>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</si>
  <si>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</si>
  <si>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</si>
  <si>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</si>
  <si>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</si>
  <si>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</si>
  <si>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</si>
  <si>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</si>
  <si>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</si>
  <si>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</si>
  <si>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</si>
  <si>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</si>
  <si>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</si>
  <si>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</si>
  <si>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</si>
  <si>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</si>
  <si>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</si>
  <si>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</si>
  <si>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</si>
  <si>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</si>
  <si>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</si>
  <si>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</si>
  <si>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</si>
  <si>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</si>
  <si>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</si>
  <si>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</si>
  <si>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</si>
  <si>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</si>
  <si>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</si>
  <si>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</si>
  <si>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</si>
  <si>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</si>
  <si>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</si>
  <si>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</si>
  <si>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</si>
  <si>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</si>
  <si>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</si>
  <si>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</si>
  <si>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</si>
  <si>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</si>
  <si>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</si>
  <si>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</si>
  <si>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</si>
  <si>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</si>
  <si>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</si>
  <si>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</si>
  <si>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</si>
  <si>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</si>
  <si>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</si>
  <si>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</si>
  <si>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</si>
  <si>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</si>
  <si>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</si>
  <si>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</si>
  <si>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</si>
  <si>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</si>
  <si>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</si>
  <si>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</si>
  <si>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</si>
  <si>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</si>
  <si>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</si>
  <si>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</si>
  <si>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</si>
  <si>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</si>
  <si>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</si>
  <si>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</si>
  <si>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</si>
  <si>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</si>
  <si>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</si>
  <si>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</si>
  <si>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</si>
  <si>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</si>
  <si>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</si>
  <si>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</si>
  <si>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</si>
  <si>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</si>
  <si>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</si>
  <si>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</si>
  <si>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</si>
  <si>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</si>
  <si>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</si>
  <si>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</si>
  <si>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</si>
  <si>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</si>
  <si>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</si>
  <si>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</si>
  <si>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</si>
  <si>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</si>
  <si>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</si>
  <si>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</si>
  <si>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</si>
  <si>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</si>
  <si>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</si>
  <si>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</si>
  <si>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</si>
  <si>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</si>
  <si>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</si>
  <si>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</si>
  <si>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</si>
  <si>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</si>
  <si>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</si>
  <si>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</si>
  <si>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</si>
  <si>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</si>
  <si>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</si>
  <si>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</si>
  <si>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</si>
  <si>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</si>
  <si>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</si>
  <si>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</si>
  <si>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</si>
  <si>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</si>
  <si>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</si>
  <si>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</si>
  <si>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</si>
  <si>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</si>
  <si>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</si>
  <si>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</si>
  <si>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</si>
  <si>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</si>
  <si>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</si>
  <si>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</si>
  <si>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</si>
  <si>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</si>
  <si>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</si>
  <si>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</si>
  <si>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</si>
  <si>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</si>
  <si>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</si>
  <si>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</si>
  <si>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</si>
  <si>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</si>
  <si>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</si>
  <si>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</si>
  <si>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</si>
  <si>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</si>
  <si>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</si>
  <si>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</si>
  <si>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</si>
  <si>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</si>
  <si>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</si>
  <si>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</si>
  <si>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</si>
  <si>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</si>
  <si>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</si>
  <si>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</si>
  <si>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</si>
  <si>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</si>
  <si>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</si>
  <si>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</si>
  <si>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</si>
  <si>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</si>
  <si>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</si>
  <si>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</si>
  <si>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</si>
  <si>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</si>
  <si>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</si>
  <si>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</si>
  <si>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</si>
  <si>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</si>
  <si>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</si>
  <si>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</si>
  <si>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</si>
  <si>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</si>
  <si>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</si>
  <si>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</si>
  <si>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</si>
  <si>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</si>
  <si>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</si>
  <si>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</si>
  <si>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</si>
  <si>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</si>
  <si>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</si>
  <si>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</si>
  <si>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</si>
  <si>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</si>
  <si>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</si>
  <si>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</si>
  <si>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</si>
  <si>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</si>
  <si>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</si>
  <si>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</si>
  <si>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</si>
  <si>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</si>
  <si>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</si>
  <si>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</si>
  <si>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</si>
  <si>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</si>
  <si>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</si>
  <si>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</si>
  <si>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</si>
  <si>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</si>
  <si>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</si>
  <si>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</si>
  <si>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</si>
  <si>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</si>
  <si>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</si>
  <si>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</si>
  <si>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</si>
  <si>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</si>
  <si>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</si>
  <si>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</si>
  <si>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</si>
  <si>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</si>
  <si>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</si>
  <si>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</si>
  <si>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</si>
  <si>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</si>
  <si>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</si>
  <si>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</si>
  <si>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</si>
  <si>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</si>
  <si>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</si>
  <si>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</si>
  <si>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</si>
  <si>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</si>
  <si>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</si>
  <si>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</si>
  <si>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</si>
  <si>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</si>
  <si>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</si>
  <si>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</si>
  <si>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</si>
  <si>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</si>
  <si>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</si>
  <si>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</si>
  <si>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</si>
  <si>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</si>
  <si>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</si>
  <si>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</si>
  <si>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</si>
  <si>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</si>
  <si>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</si>
  <si>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</si>
  <si>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</si>
  <si>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</si>
  <si>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</si>
  <si>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</si>
  <si>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</si>
  <si>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</si>
  <si>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</si>
  <si>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</si>
  <si>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</si>
  <si>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</si>
  <si>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</si>
  <si>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</si>
  <si>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</si>
  <si>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</si>
  <si>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</si>
  <si>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</si>
  <si>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</si>
  <si>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</si>
  <si>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</si>
  <si>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</si>
  <si>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</si>
  <si>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</si>
  <si>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</si>
  <si>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</si>
  <si>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</si>
  <si>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</si>
  <si>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</si>
  <si>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</si>
  <si>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</si>
  <si>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</si>
  <si>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</si>
  <si>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</si>
  <si>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</si>
  <si>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</si>
  <si>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</si>
  <si>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</si>
  <si>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</si>
  <si>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</si>
  <si>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</si>
  <si>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</si>
  <si>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</si>
  <si>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</si>
  <si>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</si>
  <si>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</si>
  <si>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</si>
  <si>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</si>
  <si>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</si>
  <si>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</si>
  <si>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</si>
  <si>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</si>
  <si>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</si>
  <si>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</si>
  <si>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</si>
  <si>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</si>
  <si>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</si>
  <si>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</si>
  <si>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</si>
  <si>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</si>
  <si>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</si>
  <si>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</si>
  <si>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</si>
  <si>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</si>
  <si>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</si>
  <si>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</si>
  <si>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</si>
  <si>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</si>
  <si>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</si>
  <si>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</si>
  <si>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</si>
  <si>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</si>
  <si>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</si>
  <si>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</si>
  <si>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</si>
  <si>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</si>
  <si>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</si>
  <si>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</si>
  <si>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</si>
  <si>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</si>
  <si>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</si>
  <si>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</si>
  <si>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</si>
  <si>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</si>
  <si>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</si>
  <si>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</si>
  <si>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</si>
  <si>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</si>
  <si>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</si>
  <si>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</si>
  <si>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</si>
  <si>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</si>
  <si>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</si>
  <si>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</si>
  <si>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</si>
  <si>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</si>
  <si>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</si>
  <si>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</si>
  <si>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</si>
  <si>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</si>
  <si>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</si>
  <si>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</si>
  <si>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</si>
  <si>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</si>
  <si>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</si>
  <si>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</si>
  <si>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</si>
  <si>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</si>
  <si>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</si>
  <si>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</si>
  <si>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</si>
  <si>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</si>
  <si>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</si>
  <si>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</si>
  <si>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</si>
  <si>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</si>
  <si>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</si>
  <si>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</si>
  <si>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</si>
  <si>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</si>
  <si>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</si>
  <si>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</si>
  <si>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</si>
  <si>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</si>
  <si>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</si>
  <si>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</si>
  <si>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</si>
  <si>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</si>
  <si>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</si>
  <si>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</si>
  <si>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</si>
  <si>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</si>
  <si>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</si>
  <si>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</si>
  <si>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</si>
  <si>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</si>
  <si>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</si>
  <si>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</si>
  <si>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</si>
  <si>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</si>
  <si>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</si>
  <si>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</si>
  <si>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</si>
  <si>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</si>
  <si>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</si>
  <si>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</si>
  <si>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</si>
  <si>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</si>
  <si>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</si>
  <si>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</si>
  <si>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</si>
  <si>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</si>
  <si>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</si>
  <si>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</si>
  <si>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</si>
  <si>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</si>
  <si>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</si>
  <si>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</si>
  <si>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</si>
  <si>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</si>
  <si>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</si>
  <si>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</si>
  <si>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</si>
  <si>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</si>
  <si>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</si>
  <si>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</si>
  <si>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</si>
  <si>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</si>
  <si>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</si>
  <si>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</si>
  <si>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</si>
  <si>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</si>
  <si>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</si>
  <si>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</si>
  <si>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</si>
  <si>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</si>
  <si>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</si>
  <si>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</si>
  <si>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</si>
  <si>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</si>
  <si>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</si>
  <si>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</si>
  <si>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</si>
  <si>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</si>
  <si>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</si>
  <si>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</si>
  <si>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</si>
  <si>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</si>
  <si>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</si>
  <si>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</si>
  <si>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</si>
  <si>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</si>
  <si>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</si>
  <si>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</si>
  <si>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</si>
  <si>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</si>
  <si>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</si>
  <si>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</si>
  <si>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</si>
  <si>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</si>
  <si>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</si>
  <si>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</si>
  <si>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</si>
  <si>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</si>
  <si>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</si>
  <si>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</si>
  <si>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</si>
  <si>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</si>
  <si>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</si>
  <si>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</si>
  <si>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</si>
  <si>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</si>
  <si>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</si>
  <si>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</si>
  <si>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</si>
  <si>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</si>
  <si>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</si>
  <si>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</si>
  <si>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</si>
  <si>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</si>
  <si>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</si>
  <si>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</si>
  <si>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</si>
  <si>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</si>
  <si>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</si>
  <si>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</si>
  <si>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</si>
  <si>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</si>
  <si>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</si>
  <si>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</si>
  <si>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</si>
  <si>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</si>
  <si>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</si>
  <si>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</si>
  <si>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</si>
  <si>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</si>
  <si>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</si>
  <si>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</si>
  <si>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</si>
  <si>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</si>
  <si>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</si>
  <si>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</si>
  <si>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</si>
  <si>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</si>
  <si>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</si>
  <si>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</si>
  <si>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</si>
  <si>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</si>
  <si>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</si>
  <si>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</si>
  <si>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</si>
  <si>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</si>
  <si>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</si>
  <si>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</si>
  <si>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</si>
  <si>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</si>
  <si>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</si>
  <si>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</si>
  <si>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</si>
  <si>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</si>
  <si>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</si>
  <si>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</si>
  <si>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</si>
  <si>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</si>
  <si>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</si>
  <si>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</si>
  <si>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</si>
  <si>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</si>
  <si>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</si>
  <si>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</si>
  <si>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</si>
  <si>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</si>
  <si>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</si>
  <si>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</si>
  <si>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</si>
  <si>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</si>
  <si>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</si>
  <si>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</si>
  <si>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</si>
  <si>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</si>
  <si>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</si>
  <si>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</si>
  <si>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</si>
  <si>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</si>
  <si>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</si>
  <si>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</si>
  <si>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</si>
  <si>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</si>
  <si>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</si>
  <si>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</si>
  <si>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</si>
  <si>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</si>
  <si>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</si>
  <si>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</si>
  <si>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</si>
  <si>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</si>
  <si>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</si>
  <si>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</si>
  <si>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</si>
  <si>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</si>
  <si>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</si>
  <si>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</si>
  <si>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</si>
  <si>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</si>
  <si>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</si>
  <si>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</si>
  <si>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</si>
  <si>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</si>
  <si>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</si>
  <si>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</si>
  <si>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</si>
  <si>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</si>
  <si>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</si>
  <si>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</si>
  <si>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</si>
  <si>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</si>
  <si>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</si>
  <si>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</si>
  <si>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</si>
  <si>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</si>
  <si>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</si>
  <si>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</si>
  <si>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</si>
  <si>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</si>
  <si>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</si>
  <si>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</si>
  <si>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</si>
  <si>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</si>
  <si>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</si>
  <si>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</si>
  <si>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</si>
  <si>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</si>
  <si>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</si>
  <si>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</si>
  <si>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</si>
  <si>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</si>
  <si>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</si>
  <si>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</si>
  <si>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</si>
  <si>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</si>
  <si>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</si>
  <si>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</si>
  <si>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</si>
  <si>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</si>
  <si>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</si>
  <si>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</si>
  <si>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</si>
  <si>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</si>
  <si>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</si>
  <si>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</si>
  <si>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</si>
  <si>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</si>
  <si>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</si>
  <si>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</si>
  <si>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</si>
  <si>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</si>
  <si>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</si>
  <si>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</si>
  <si>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</si>
  <si>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</si>
  <si>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</si>
  <si>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</si>
  <si>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</si>
  <si>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</si>
  <si>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</si>
  <si>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</si>
  <si>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</si>
  <si>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</si>
  <si>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</si>
  <si>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</si>
  <si>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</si>
  <si>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</si>
  <si>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</si>
  <si>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</si>
  <si>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</si>
  <si>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</si>
  <si>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</si>
  <si>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</si>
  <si>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</si>
  <si>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</si>
  <si>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</si>
  <si>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</si>
  <si>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</si>
  <si>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</si>
  <si>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</si>
  <si>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</si>
  <si>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</si>
  <si>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</si>
  <si>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</si>
  <si>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</si>
  <si>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</si>
  <si>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</si>
  <si>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</si>
  <si>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</si>
  <si>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</si>
  <si>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</si>
  <si>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</si>
  <si>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</si>
  <si>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</si>
  <si>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</si>
  <si>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</si>
  <si>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</si>
  <si>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</si>
  <si>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</si>
  <si>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</si>
  <si>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</si>
  <si>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</si>
  <si>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</si>
  <si>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</si>
  <si>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</si>
  <si>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</si>
  <si>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</si>
  <si>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</si>
  <si>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</si>
  <si>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</si>
  <si>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</si>
  <si>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</si>
  <si>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</si>
  <si>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</si>
  <si>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</si>
  <si>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</si>
  <si>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</si>
  <si>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</si>
  <si>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</si>
  <si>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</si>
  <si>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</si>
  <si>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</si>
  <si>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</si>
  <si>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</si>
  <si>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</si>
  <si>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</si>
  <si>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</si>
  <si>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</si>
  <si>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</si>
  <si>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</si>
  <si>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</si>
  <si>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</si>
  <si>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</si>
  <si>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</si>
  <si>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</si>
  <si>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</si>
  <si>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</si>
  <si>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</si>
  <si>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</si>
  <si>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</si>
  <si>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</si>
  <si>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</si>
  <si>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</si>
  <si>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</si>
  <si>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</si>
  <si>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</si>
  <si>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</si>
  <si>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</si>
  <si>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</si>
  <si>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</si>
  <si>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</si>
  <si>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</si>
  <si>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</si>
  <si>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</si>
  <si>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</si>
  <si>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</si>
  <si>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</si>
  <si>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</si>
  <si>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</si>
  <si>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</si>
  <si>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</si>
  <si>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</si>
  <si>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</si>
  <si>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</si>
  <si>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</si>
  <si>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</si>
  <si>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</si>
  <si>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</si>
  <si>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</si>
  <si>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</si>
  <si>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</si>
  <si>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</si>
  <si>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</si>
  <si>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</si>
  <si>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</si>
  <si>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</si>
  <si>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</si>
  <si>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</si>
  <si>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</si>
  <si>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</si>
  <si>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</si>
  <si>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</si>
  <si>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</si>
  <si>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</si>
  <si>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</si>
  <si>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</si>
  <si>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</si>
  <si>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</si>
  <si>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</si>
  <si>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</si>
  <si>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</si>
  <si>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</si>
  <si>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</si>
  <si>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</si>
  <si>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</si>
  <si>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</si>
  <si>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</si>
  <si>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</si>
  <si>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</si>
  <si>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</si>
  <si>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</si>
  <si>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</si>
  <si>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</si>
  <si>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</si>
  <si>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</si>
  <si>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</si>
  <si>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</si>
  <si>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</si>
  <si>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</si>
  <si>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</si>
  <si>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</si>
  <si>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</si>
  <si>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</si>
  <si>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</si>
  <si>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</si>
  <si>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</si>
  <si>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</si>
  <si>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</si>
  <si>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</si>
  <si>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</si>
  <si>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</si>
  <si>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</si>
  <si>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</si>
  <si>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</si>
  <si>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</si>
  <si>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</si>
  <si>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</si>
  <si>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</si>
  <si>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</si>
  <si>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</si>
  <si>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</si>
  <si>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</si>
  <si>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</si>
  <si>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</si>
  <si>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</si>
  <si>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</si>
  <si>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</si>
  <si>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</si>
  <si>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</si>
  <si>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</si>
  <si>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</si>
  <si>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</si>
  <si>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</si>
  <si>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</si>
  <si>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</si>
  <si>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</si>
  <si>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</si>
  <si>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</si>
  <si>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</si>
  <si>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</si>
  <si>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</si>
  <si>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</si>
  <si>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</si>
  <si>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</si>
  <si>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</si>
  <si>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</si>
  <si>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</si>
  <si>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</si>
  <si>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</si>
  <si>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</si>
  <si>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</si>
  <si>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</si>
  <si>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</si>
  <si>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</si>
  <si>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</si>
  <si>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</si>
  <si>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</si>
  <si>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</si>
  <si>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</si>
  <si>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</si>
  <si>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</si>
  <si>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</si>
  <si>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</si>
  <si>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</si>
  <si>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</si>
  <si>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</si>
  <si>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</si>
  <si>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</si>
  <si>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</si>
  <si>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</si>
  <si>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</si>
  <si>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</si>
  <si>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</si>
  <si>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</si>
  <si>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</si>
  <si>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</si>
  <si>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</si>
  <si>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</si>
  <si>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</si>
  <si>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</si>
  <si>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</si>
  <si>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</si>
  <si>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</si>
  <si>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</si>
  <si>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</si>
  <si>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</si>
  <si>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</si>
  <si>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</si>
  <si>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</si>
  <si>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</si>
  <si>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</si>
  <si>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</si>
  <si>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</si>
  <si>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</si>
  <si>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</si>
  <si>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</si>
  <si>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</si>
  <si>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</si>
  <si>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</si>
  <si>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</si>
  <si>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</si>
  <si>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</si>
  <si>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</si>
  <si>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</si>
  <si>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</si>
  <si>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</si>
  <si>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</si>
  <si>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</si>
  <si>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</si>
  <si>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</si>
  <si>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</si>
  <si>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</si>
  <si>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</si>
  <si>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</si>
  <si>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</si>
  <si>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</si>
  <si>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</si>
  <si>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</si>
  <si>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</si>
  <si>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</si>
  <si>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</si>
  <si>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</si>
  <si>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</si>
  <si>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</si>
  <si>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</si>
  <si>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</si>
  <si>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</si>
  <si>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</si>
  <si>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</si>
  <si>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</si>
  <si>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</si>
  <si>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</si>
  <si>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</si>
  <si>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</si>
  <si>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</si>
  <si>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</si>
  <si>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</si>
  <si>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</si>
  <si>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</si>
  <si>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</si>
  <si>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</si>
  <si>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</si>
  <si>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</si>
  <si>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</si>
  <si>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</si>
  <si>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</si>
  <si>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</si>
  <si>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</si>
  <si>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</si>
  <si>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</si>
  <si>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</si>
  <si>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</si>
  <si>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</si>
  <si>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</si>
  <si>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</si>
  <si>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</si>
  <si>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</si>
  <si>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</si>
  <si>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</si>
  <si>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</si>
  <si>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</si>
  <si>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</si>
  <si>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</si>
  <si>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</si>
  <si>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</si>
  <si>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</si>
  <si>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</si>
  <si>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</si>
  <si>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</si>
  <si>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</si>
  <si>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</si>
  <si>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</si>
  <si>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</si>
  <si>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</si>
  <si>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</si>
  <si>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</si>
  <si>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</si>
  <si>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</si>
  <si>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</si>
  <si>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</si>
  <si>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</si>
  <si>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</si>
  <si>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</si>
  <si>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</si>
  <si>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</si>
  <si>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</si>
  <si>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</si>
  <si>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</si>
  <si>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</si>
  <si>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</si>
  <si>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</si>
  <si>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</si>
  <si>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</si>
  <si>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</si>
  <si>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</si>
  <si>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</si>
  <si>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</si>
  <si>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</si>
  <si>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</si>
  <si>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</si>
  <si>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</si>
  <si>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</si>
  <si>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</si>
  <si>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</si>
  <si>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</si>
  <si>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</si>
  <si>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</si>
  <si>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</si>
  <si>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</si>
  <si>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</si>
  <si>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</si>
  <si>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</si>
  <si>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</si>
  <si>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</si>
  <si>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</si>
  <si>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</si>
  <si>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</si>
  <si>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</si>
  <si>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</si>
  <si>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</si>
  <si>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</si>
  <si>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</si>
  <si>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</si>
  <si>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</si>
  <si>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</si>
  <si>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</si>
  <si>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</si>
  <si>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</si>
  <si>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</si>
  <si>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</si>
  <si>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</si>
  <si>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</si>
  <si>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</si>
  <si>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</si>
  <si>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</si>
  <si>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</si>
  <si>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</si>
  <si>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</si>
  <si>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</si>
  <si>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</si>
  <si>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</si>
  <si>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</si>
  <si>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</si>
  <si>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</si>
  <si>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</si>
  <si>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</si>
  <si>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</si>
  <si>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</si>
  <si>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</si>
  <si>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</si>
  <si>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</si>
  <si>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</si>
  <si>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</si>
  <si>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</si>
  <si>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</si>
  <si>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</si>
  <si>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</si>
  <si>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</si>
  <si>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</si>
  <si>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</si>
  <si>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</si>
  <si>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</si>
  <si>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</si>
  <si>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</si>
  <si>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</si>
  <si>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</si>
  <si>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</si>
  <si>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</si>
  <si>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</si>
  <si>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</si>
  <si>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</si>
  <si>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</si>
  <si>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</si>
  <si>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</si>
  <si>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</si>
  <si>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</si>
  <si>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</si>
  <si>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</si>
  <si>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</si>
  <si>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</si>
  <si>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</si>
  <si>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</si>
  <si>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</si>
  <si>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</si>
  <si>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</si>
  <si>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</si>
  <si>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</si>
  <si>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</si>
  <si>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</si>
  <si>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</si>
  <si>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</si>
  <si>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</si>
  <si>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</si>
  <si>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</si>
  <si>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</si>
  <si>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</si>
  <si>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</si>
  <si>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</si>
  <si>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</si>
  <si>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</si>
  <si>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</si>
  <si>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</si>
  <si>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</si>
  <si>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</si>
  <si>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</si>
  <si>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</si>
  <si>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</si>
  <si>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</si>
  <si>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</si>
  <si>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</si>
  <si>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</si>
  <si>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</si>
  <si>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</si>
  <si>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</si>
  <si>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</si>
  <si>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</si>
  <si>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</si>
  <si>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</si>
  <si>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</si>
  <si>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</si>
  <si>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</si>
  <si>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</si>
  <si>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</si>
  <si>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</si>
  <si>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</si>
  <si>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</si>
  <si>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</si>
  <si>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</si>
  <si>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</si>
  <si>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</si>
  <si>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</si>
  <si>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</si>
  <si>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</si>
  <si>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</si>
  <si>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</si>
  <si>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</si>
  <si>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</si>
  <si>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</si>
  <si>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</si>
  <si>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</si>
  <si>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</si>
  <si>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</si>
  <si>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</si>
  <si>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</si>
  <si>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</si>
  <si>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</si>
  <si>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</si>
  <si>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</si>
  <si>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</si>
  <si>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</si>
  <si>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</si>
  <si>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</si>
  <si>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</si>
  <si>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</si>
  <si>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</si>
  <si>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</si>
  <si>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</si>
  <si>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</si>
  <si>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</si>
  <si>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</si>
  <si>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</si>
  <si>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</si>
  <si>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</si>
  <si>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</si>
  <si>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</si>
  <si>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</si>
  <si>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</si>
  <si>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</si>
  <si>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</si>
  <si>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</si>
  <si>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</si>
  <si>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</si>
  <si>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</si>
  <si>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</si>
  <si>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</si>
  <si>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</si>
  <si>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</si>
  <si>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</si>
  <si>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</si>
  <si>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</si>
  <si>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</si>
  <si>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</si>
  <si>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</si>
  <si>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</si>
  <si>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</si>
  <si>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</si>
  <si>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</si>
  <si>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</si>
  <si>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</si>
  <si>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</si>
  <si>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</si>
  <si>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</si>
  <si>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</si>
  <si>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</si>
  <si>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</si>
  <si>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</si>
  <si>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</si>
  <si>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</si>
  <si>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</si>
  <si>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</si>
  <si>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</si>
  <si>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</si>
  <si>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</si>
  <si>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</si>
  <si>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</si>
  <si>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</si>
  <si>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</si>
  <si>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</si>
  <si>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</si>
  <si>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</si>
  <si>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</si>
  <si>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</si>
  <si>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</si>
  <si>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</si>
  <si>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</si>
  <si>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</si>
  <si>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</si>
  <si>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</si>
  <si>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</si>
  <si>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</si>
  <si>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</si>
  <si>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</si>
  <si>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</si>
  <si>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</si>
  <si>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</si>
  <si>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</si>
  <si>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</si>
  <si>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</si>
  <si>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</si>
  <si>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</si>
  <si>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</si>
  <si>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</si>
  <si>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</si>
  <si>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</si>
  <si>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</si>
  <si>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</si>
  <si>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</si>
  <si>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</si>
  <si>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</si>
  <si>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</si>
  <si>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</si>
  <si>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</si>
  <si>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</si>
  <si>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</si>
  <si>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</si>
  <si>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</si>
  <si>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</si>
  <si>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</si>
  <si>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</si>
  <si>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</si>
  <si>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</si>
  <si>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</si>
  <si>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</si>
  <si>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</si>
  <si>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</si>
  <si>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</si>
  <si>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</si>
  <si>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</si>
  <si>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</si>
  <si>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</si>
  <si>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</si>
  <si>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</si>
  <si>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</si>
  <si>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</si>
  <si>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</si>
  <si>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</si>
  <si>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</si>
  <si>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</si>
  <si>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</si>
  <si>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</si>
  <si>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</si>
  <si>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</si>
  <si>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</si>
  <si>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</si>
  <si>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</si>
  <si>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</si>
  <si>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</si>
  <si>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</si>
  <si>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</si>
  <si>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</si>
  <si>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</si>
  <si>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</si>
  <si>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</si>
  <si>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</si>
  <si>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</si>
  <si>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</si>
  <si>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</si>
  <si>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</si>
  <si>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</si>
  <si>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</si>
  <si>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</si>
  <si>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</si>
  <si>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</si>
  <si>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</si>
  <si>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</si>
  <si>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</si>
  <si>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</si>
  <si>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</si>
  <si>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</si>
  <si>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</si>
  <si>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</si>
  <si>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</si>
  <si>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</si>
  <si>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</si>
  <si>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</si>
  <si>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</si>
  <si>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</si>
  <si>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</si>
  <si>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</si>
  <si>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</si>
  <si>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</si>
  <si>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</si>
  <si>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</si>
  <si>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</si>
  <si>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</si>
  <si>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</si>
  <si>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</si>
  <si>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</si>
  <si>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</si>
  <si>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</si>
  <si>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</si>
  <si>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</si>
  <si>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</si>
  <si>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</si>
  <si>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</si>
  <si>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</si>
  <si>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</si>
  <si>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</si>
  <si>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</si>
  <si>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</si>
  <si>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</si>
  <si>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</si>
  <si>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</si>
  <si>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</si>
  <si>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</si>
  <si>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</si>
  <si>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</si>
  <si>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</si>
  <si>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</si>
  <si>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</si>
  <si>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</si>
  <si>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</si>
  <si>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</si>
  <si>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</si>
  <si>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</si>
  <si>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</si>
  <si>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</si>
  <si>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</si>
  <si>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</si>
  <si>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</si>
  <si>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</si>
  <si>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</si>
  <si>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</si>
  <si>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</si>
  <si>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</si>
  <si>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</si>
  <si>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</si>
  <si>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</si>
  <si>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</si>
  <si>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</si>
  <si>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</si>
  <si>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</si>
  <si>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</si>
  <si>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</si>
  <si>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</si>
  <si>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</si>
  <si>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</si>
  <si>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</si>
  <si>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</si>
  <si>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</si>
  <si>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</si>
  <si>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</si>
  <si>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</si>
  <si>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</si>
  <si>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</si>
  <si>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</si>
  <si>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</si>
  <si>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</si>
  <si>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</si>
  <si>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</si>
  <si>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</si>
  <si>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</si>
  <si>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</si>
  <si>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</si>
  <si>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</si>
  <si>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</si>
  <si>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</si>
  <si>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</si>
  <si>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</si>
  <si>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</si>
  <si>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</si>
  <si>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</si>
  <si>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</si>
  <si>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</si>
  <si>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</si>
  <si>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</si>
  <si>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</si>
  <si>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</si>
  <si>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</si>
  <si>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</si>
  <si>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</si>
  <si>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</si>
  <si>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</si>
  <si>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</si>
  <si>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</si>
  <si>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</si>
  <si>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</si>
  <si>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</si>
  <si>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</si>
  <si>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</si>
  <si>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</si>
  <si>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</si>
  <si>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</si>
  <si>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</si>
  <si>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</si>
  <si>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</si>
  <si>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</si>
  <si>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</si>
  <si>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</si>
  <si>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</si>
  <si>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</si>
  <si>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</si>
  <si>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</si>
  <si>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</si>
  <si>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</si>
  <si>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</si>
  <si>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</si>
  <si>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</si>
  <si>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</si>
  <si>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</si>
  <si>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</si>
  <si>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</si>
  <si>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</si>
  <si>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</si>
  <si>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</si>
  <si>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</si>
  <si>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</si>
  <si>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</si>
  <si>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</si>
  <si>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</si>
  <si>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</si>
  <si>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</si>
  <si>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</si>
  <si>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</si>
  <si>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</si>
  <si>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</si>
  <si>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</si>
  <si>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</si>
  <si>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</si>
  <si>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</si>
  <si>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</si>
  <si>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</si>
  <si>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</si>
  <si>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</si>
  <si>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</si>
  <si>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</si>
  <si>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</si>
  <si>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</si>
  <si>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</si>
  <si>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</si>
  <si>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</si>
  <si>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</si>
  <si>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</si>
  <si>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</si>
  <si>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</si>
  <si>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</si>
  <si>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</si>
  <si>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</si>
  <si>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</si>
  <si>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</si>
  <si>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</si>
  <si>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</si>
  <si>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</si>
  <si>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</si>
  <si>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</si>
  <si>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</si>
  <si>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</si>
  <si>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</si>
  <si>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</si>
  <si>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</si>
  <si>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</si>
  <si>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</si>
  <si>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</si>
  <si>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</si>
  <si>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</si>
  <si>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</si>
  <si>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</si>
  <si>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</si>
  <si>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</si>
  <si>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</si>
  <si>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</si>
  <si>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</si>
  <si>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</si>
  <si>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</si>
  <si>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</si>
  <si>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</si>
  <si>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</si>
  <si>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</si>
  <si>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</si>
  <si>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</si>
  <si>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</si>
  <si>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</si>
  <si>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</si>
  <si>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</si>
  <si>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</si>
  <si>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</si>
  <si>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</si>
  <si>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</si>
  <si>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</si>
  <si>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</si>
  <si>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</si>
  <si>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</si>
  <si>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</si>
  <si>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</si>
  <si>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</si>
  <si>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</si>
  <si>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</si>
  <si>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</si>
  <si>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</si>
  <si>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</si>
  <si>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</si>
  <si>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</si>
  <si>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</si>
  <si>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</si>
  <si>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</si>
  <si>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</si>
  <si>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</si>
  <si>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</si>
  <si>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</si>
  <si>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</si>
  <si>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</si>
  <si>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</si>
  <si>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</si>
  <si>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</si>
  <si>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</si>
  <si>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</si>
  <si>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</si>
  <si>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</si>
  <si>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</si>
  <si>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</si>
  <si>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</si>
  <si>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</si>
  <si>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</si>
  <si>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</si>
  <si>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</si>
  <si>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</si>
  <si>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</si>
  <si>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</si>
  <si>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</si>
  <si>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</si>
  <si>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</si>
  <si>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</si>
  <si>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</si>
  <si>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</si>
  <si>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</si>
  <si>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</si>
  <si>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</si>
  <si>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</si>
  <si>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</si>
  <si>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</si>
  <si>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</si>
  <si>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</si>
  <si>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</si>
  <si>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</si>
  <si>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</si>
  <si>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</si>
  <si>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</si>
  <si>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</si>
  <si>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</si>
  <si>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</si>
  <si>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</si>
  <si>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</si>
  <si>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</si>
  <si>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</si>
  <si>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</si>
  <si>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</si>
  <si>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</si>
  <si>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</si>
  <si>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</si>
  <si>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</si>
  <si>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</si>
  <si>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</si>
  <si>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</si>
  <si>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</si>
  <si>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</si>
  <si>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</si>
  <si>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</si>
  <si>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</si>
  <si>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</si>
  <si>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</si>
  <si>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</si>
  <si>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</si>
  <si>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</si>
  <si>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</si>
  <si>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</si>
  <si>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</si>
  <si>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</si>
  <si>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</si>
  <si>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</si>
  <si>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</si>
  <si>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</si>
  <si>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</si>
  <si>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</si>
  <si>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</si>
  <si>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</si>
  <si>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</si>
  <si>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</si>
  <si>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</si>
  <si>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</si>
  <si>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</si>
  <si>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</si>
  <si>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</si>
  <si>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</si>
  <si>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</si>
  <si>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</si>
  <si>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</si>
  <si>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</si>
  <si>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</si>
  <si>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</si>
  <si>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</si>
  <si>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</si>
  <si>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</si>
  <si>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</si>
  <si>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</si>
  <si>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</si>
  <si>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</si>
  <si>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</si>
  <si>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</si>
  <si>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</si>
  <si>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</si>
  <si>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</si>
  <si>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</si>
  <si>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</si>
  <si>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</si>
  <si>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</si>
  <si>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</si>
  <si>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</si>
  <si>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</si>
  <si>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</si>
  <si>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</si>
  <si>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</si>
  <si>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</si>
  <si>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</si>
  <si>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</si>
  <si>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</si>
  <si>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</si>
  <si>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</si>
  <si>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</si>
  <si>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</si>
  <si>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</si>
  <si>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</si>
  <si>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</si>
  <si>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</si>
  <si>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</si>
  <si>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</si>
  <si>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</si>
  <si>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</si>
  <si>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</si>
  <si>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</si>
  <si>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</si>
  <si>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</si>
  <si>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</si>
  <si>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</si>
  <si>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</si>
  <si>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</si>
  <si>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</si>
  <si>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</si>
  <si>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</si>
  <si>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</si>
  <si>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</si>
  <si>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</si>
  <si>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</si>
  <si>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</si>
  <si>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</si>
  <si>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</si>
  <si>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</si>
  <si>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</si>
  <si>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</si>
  <si>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</si>
  <si>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</si>
  <si>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</si>
  <si>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</si>
  <si>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</si>
  <si>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</si>
  <si>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</si>
  <si>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</si>
  <si>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</si>
  <si>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</si>
  <si>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</si>
  <si>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</si>
  <si>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</si>
  <si>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</si>
  <si>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</si>
  <si>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</si>
  <si>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</si>
  <si>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</si>
  <si>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</si>
  <si>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</si>
  <si>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</si>
  <si>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</si>
  <si>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</si>
  <si>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</si>
  <si>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</si>
  <si>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</si>
  <si>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</si>
  <si>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</si>
  <si>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</si>
  <si>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</si>
  <si>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</si>
  <si>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</si>
  <si>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</si>
  <si>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</si>
  <si>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</si>
  <si>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</si>
  <si>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</si>
  <si>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</si>
  <si>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</si>
  <si>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</si>
  <si>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</si>
  <si>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</si>
  <si>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</si>
  <si>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</si>
  <si>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</si>
  <si>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</si>
  <si>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</si>
  <si>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</si>
  <si>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</si>
  <si>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</si>
  <si>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</si>
  <si>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</si>
  <si>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</si>
  <si>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</si>
  <si>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</si>
  <si>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</si>
  <si>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</si>
  <si>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</si>
  <si>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</si>
  <si>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</si>
  <si>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</si>
  <si>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</si>
  <si>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</si>
  <si>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</si>
  <si>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</si>
  <si>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</si>
  <si>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</si>
  <si>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</si>
  <si>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</si>
  <si>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</si>
  <si>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</si>
  <si>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</si>
  <si>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</si>
  <si>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</si>
  <si>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</si>
  <si>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</si>
  <si>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</si>
  <si>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</si>
  <si>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</si>
  <si>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</si>
  <si>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</si>
  <si>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</si>
  <si>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</si>
  <si>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</si>
  <si>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</si>
  <si>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</si>
  <si>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</si>
  <si>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</si>
  <si>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</si>
  <si>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</si>
  <si>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</si>
  <si>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</si>
  <si>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</si>
  <si>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</si>
  <si>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</si>
  <si>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</si>
  <si>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</si>
  <si>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</si>
  <si>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</si>
  <si>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</si>
  <si>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</si>
  <si>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</si>
  <si>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</si>
  <si>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</si>
  <si>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</si>
  <si>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</si>
  <si>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</si>
  <si>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</si>
  <si>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</si>
  <si>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</si>
  <si>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</si>
  <si>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</si>
  <si>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</si>
  <si>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</si>
  <si>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</si>
  <si>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</si>
  <si>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</si>
  <si>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</si>
  <si>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</si>
  <si>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</si>
  <si>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</si>
  <si>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</si>
  <si>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</si>
  <si>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</si>
  <si>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</si>
  <si>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</si>
  <si>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</si>
  <si>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</si>
  <si>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</si>
  <si>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</si>
  <si>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</si>
  <si>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</si>
  <si>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</si>
  <si>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</si>
  <si>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</si>
  <si>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</si>
  <si>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</si>
  <si>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</si>
  <si>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</si>
  <si>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</si>
  <si>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</si>
  <si>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</si>
  <si>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</si>
  <si>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</si>
  <si>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</si>
  <si>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</si>
  <si>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</si>
  <si>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</si>
  <si>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</si>
  <si>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</si>
  <si>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</si>
  <si>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</si>
  <si>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</si>
  <si>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</si>
  <si>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</si>
  <si>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</si>
  <si>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</si>
  <si>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</si>
  <si>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</si>
  <si>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</si>
  <si>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</si>
  <si>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</si>
  <si>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</si>
  <si>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</si>
  <si>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</si>
  <si>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</si>
  <si>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</si>
  <si>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</si>
  <si>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</si>
  <si>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</si>
  <si>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</si>
  <si>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</si>
  <si>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</si>
  <si>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</si>
  <si>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</si>
  <si>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</si>
  <si>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</si>
  <si>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</si>
  <si>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</si>
  <si>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</si>
  <si>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</si>
  <si>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</si>
  <si>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</si>
  <si>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</si>
  <si>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</si>
  <si>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</si>
  <si>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</si>
  <si>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</si>
  <si>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</si>
  <si>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</si>
  <si>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</si>
  <si>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</si>
  <si>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</si>
  <si>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</si>
  <si>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</si>
  <si>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</si>
  <si>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</si>
  <si>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</si>
  <si>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</si>
  <si>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</si>
  <si>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</si>
  <si>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</si>
  <si>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</si>
  <si>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</si>
  <si>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</si>
  <si>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</si>
  <si>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</si>
  <si>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</si>
  <si>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</si>
  <si>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</si>
  <si>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</si>
  <si>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</si>
  <si>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</si>
  <si>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</si>
  <si>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</si>
  <si>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</si>
  <si>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</si>
  <si>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</si>
  <si>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</si>
  <si>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</si>
  <si>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</si>
  <si>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</si>
  <si>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</si>
  <si>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</si>
  <si>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</si>
  <si>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</si>
  <si>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</si>
  <si>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</si>
  <si>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</si>
  <si>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</si>
  <si>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</si>
  <si>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</si>
  <si>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</si>
  <si>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</si>
  <si>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</si>
  <si>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</si>
  <si>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</si>
  <si>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</si>
  <si>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</si>
  <si>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</si>
  <si>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</si>
  <si>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</si>
  <si>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</si>
  <si>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</si>
  <si>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</si>
  <si>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</si>
  <si>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</si>
  <si>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</si>
  <si>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</si>
  <si>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</si>
  <si>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</si>
  <si>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</si>
  <si>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</si>
  <si>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</si>
  <si>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</si>
  <si>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</si>
  <si>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</si>
  <si>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</si>
  <si>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</si>
  <si>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</si>
  <si>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</si>
  <si>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</si>
  <si>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</si>
  <si>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</si>
  <si>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</si>
  <si>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</si>
  <si>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</si>
  <si>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</si>
  <si>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</si>
  <si>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</si>
  <si>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</si>
  <si>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</si>
  <si>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</si>
  <si>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</si>
  <si>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</si>
  <si>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</si>
  <si>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</si>
  <si>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</si>
  <si>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</si>
  <si>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</si>
  <si>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</si>
  <si>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</si>
  <si>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</si>
  <si>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</si>
  <si>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</si>
  <si>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</si>
  <si>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</si>
  <si>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</si>
  <si>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</si>
  <si>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</si>
  <si>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</si>
  <si>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</si>
  <si>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</si>
  <si>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</si>
  <si>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</si>
  <si>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</si>
  <si>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</si>
  <si>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</si>
  <si>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</si>
  <si>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</si>
  <si>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</si>
  <si>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</si>
  <si>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</si>
  <si>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</si>
  <si>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</si>
  <si>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</si>
  <si>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</si>
  <si>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</si>
  <si>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</si>
  <si>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</si>
  <si>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</si>
  <si>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</si>
  <si>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</si>
  <si>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</si>
  <si>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</si>
  <si>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</si>
  <si>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</si>
  <si>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</si>
  <si>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</si>
  <si>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</si>
  <si>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</si>
  <si>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</si>
  <si>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</si>
  <si>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</si>
  <si>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</si>
  <si>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</si>
  <si>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</si>
  <si>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</si>
  <si>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</si>
  <si>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</si>
  <si>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</si>
  <si>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</si>
  <si>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</si>
  <si>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</si>
  <si>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</si>
  <si>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</si>
  <si>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</si>
  <si>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</si>
  <si>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</si>
  <si>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</si>
  <si>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</si>
  <si>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</si>
  <si>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</si>
  <si>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</si>
  <si>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</si>
  <si>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</si>
  <si>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</si>
  <si>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</si>
  <si>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</si>
  <si>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</si>
  <si>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</si>
  <si>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</si>
  <si>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</si>
  <si>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</si>
  <si>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</si>
  <si>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</si>
  <si>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</si>
  <si>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</si>
  <si>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</si>
  <si>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</si>
  <si>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</si>
  <si>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</si>
  <si>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</si>
  <si>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</si>
  <si>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</si>
  <si>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</si>
  <si>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</si>
  <si>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</si>
  <si>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</si>
  <si>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</si>
  <si>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</si>
  <si>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</si>
  <si>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</si>
  <si>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</si>
  <si>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</si>
  <si>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</si>
  <si>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</si>
  <si>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</si>
  <si>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</si>
  <si>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</si>
  <si>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</si>
  <si>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</si>
  <si>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</si>
  <si>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</si>
  <si>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</si>
  <si>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</si>
  <si>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</si>
  <si>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</si>
  <si>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</si>
  <si>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</si>
  <si>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</si>
  <si>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</si>
  <si>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</si>
  <si>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</si>
  <si>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</si>
  <si>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</si>
  <si>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</si>
  <si>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</si>
  <si>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</si>
  <si>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</si>
  <si>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</si>
  <si>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</si>
  <si>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</si>
  <si>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</si>
  <si>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</si>
  <si>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</si>
  <si>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</si>
  <si>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</si>
  <si>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</si>
  <si>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</si>
  <si>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</si>
  <si>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</si>
  <si>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</si>
  <si>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</si>
  <si>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</si>
  <si>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</si>
  <si>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</si>
  <si>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</si>
  <si>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</si>
  <si>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</si>
  <si>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</si>
  <si>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</si>
  <si>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</si>
  <si>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</si>
  <si>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</si>
  <si>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</si>
  <si>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</si>
  <si>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</si>
  <si>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</si>
  <si>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</si>
  <si>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</si>
  <si>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</si>
  <si>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</si>
  <si>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</si>
  <si>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</si>
  <si>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</si>
  <si>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</si>
  <si>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</si>
  <si>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</si>
  <si>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</si>
  <si>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</si>
  <si>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</si>
  <si>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</si>
  <si>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</si>
  <si>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</si>
  <si>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</si>
  <si>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</si>
  <si>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</si>
  <si>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</si>
  <si>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</si>
  <si>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</si>
  <si>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</si>
  <si>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</si>
  <si>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</si>
  <si>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</si>
  <si>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</si>
  <si>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</si>
  <si>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</si>
  <si>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</si>
  <si>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</si>
  <si>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</si>
  <si>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</si>
  <si>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</si>
  <si>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</si>
  <si>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</si>
  <si>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</si>
  <si>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</si>
  <si>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</si>
  <si>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</si>
  <si>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</si>
  <si>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</si>
  <si>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</si>
  <si>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</si>
  <si>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</si>
  <si>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</si>
  <si>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</si>
  <si>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</si>
  <si>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</si>
  <si>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</si>
  <si>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</si>
  <si>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</si>
  <si>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</si>
  <si>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</si>
  <si>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</si>
  <si>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</si>
  <si>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</si>
  <si>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</si>
  <si>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</si>
  <si>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</si>
  <si>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</si>
  <si>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</si>
  <si>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</si>
  <si>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</si>
  <si>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</si>
  <si>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</si>
  <si>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</si>
  <si>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</si>
  <si>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</si>
  <si>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</si>
  <si>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</si>
  <si>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</si>
  <si>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</si>
  <si>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</si>
  <si>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</si>
  <si>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</si>
  <si>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</si>
  <si>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</si>
  <si>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</si>
  <si>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</si>
  <si>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</si>
  <si>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</si>
  <si>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</si>
  <si>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</si>
  <si>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</si>
  <si>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</si>
  <si>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</si>
  <si>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</si>
  <si>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</si>
  <si>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</si>
  <si>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</si>
  <si>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</si>
  <si>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</si>
  <si>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</si>
  <si>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</si>
  <si>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</si>
  <si>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</si>
  <si>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</si>
  <si>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</si>
  <si>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</si>
  <si>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</si>
  <si>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</si>
  <si>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</si>
  <si>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</si>
  <si>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</si>
  <si>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</si>
  <si>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</si>
  <si>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</si>
  <si>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</si>
  <si>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</si>
  <si>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</si>
  <si>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</si>
  <si>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</si>
  <si>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</si>
  <si>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</si>
  <si>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</si>
  <si>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</si>
  <si>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</si>
  <si>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</si>
  <si>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</si>
  <si>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</si>
  <si>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</si>
  <si>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</si>
  <si>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</si>
  <si>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</si>
  <si>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</si>
  <si>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</si>
  <si>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</si>
  <si>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</si>
  <si>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</si>
  <si>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</si>
  <si>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</si>
  <si>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</si>
  <si>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</si>
  <si>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</si>
  <si>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</si>
  <si>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</si>
  <si>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</si>
  <si>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</si>
  <si>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</si>
  <si>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</si>
  <si>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</si>
  <si>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</si>
  <si>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</si>
  <si>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</si>
  <si>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</si>
  <si>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</si>
  <si>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</si>
  <si>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</si>
  <si>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</si>
  <si>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</si>
  <si>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</si>
  <si>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</si>
  <si>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</si>
  <si>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</si>
  <si>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</si>
  <si>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</si>
  <si>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</si>
  <si>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</si>
  <si>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</si>
  <si>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</si>
  <si>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</si>
  <si>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</si>
  <si>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</si>
  <si>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</si>
  <si>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</si>
  <si>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</si>
  <si>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</si>
  <si>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</si>
  <si>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</si>
  <si>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</si>
  <si>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</si>
  <si>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</si>
  <si>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</si>
  <si>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</si>
  <si>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</si>
  <si>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</si>
  <si>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</si>
  <si>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</si>
  <si>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</si>
  <si>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</si>
  <si>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</si>
  <si>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</si>
  <si>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</si>
  <si>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</si>
  <si>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</si>
  <si>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</si>
  <si>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</si>
  <si>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</si>
  <si>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</si>
  <si>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</si>
  <si>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</si>
  <si>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</si>
  <si>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</si>
  <si>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</si>
  <si>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</si>
  <si>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</si>
  <si>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</si>
  <si>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</si>
  <si>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</si>
  <si>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</si>
  <si>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</si>
  <si>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</si>
  <si>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</si>
  <si>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</si>
  <si>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</si>
  <si>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</si>
  <si>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</si>
  <si>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</si>
  <si>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</si>
  <si>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</si>
  <si>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</si>
  <si>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</si>
  <si>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</si>
  <si>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</si>
  <si>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</si>
  <si>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</si>
  <si>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</si>
  <si>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</si>
  <si>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</si>
  <si>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</si>
  <si>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</si>
  <si>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</si>
  <si>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</si>
  <si>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</si>
  <si>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</si>
  <si>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</si>
  <si>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</si>
  <si>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</si>
  <si>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</si>
  <si>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</si>
  <si>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</si>
  <si>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</si>
  <si>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</si>
  <si>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</si>
  <si>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</si>
  <si>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</si>
  <si>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</si>
  <si>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</si>
  <si>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</si>
  <si>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</si>
  <si>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</si>
  <si>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</si>
  <si>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</si>
  <si>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</si>
  <si>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</si>
  <si>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</si>
  <si>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</si>
  <si>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</si>
  <si>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</si>
  <si>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</si>
  <si>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</si>
  <si>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</si>
  <si>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</si>
  <si>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</si>
  <si>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</si>
  <si>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</si>
  <si>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</si>
  <si>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</si>
  <si>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</si>
  <si>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</si>
  <si>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</si>
  <si>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</si>
  <si>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</si>
  <si>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</si>
  <si>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</si>
  <si>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</si>
  <si>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</si>
  <si>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</si>
  <si>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</si>
  <si>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</si>
  <si>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</si>
  <si>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</si>
  <si>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</si>
  <si>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</si>
  <si>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</si>
  <si>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</si>
  <si>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</si>
  <si>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</si>
  <si>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</si>
  <si>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</si>
  <si>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</si>
  <si>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</si>
  <si>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</si>
  <si>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</si>
  <si>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</si>
  <si>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</si>
  <si>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</si>
  <si>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</si>
  <si>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</si>
  <si>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</si>
  <si>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</si>
  <si>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</si>
  <si>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</si>
  <si>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</si>
  <si>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</si>
  <si>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</si>
  <si>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</si>
  <si>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</si>
  <si>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</si>
  <si>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</si>
  <si>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</si>
  <si>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</si>
  <si>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</si>
  <si>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</si>
  <si>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</si>
  <si>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</si>
  <si>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</si>
  <si>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</si>
  <si>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</si>
  <si>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</si>
  <si>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</si>
  <si>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</si>
  <si>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</si>
  <si>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</si>
  <si>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</si>
  <si>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</si>
  <si>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</si>
  <si>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</si>
  <si>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</si>
  <si>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</si>
  <si>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</si>
  <si>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</si>
  <si>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</si>
  <si>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</si>
  <si>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</si>
  <si>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</si>
  <si>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</si>
  <si>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</si>
  <si>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</si>
  <si>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</si>
  <si>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</si>
  <si>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</si>
  <si>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</si>
  <si>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</si>
  <si>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</si>
  <si>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</si>
  <si>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</si>
  <si>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</si>
  <si>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</si>
  <si>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</si>
  <si>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</si>
  <si>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</si>
  <si>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</si>
  <si>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</si>
  <si>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</si>
  <si>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</si>
  <si>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</si>
  <si>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</si>
  <si>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</si>
  <si>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</si>
  <si>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</si>
  <si>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</si>
  <si>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</si>
  <si>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</si>
  <si>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</si>
  <si>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</si>
  <si>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</si>
  <si>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</si>
  <si>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</si>
  <si>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</si>
  <si>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</si>
  <si>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</si>
  <si>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</si>
  <si>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</si>
  <si>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</si>
  <si>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</si>
  <si>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</si>
  <si>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</si>
  <si>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</si>
  <si>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</si>
  <si>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</si>
  <si>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</si>
  <si>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</si>
  <si>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</si>
  <si>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</si>
  <si>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</si>
  <si>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</si>
  <si>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</si>
  <si>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</si>
  <si>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</si>
  <si>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</si>
  <si>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</si>
  <si>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</si>
  <si>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</si>
  <si>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</si>
  <si>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</si>
  <si>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</si>
  <si>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</si>
  <si>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</si>
  <si>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</si>
  <si>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</si>
  <si>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</si>
  <si>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</si>
  <si>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</si>
  <si>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</si>
  <si>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</si>
  <si>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</si>
  <si>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</si>
  <si>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</si>
  <si>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</si>
  <si>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</si>
  <si>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</si>
  <si>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</si>
  <si>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</si>
  <si>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</si>
  <si>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</si>
  <si>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</si>
  <si>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</si>
  <si>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</si>
  <si>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</si>
  <si>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</si>
  <si>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</si>
  <si>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</si>
  <si>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</si>
  <si>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</si>
  <si>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</si>
  <si>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</si>
  <si>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</si>
  <si>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</si>
  <si>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</si>
  <si>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</si>
  <si>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</si>
  <si>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</si>
  <si>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</si>
  <si>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</si>
  <si>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</si>
  <si>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</si>
  <si>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</si>
  <si>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</si>
  <si>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</si>
  <si>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</si>
  <si>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</si>
  <si>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</si>
  <si>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</si>
  <si>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</si>
  <si>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</si>
  <si>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</si>
  <si>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</si>
  <si>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</si>
  <si>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</si>
  <si>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</si>
  <si>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</si>
  <si>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</si>
  <si>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</si>
  <si>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</si>
  <si>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</si>
  <si>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</si>
  <si>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</si>
  <si>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</si>
  <si>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</si>
  <si>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</si>
  <si>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</si>
  <si>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</si>
  <si>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</si>
  <si>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</si>
  <si>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</si>
  <si>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</si>
  <si>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</si>
  <si>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</si>
  <si>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</si>
  <si>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</si>
  <si>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</si>
  <si>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</si>
  <si>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</si>
  <si>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</si>
  <si>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</si>
  <si>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</si>
  <si>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</si>
  <si>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</si>
  <si>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</si>
  <si>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</si>
  <si>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</si>
  <si>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</si>
  <si>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</si>
  <si>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</si>
  <si>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</si>
  <si>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</si>
  <si>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</si>
  <si>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</si>
  <si>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</si>
  <si>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</si>
  <si>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</si>
  <si>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</si>
  <si>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</si>
  <si>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</si>
  <si>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</si>
  <si>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</si>
  <si>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</si>
  <si>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</si>
  <si>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</si>
  <si>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</si>
  <si>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</si>
  <si>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</si>
  <si>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</si>
  <si>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</si>
  <si>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</si>
  <si>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</si>
  <si>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</si>
  <si>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</si>
  <si>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</si>
  <si>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</si>
  <si>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</si>
  <si>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</si>
  <si>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</si>
  <si>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</si>
  <si>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</si>
  <si>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</si>
  <si>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</si>
  <si>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</si>
  <si>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</si>
  <si>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</si>
  <si>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</si>
  <si>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</si>
  <si>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</si>
  <si>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</si>
  <si>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</si>
  <si>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</si>
  <si>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</si>
  <si>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</si>
  <si>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</si>
  <si>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</si>
  <si>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</si>
  <si>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</si>
  <si>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</si>
  <si>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</si>
  <si>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</si>
  <si>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</si>
  <si>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</si>
  <si>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</si>
  <si>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</si>
  <si>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</si>
  <si>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</si>
  <si>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</si>
  <si>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</si>
  <si>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</si>
  <si>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</si>
  <si>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</si>
  <si>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</si>
  <si>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</si>
  <si>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</si>
  <si>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</si>
  <si>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</si>
  <si>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</si>
  <si>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</si>
  <si>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</si>
  <si>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</si>
  <si>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</si>
  <si>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</si>
  <si>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</si>
  <si>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</si>
  <si>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</si>
  <si>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</si>
  <si>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</si>
  <si>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</si>
  <si>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</si>
  <si>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</si>
  <si>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</si>
  <si>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</si>
  <si>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</si>
  <si>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</si>
  <si>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</si>
  <si>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</si>
  <si>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</si>
  <si>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</si>
  <si>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</si>
  <si>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</si>
  <si>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</si>
  <si>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</si>
  <si>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</si>
  <si>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</si>
  <si>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</si>
  <si>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</si>
  <si>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</si>
  <si>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</si>
  <si>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</si>
  <si>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</si>
  <si>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</si>
  <si>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</si>
  <si>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</si>
  <si>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</si>
  <si>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</si>
  <si>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</si>
  <si>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</si>
  <si>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</si>
  <si>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</si>
  <si>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</si>
  <si>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</si>
  <si>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</si>
  <si>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</si>
  <si>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</si>
  <si>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</si>
  <si>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</si>
  <si>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</si>
  <si>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</si>
  <si>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</si>
  <si>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</si>
  <si>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</si>
  <si>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</si>
  <si>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</si>
  <si>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</si>
  <si>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</si>
  <si>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</si>
  <si>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</si>
  <si>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</si>
  <si>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</si>
  <si>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</si>
  <si>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</si>
  <si>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</si>
  <si>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</si>
  <si>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</si>
  <si>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</si>
  <si>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</si>
  <si>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</si>
  <si>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</si>
  <si>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</si>
  <si>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</si>
  <si>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</si>
  <si>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</si>
  <si>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</si>
  <si>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</si>
  <si>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</si>
  <si>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</si>
  <si>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</si>
  <si>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</si>
  <si>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</si>
  <si>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</si>
  <si>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</si>
  <si>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</si>
  <si>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</si>
  <si>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</si>
  <si>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</si>
  <si>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</si>
  <si>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</si>
  <si>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</si>
  <si>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</si>
  <si>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</si>
  <si>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</si>
  <si>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</si>
  <si>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</si>
  <si>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</si>
  <si>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</si>
  <si>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</si>
  <si>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</si>
  <si>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</si>
  <si>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</si>
  <si>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</si>
  <si>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</si>
  <si>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</si>
  <si>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</si>
  <si>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</si>
  <si>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</si>
  <si>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</si>
  <si>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</si>
  <si>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</si>
  <si>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</si>
  <si>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</si>
  <si>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</si>
  <si>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</si>
  <si>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</si>
  <si>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</si>
  <si>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</si>
  <si>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</si>
  <si>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</si>
  <si>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</si>
  <si>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</si>
  <si>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</si>
  <si>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</si>
  <si>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</si>
  <si>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</si>
  <si>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</si>
  <si>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</si>
  <si>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</si>
  <si>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</si>
  <si>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</si>
  <si>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</si>
  <si>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</si>
  <si>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</si>
  <si>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</si>
  <si>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</si>
  <si>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</si>
  <si>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</si>
  <si>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</si>
  <si>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</si>
  <si>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</si>
  <si>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</si>
  <si>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</si>
  <si>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</si>
  <si>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</si>
  <si>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</si>
  <si>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</si>
  <si>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</si>
  <si>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</si>
  <si>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</si>
  <si>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</si>
  <si>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</si>
  <si>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</si>
  <si>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</si>
  <si>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</si>
  <si>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</si>
  <si>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</si>
  <si>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</si>
  <si>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</si>
  <si>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</si>
  <si>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</si>
  <si>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</si>
  <si>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</si>
  <si>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</si>
  <si>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</si>
  <si>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</si>
  <si>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</si>
  <si>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</si>
  <si>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</si>
  <si>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</si>
  <si>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</si>
  <si>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</si>
  <si>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</si>
  <si>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</si>
  <si>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</si>
  <si>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</si>
  <si>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</si>
  <si>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</si>
  <si>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</si>
  <si>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</si>
  <si>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</si>
  <si>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</si>
  <si>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</si>
  <si>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</si>
  <si>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</si>
  <si>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</si>
  <si>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</si>
  <si>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</si>
  <si>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</si>
  <si>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</si>
  <si>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</si>
  <si>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</si>
  <si>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</si>
  <si>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</si>
  <si>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</si>
  <si>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</si>
  <si>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</si>
  <si>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</si>
  <si>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</si>
  <si>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</si>
  <si>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</si>
  <si>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</si>
  <si>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</si>
  <si>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</si>
  <si>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</si>
  <si>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</si>
  <si>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</si>
  <si>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</si>
  <si>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</si>
  <si>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</si>
  <si>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</si>
  <si>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</si>
  <si>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</si>
  <si>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</si>
  <si>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</si>
  <si>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</si>
  <si>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</si>
  <si>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</si>
  <si>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</si>
  <si>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</si>
  <si>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</si>
  <si>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</si>
  <si>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</si>
  <si>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</si>
  <si>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</si>
  <si>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</si>
  <si>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</si>
  <si>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</si>
  <si>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</si>
  <si>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</si>
  <si>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</si>
  <si>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</si>
  <si>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</si>
  <si>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</si>
  <si>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</si>
  <si>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</si>
  <si>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</si>
  <si>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</si>
  <si>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</si>
  <si>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</si>
  <si>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</si>
  <si>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</si>
  <si>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</si>
  <si>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</si>
  <si>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</si>
  <si>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</si>
  <si>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</si>
  <si>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</si>
  <si>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</si>
  <si>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</si>
  <si>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</si>
  <si>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</si>
  <si>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</si>
  <si>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</si>
  <si>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</si>
  <si>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</si>
  <si>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</si>
  <si>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</si>
  <si>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</si>
  <si>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</si>
  <si>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</si>
  <si>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</si>
  <si>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</si>
  <si>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</si>
  <si>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</si>
  <si>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</si>
  <si>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</si>
  <si>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</si>
  <si>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</si>
  <si>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</si>
  <si>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</si>
  <si>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</si>
  <si>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</si>
  <si>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</si>
  <si>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</si>
  <si>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</si>
  <si>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</si>
  <si>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</si>
  <si>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</si>
  <si>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</si>
  <si>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</si>
  <si>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</si>
  <si>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</si>
  <si>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</si>
  <si>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</si>
  <si>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</si>
  <si>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</si>
  <si>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</si>
  <si>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</si>
  <si>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</si>
  <si>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</si>
  <si>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</si>
  <si>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</si>
  <si>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</si>
  <si>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</si>
  <si>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</si>
  <si>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</si>
  <si>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</si>
  <si>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</si>
  <si>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</si>
  <si>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</si>
  <si>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</si>
  <si>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</si>
  <si>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</si>
  <si>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</si>
  <si>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</si>
  <si>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</si>
  <si>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</si>
  <si>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</si>
  <si>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</si>
  <si>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</si>
  <si>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</si>
  <si>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</si>
  <si>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</si>
  <si>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</si>
  <si>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</si>
  <si>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</si>
  <si>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</si>
  <si>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</si>
  <si>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</si>
  <si>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</si>
  <si>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</si>
  <si>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</si>
  <si>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</si>
  <si>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</si>
  <si>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</si>
  <si>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</si>
  <si>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</si>
  <si>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</si>
  <si>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</si>
  <si>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</si>
  <si>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</si>
  <si>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</si>
  <si>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</si>
  <si>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</si>
  <si>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</si>
  <si>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</si>
  <si>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</si>
  <si>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</si>
  <si>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</si>
  <si>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</si>
  <si>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</si>
  <si>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</si>
  <si>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</si>
  <si>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</si>
  <si>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</si>
  <si>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</si>
  <si>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</si>
  <si>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</si>
  <si>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</si>
  <si>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</si>
  <si>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</si>
  <si>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</si>
  <si>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</si>
  <si>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</si>
  <si>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</si>
  <si>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</si>
  <si>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</si>
  <si>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</si>
  <si>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</si>
  <si>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</si>
  <si>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</si>
  <si>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</si>
  <si>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</si>
  <si>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</si>
  <si>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</si>
  <si>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</si>
  <si>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</si>
  <si>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</si>
  <si>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</si>
  <si>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</si>
  <si>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</si>
  <si>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</si>
  <si>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</si>
  <si>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</si>
  <si>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</si>
  <si>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</si>
  <si>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</si>
  <si>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</si>
  <si>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</si>
  <si>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</si>
  <si>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</si>
  <si>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</si>
  <si>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</si>
  <si>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</si>
  <si>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</si>
  <si>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</si>
  <si>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</si>
  <si>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</si>
  <si>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</si>
  <si>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</si>
  <si>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</si>
  <si>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</si>
  <si>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</si>
  <si>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</si>
  <si>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</si>
  <si>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</si>
  <si>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</si>
  <si>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</si>
  <si>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</si>
  <si>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</si>
  <si>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</si>
  <si>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</si>
  <si>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</si>
  <si>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</si>
  <si>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</si>
  <si>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</si>
  <si>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</si>
  <si>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</si>
  <si>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</si>
  <si>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</si>
  <si>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</si>
  <si>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</si>
  <si>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</si>
  <si>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</si>
  <si>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</si>
  <si>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</si>
  <si>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</si>
  <si>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</si>
  <si>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</si>
  <si>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</si>
  <si>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</si>
  <si>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</si>
  <si>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</si>
  <si>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</si>
  <si>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</si>
  <si>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</si>
  <si>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</si>
  <si>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</si>
  <si>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</si>
  <si>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</si>
  <si>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</si>
  <si>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</si>
  <si>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</si>
  <si>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</si>
  <si>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</si>
  <si>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</si>
  <si>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</si>
  <si>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</si>
  <si>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</si>
  <si>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</si>
  <si>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</si>
  <si>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</si>
  <si>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</si>
  <si>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</si>
  <si>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</si>
  <si>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</si>
  <si>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</si>
  <si>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</si>
  <si>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</si>
  <si>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</si>
  <si>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</si>
  <si>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</si>
  <si>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</si>
  <si>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</si>
  <si>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</si>
  <si>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</si>
  <si>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</si>
  <si>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</si>
  <si>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</si>
  <si>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</si>
  <si>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</si>
  <si>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</si>
  <si>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</si>
  <si>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</si>
  <si>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</si>
  <si>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</si>
  <si>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</si>
  <si>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</si>
  <si>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</si>
  <si>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</si>
  <si>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</si>
  <si>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</si>
  <si>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</si>
  <si>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</si>
  <si>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</si>
  <si>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</si>
  <si>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</si>
  <si>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</si>
  <si>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</si>
  <si>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</si>
  <si>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</si>
  <si>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</si>
  <si>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</si>
  <si>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</si>
  <si>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</si>
  <si>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</si>
  <si>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</si>
  <si>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</si>
  <si>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</si>
  <si>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</si>
  <si>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</si>
  <si>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</si>
  <si>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</si>
  <si>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</si>
  <si>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</si>
  <si>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</si>
  <si>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</si>
  <si>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</si>
  <si>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</si>
  <si>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</si>
  <si>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</si>
  <si>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</si>
  <si>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</si>
  <si>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</si>
  <si>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</si>
  <si>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</si>
  <si>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</si>
  <si>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</si>
  <si>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</si>
  <si>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</si>
  <si>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</si>
  <si>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</si>
  <si>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</si>
  <si>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</si>
  <si>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</si>
  <si>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</si>
  <si>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</si>
  <si>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</si>
  <si>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</si>
  <si>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</si>
  <si>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</si>
  <si>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</si>
  <si>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</si>
  <si>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</si>
  <si>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</si>
  <si>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</si>
  <si>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</si>
  <si>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</si>
  <si>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</si>
  <si>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</si>
  <si>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</si>
  <si>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</si>
  <si>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</si>
  <si>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</si>
  <si>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</si>
  <si>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</si>
  <si>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</si>
  <si>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</si>
  <si>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</si>
  <si>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</si>
  <si>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</si>
  <si>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</si>
  <si>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</si>
  <si>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</si>
  <si>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</si>
  <si>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</si>
  <si>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</si>
  <si>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</si>
  <si>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</si>
  <si>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</si>
  <si>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</si>
  <si>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</si>
  <si>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</si>
  <si>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</si>
  <si>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</si>
  <si>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</si>
  <si>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</si>
  <si>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</si>
  <si>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</si>
  <si>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</si>
  <si>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</si>
  <si>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</si>
  <si>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</si>
  <si>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</si>
  <si>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</si>
  <si>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</si>
  <si>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</si>
  <si>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</si>
  <si>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</si>
  <si>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</si>
  <si>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</si>
  <si>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</si>
  <si>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</si>
  <si>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</si>
  <si>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</si>
  <si>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</si>
  <si>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</si>
  <si>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</si>
  <si>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</si>
  <si>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</si>
  <si>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</si>
  <si>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</si>
  <si>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</si>
  <si>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</si>
  <si>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</si>
  <si>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</si>
  <si>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</si>
  <si>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</si>
  <si>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</si>
  <si>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</si>
  <si>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</si>
  <si>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</si>
  <si>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</si>
  <si>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</si>
  <si>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</si>
  <si>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</si>
  <si>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</si>
  <si>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</si>
  <si>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</si>
  <si>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</si>
  <si>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</si>
  <si>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</si>
  <si>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</si>
  <si>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</si>
  <si>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</si>
  <si>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</si>
  <si>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</si>
  <si>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</si>
  <si>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</si>
  <si>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</si>
  <si>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</si>
  <si>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</si>
  <si>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</si>
  <si>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</si>
  <si>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</si>
  <si>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</si>
  <si>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</si>
  <si>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</si>
  <si>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</si>
  <si>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</si>
  <si>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</si>
  <si>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</si>
  <si>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</si>
  <si>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</si>
  <si>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</si>
  <si>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</si>
  <si>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</si>
  <si>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</si>
  <si>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</si>
  <si>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</si>
  <si>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</si>
  <si>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</si>
  <si>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</si>
  <si>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</si>
  <si>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</si>
  <si>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</si>
  <si>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</si>
  <si>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</si>
  <si>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</si>
  <si>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</si>
  <si>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</si>
  <si>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</si>
  <si>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</si>
  <si>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</si>
  <si>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</si>
  <si>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</si>
  <si>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</si>
  <si>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</si>
  <si>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</si>
  <si>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</si>
  <si>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</si>
  <si>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</si>
  <si>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</si>
  <si>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</si>
  <si>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</si>
  <si>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</si>
  <si>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</si>
  <si>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</si>
  <si>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</si>
  <si>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</si>
  <si>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</si>
  <si>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</si>
  <si>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</si>
  <si>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</si>
  <si>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</si>
  <si>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</si>
  <si>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</si>
  <si>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</si>
  <si>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</si>
  <si>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</si>
  <si>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</si>
  <si>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</si>
  <si>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</si>
  <si>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</si>
  <si>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</si>
  <si>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</si>
  <si>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</si>
  <si>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</si>
  <si>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</si>
  <si>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</si>
  <si>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</si>
  <si>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</si>
  <si>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</si>
  <si>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</si>
  <si>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</si>
  <si>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</si>
  <si>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</si>
  <si>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</si>
  <si>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</si>
  <si>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</si>
  <si>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</si>
  <si>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</si>
  <si>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</si>
  <si>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</si>
  <si>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</si>
  <si>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</si>
  <si>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</si>
  <si>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</si>
  <si>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</si>
  <si>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</si>
  <si>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</si>
  <si>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</si>
  <si>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</si>
  <si>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</si>
  <si>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</si>
  <si>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</si>
  <si>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</si>
  <si>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</si>
  <si>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</si>
  <si>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</si>
  <si>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</si>
  <si>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</si>
  <si>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</si>
  <si>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</si>
  <si>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</si>
  <si>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</si>
  <si>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</si>
  <si>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</si>
  <si>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</si>
  <si>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</si>
  <si>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</si>
  <si>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</si>
  <si>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</si>
  <si>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</si>
  <si>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</si>
  <si>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</si>
  <si>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</si>
  <si>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</si>
  <si>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</si>
  <si>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</si>
  <si>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</si>
  <si>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</si>
  <si>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</si>
  <si>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</si>
  <si>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</si>
  <si>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</si>
  <si>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</si>
  <si>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</si>
  <si>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</si>
  <si>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</si>
  <si>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</si>
  <si>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</si>
  <si>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</si>
  <si>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</si>
  <si>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</si>
  <si>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</si>
  <si>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</si>
  <si>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</si>
  <si>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</si>
  <si>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</si>
  <si>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</si>
  <si>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</si>
  <si>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</si>
  <si>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</si>
  <si>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</si>
  <si>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</si>
  <si>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</si>
  <si>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</si>
  <si>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</si>
  <si>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</si>
  <si>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</si>
  <si>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</si>
  <si>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</si>
  <si>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</si>
  <si>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</si>
  <si>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</si>
  <si>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</si>
  <si>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</si>
  <si>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</si>
  <si>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</si>
  <si>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</si>
  <si>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</si>
  <si>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</si>
  <si>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</si>
  <si>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</si>
  <si>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</si>
  <si>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</si>
  <si>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</si>
  <si>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</si>
  <si>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</si>
  <si>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</si>
  <si>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</si>
  <si>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</si>
  <si>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</si>
  <si>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</si>
  <si>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</si>
  <si>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</si>
  <si>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</si>
  <si>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</si>
  <si>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</si>
  <si>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</si>
  <si>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</si>
  <si>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</si>
  <si>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</si>
  <si>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</si>
  <si>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</si>
  <si>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</si>
  <si>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</si>
  <si>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</si>
  <si>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</si>
  <si>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</si>
  <si>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</si>
  <si>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</si>
  <si>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</si>
  <si>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</si>
  <si>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</si>
  <si>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</si>
  <si>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</si>
  <si>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</si>
  <si>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</si>
  <si>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</si>
  <si>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</si>
  <si>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</si>
  <si>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</si>
  <si>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</si>
  <si>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</si>
  <si>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</si>
  <si>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</si>
  <si>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</si>
  <si>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</si>
  <si>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</si>
  <si>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</si>
  <si>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</si>
  <si>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</si>
  <si>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</si>
  <si>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</si>
  <si>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</si>
  <si>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</si>
  <si>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</si>
  <si>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</si>
  <si>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</si>
  <si>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</si>
  <si>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</si>
  <si>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</si>
  <si>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</si>
  <si>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</si>
  <si>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</si>
  <si>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</si>
  <si>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</si>
  <si>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</si>
  <si>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</si>
  <si>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</si>
  <si>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</si>
  <si>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</si>
  <si>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</si>
  <si>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</si>
  <si>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</si>
  <si>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</si>
  <si>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</si>
  <si>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</si>
  <si>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</si>
  <si>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</si>
  <si>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</si>
  <si>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</si>
  <si>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</si>
  <si>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</si>
  <si>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</si>
  <si>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</si>
  <si>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</si>
  <si>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</si>
  <si>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</si>
  <si>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</si>
  <si>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</si>
  <si>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</si>
  <si>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</si>
  <si>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</si>
  <si>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</si>
  <si>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</si>
  <si>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</si>
  <si>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</si>
  <si>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</si>
  <si>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</si>
  <si>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</si>
  <si>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</si>
  <si>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</si>
  <si>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</si>
  <si>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</si>
  <si>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</si>
  <si>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</si>
  <si>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</si>
  <si>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</si>
  <si>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</si>
  <si>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</si>
  <si>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</si>
  <si>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</si>
  <si>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</si>
  <si>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</si>
  <si>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</si>
  <si>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</si>
  <si>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</si>
  <si>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</si>
  <si>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</si>
  <si>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</si>
  <si>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</si>
  <si>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</si>
  <si>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</si>
  <si>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</si>
  <si>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</si>
  <si>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</si>
  <si>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</si>
  <si>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</si>
  <si>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</si>
  <si>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</si>
  <si>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</si>
  <si>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</si>
  <si>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</si>
  <si>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</si>
  <si>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</si>
  <si>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</si>
  <si>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</si>
  <si>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</si>
  <si>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</si>
  <si>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</si>
  <si>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</si>
  <si>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</si>
  <si>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</si>
  <si>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</si>
  <si>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</si>
  <si>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</si>
  <si>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</si>
  <si>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</si>
  <si>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</si>
  <si>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</si>
  <si>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</si>
  <si>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</si>
  <si>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</si>
  <si>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</si>
  <si>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</si>
  <si>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</si>
  <si>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</si>
  <si>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</si>
  <si>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</si>
  <si>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</si>
  <si>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</si>
  <si>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</si>
  <si>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</si>
  <si>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</si>
  <si>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</si>
  <si>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</si>
  <si>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</si>
  <si>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</si>
  <si>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</si>
  <si>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</si>
  <si>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</si>
  <si>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</si>
  <si>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</si>
  <si>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</si>
  <si>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</si>
  <si>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</si>
  <si>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</si>
  <si>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</si>
  <si>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</si>
  <si>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</si>
  <si>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</si>
  <si>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</si>
  <si>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</si>
  <si>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</si>
  <si>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</si>
  <si>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</si>
  <si>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</si>
  <si>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</si>
  <si>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</si>
  <si>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</si>
  <si>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</si>
  <si>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</si>
  <si>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</si>
  <si>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</si>
  <si>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</si>
  <si>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</si>
  <si>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</si>
  <si>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</si>
  <si>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</si>
  <si>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</si>
  <si>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</si>
  <si>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</si>
  <si>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</si>
  <si>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</si>
  <si>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</si>
  <si>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</si>
  <si>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</si>
  <si>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</si>
  <si>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</si>
  <si>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</si>
  <si>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</si>
  <si>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</si>
  <si>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</si>
  <si>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</si>
  <si>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</si>
  <si>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</si>
  <si>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</si>
  <si>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</si>
  <si>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</si>
  <si>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</si>
  <si>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</si>
  <si>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</si>
  <si>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</si>
  <si>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</si>
  <si>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</si>
  <si>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</si>
  <si>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</si>
  <si>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</si>
  <si>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</si>
  <si>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</si>
  <si>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</si>
  <si>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</si>
  <si>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</si>
  <si>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</si>
  <si>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</si>
  <si>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</si>
  <si>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</si>
  <si>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</si>
  <si>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</si>
  <si>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</si>
  <si>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</si>
  <si>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</si>
  <si>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</si>
  <si>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</si>
  <si>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</si>
  <si>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</si>
  <si>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</si>
  <si>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</si>
  <si>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</si>
  <si>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</si>
  <si>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</si>
  <si>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</si>
  <si>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</si>
  <si>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</si>
  <si>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</si>
  <si>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</si>
  <si>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</si>
  <si>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</si>
  <si>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</si>
  <si>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</si>
  <si>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</si>
  <si>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</si>
  <si>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</si>
  <si>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</si>
  <si>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</si>
  <si>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</si>
  <si>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</si>
  <si>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</si>
  <si>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</si>
  <si>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</si>
  <si>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</si>
  <si>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</si>
  <si>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</si>
  <si>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</si>
  <si>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</si>
  <si>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</si>
  <si>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</si>
  <si>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</si>
  <si>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</si>
  <si>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</si>
  <si>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</si>
  <si>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</si>
  <si>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</si>
  <si>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</si>
  <si>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</si>
  <si>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</si>
  <si>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</si>
  <si>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</si>
  <si>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</si>
  <si>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</si>
  <si>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</si>
  <si>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</si>
  <si>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</si>
  <si>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</si>
  <si>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</si>
  <si>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</si>
  <si>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</si>
  <si>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</si>
  <si>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</si>
  <si>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</si>
  <si>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</si>
  <si>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</si>
  <si>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</si>
  <si>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</si>
  <si>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</si>
  <si>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</si>
  <si>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</si>
  <si>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</si>
  <si>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</si>
  <si>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</si>
  <si>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</si>
  <si>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</si>
  <si>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</si>
  <si>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</si>
  <si>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</si>
  <si>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</si>
  <si>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</si>
  <si>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</si>
  <si>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</si>
  <si>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</si>
  <si>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</si>
  <si>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</si>
  <si>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</si>
  <si>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</si>
  <si>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</si>
  <si>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</si>
  <si>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</si>
  <si>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</si>
  <si>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</si>
  <si>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</si>
  <si>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</si>
  <si>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</si>
  <si>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</si>
  <si>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</si>
  <si>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</si>
  <si>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</si>
  <si>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</si>
  <si>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</si>
  <si>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</si>
  <si>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</si>
  <si>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</si>
  <si>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</si>
  <si>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</si>
  <si>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</si>
  <si>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</si>
  <si>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</si>
  <si>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</si>
  <si>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</si>
  <si>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</si>
  <si>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</si>
  <si>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</si>
  <si>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</si>
  <si>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</si>
  <si>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</si>
  <si>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</si>
  <si>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</si>
  <si>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</si>
  <si>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</si>
  <si>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</si>
  <si>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</si>
  <si>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</si>
  <si>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</si>
  <si>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</si>
  <si>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</si>
  <si>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</si>
  <si>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</si>
  <si>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</si>
  <si>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</si>
  <si>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</si>
  <si>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</si>
  <si>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</si>
  <si>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</si>
  <si>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</si>
  <si>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</si>
  <si>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</si>
  <si>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</si>
  <si>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</si>
  <si>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</si>
  <si>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</si>
  <si>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</si>
  <si>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</si>
  <si>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</si>
  <si>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</si>
  <si>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</si>
  <si>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</si>
  <si>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</si>
  <si>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</si>
  <si>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</si>
  <si>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</si>
  <si>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</si>
  <si>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</si>
  <si>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</si>
  <si>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</si>
  <si>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</si>
  <si>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</si>
  <si>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</si>
  <si>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</si>
  <si>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</si>
  <si>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</si>
  <si>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</si>
  <si>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</si>
  <si>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</si>
  <si>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</si>
  <si>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</si>
  <si>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</si>
  <si>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</si>
  <si>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</si>
  <si>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</si>
  <si>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</si>
  <si>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</si>
  <si>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</si>
  <si>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</si>
  <si>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</si>
  <si>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</si>
  <si>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</si>
  <si>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</si>
  <si>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</si>
  <si>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</si>
  <si>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</si>
  <si>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</si>
  <si>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</si>
  <si>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</si>
  <si>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</si>
  <si>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</si>
  <si>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</si>
  <si>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</si>
  <si>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</si>
  <si>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</si>
  <si>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</si>
  <si>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</si>
  <si>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</si>
  <si>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</si>
  <si>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</si>
  <si>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</si>
  <si>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</si>
  <si>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</si>
  <si>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</si>
  <si>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</si>
  <si>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</si>
  <si>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</si>
  <si>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</si>
  <si>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</si>
  <si>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</si>
  <si>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</si>
  <si>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</si>
  <si>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</si>
  <si>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</si>
  <si>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</si>
  <si>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</si>
  <si>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</si>
  <si>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</si>
  <si>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</si>
  <si>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</si>
  <si>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</si>
  <si>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</si>
  <si>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</si>
  <si>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</si>
  <si>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</si>
  <si>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</si>
  <si>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</si>
  <si>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</si>
  <si>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</si>
  <si>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</si>
  <si>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</si>
  <si>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</si>
  <si>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</si>
  <si>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</si>
  <si>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</si>
  <si>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</si>
  <si>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</si>
  <si>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</si>
  <si>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</si>
  <si>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</si>
  <si>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</si>
  <si>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</si>
  <si>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</si>
  <si>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</si>
  <si>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</si>
  <si>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</si>
  <si>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</si>
  <si>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</si>
  <si>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</si>
  <si>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</si>
  <si>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</si>
  <si>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</si>
  <si>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</si>
  <si>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</si>
  <si>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</si>
  <si>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</si>
  <si>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</si>
  <si>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</si>
  <si>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</si>
  <si>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</si>
  <si>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</si>
  <si>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</si>
  <si>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</si>
  <si>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</si>
  <si>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</si>
  <si>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</si>
  <si>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</si>
  <si>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</si>
  <si>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</si>
  <si>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</si>
  <si>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</si>
  <si>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</si>
  <si>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</si>
  <si>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</si>
  <si>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</si>
  <si>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</si>
  <si>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</si>
  <si>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</si>
  <si>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</si>
  <si>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</si>
  <si>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</si>
  <si>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</si>
  <si>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</si>
  <si>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</si>
  <si>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</si>
  <si>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</si>
  <si>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</si>
  <si>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</si>
  <si>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</si>
  <si>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</si>
  <si>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</si>
  <si>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</si>
  <si>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</si>
  <si>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</si>
  <si>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</si>
  <si>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</si>
  <si>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</si>
  <si>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</si>
  <si>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</si>
  <si>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</si>
  <si>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</si>
  <si>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</si>
  <si>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</si>
  <si>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</si>
  <si>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</si>
  <si>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</si>
  <si>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</si>
  <si>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</si>
  <si>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</si>
  <si>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</si>
  <si>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</si>
  <si>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</si>
  <si>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</si>
  <si>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</si>
  <si>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</si>
  <si>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</si>
  <si>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</si>
  <si>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</si>
  <si>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</si>
  <si>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</si>
  <si>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</si>
  <si>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</si>
  <si>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</si>
  <si>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</si>
  <si>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</si>
  <si>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</si>
  <si>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</si>
  <si>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</si>
  <si>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</si>
  <si>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</si>
  <si>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</si>
  <si>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</si>
  <si>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</si>
  <si>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</si>
  <si>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</si>
  <si>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</si>
  <si>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</si>
  <si>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</si>
  <si>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</si>
  <si>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</si>
  <si>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</si>
  <si>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</si>
  <si>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</si>
  <si>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</si>
  <si>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</si>
  <si>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</si>
  <si>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</si>
  <si>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</si>
  <si>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</si>
  <si>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</si>
  <si>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</si>
  <si>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</si>
  <si>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</si>
  <si>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</si>
  <si>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</si>
  <si>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</si>
  <si>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</si>
  <si>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</si>
  <si>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</si>
  <si>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</si>
  <si>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</si>
  <si>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</si>
  <si>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</si>
  <si>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</si>
  <si>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</si>
  <si>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</si>
  <si>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</si>
  <si>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</si>
  <si>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</si>
  <si>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</si>
  <si>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</si>
  <si>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</si>
  <si>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</si>
  <si>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</si>
  <si>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</si>
  <si>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</si>
  <si>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</si>
  <si>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</si>
  <si>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</si>
  <si>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</si>
  <si>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</si>
  <si>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</si>
  <si>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</si>
  <si>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</si>
  <si>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</si>
  <si>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</si>
  <si>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</si>
  <si>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</si>
  <si>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</si>
  <si>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</si>
  <si>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</si>
  <si>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</si>
  <si>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</si>
  <si>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</si>
  <si>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</si>
  <si>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</si>
  <si>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</si>
  <si>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</si>
  <si>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</si>
  <si>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</si>
  <si>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</si>
  <si>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</si>
  <si>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</si>
  <si>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</si>
  <si>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</si>
  <si>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</si>
  <si>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</si>
  <si>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</si>
  <si>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</si>
  <si>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</si>
  <si>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</si>
  <si>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</si>
  <si>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</si>
  <si>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</si>
  <si>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</si>
  <si>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</si>
  <si>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</si>
  <si>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</si>
  <si>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</si>
  <si>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</si>
  <si>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</si>
  <si>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</si>
  <si>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</si>
  <si>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</si>
  <si>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</si>
  <si>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</si>
  <si>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</si>
  <si>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</si>
  <si>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</si>
  <si>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</si>
  <si>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</si>
  <si>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</si>
  <si>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</si>
  <si>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</si>
  <si>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</si>
  <si>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</si>
  <si>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</si>
  <si>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</si>
  <si>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</si>
  <si>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</si>
  <si>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</si>
  <si>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</si>
  <si>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</si>
  <si>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</si>
  <si>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</si>
  <si>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</si>
  <si>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</si>
  <si>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</si>
  <si>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</si>
  <si>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</si>
  <si>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</si>
  <si>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</si>
  <si>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</si>
  <si>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</si>
  <si>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</si>
  <si>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</si>
  <si>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</si>
  <si>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</si>
  <si>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</si>
  <si>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</si>
  <si>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</si>
  <si>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</si>
  <si>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</si>
  <si>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</si>
  <si>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</si>
  <si>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</si>
  <si>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</si>
  <si>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</si>
  <si>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</si>
  <si>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</si>
  <si>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</si>
  <si>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</si>
  <si>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</si>
  <si>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</si>
  <si>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</si>
  <si>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</si>
  <si>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</si>
  <si>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</si>
  <si>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</si>
  <si>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</si>
  <si>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</si>
  <si>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</si>
  <si>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</si>
  <si>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</si>
  <si>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</si>
  <si>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</si>
  <si>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</si>
  <si>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</si>
  <si>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</si>
  <si>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</si>
  <si>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</si>
  <si>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</si>
  <si>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</si>
  <si>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</si>
  <si>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</si>
  <si>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</si>
  <si>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</si>
  <si>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</si>
  <si>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</si>
  <si>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</si>
  <si>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</si>
  <si>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</si>
  <si>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</si>
  <si>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</si>
  <si>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</si>
  <si>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</si>
  <si>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</si>
  <si>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</si>
  <si>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</si>
  <si>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</si>
  <si>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</si>
  <si>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</si>
  <si>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</si>
  <si>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</si>
  <si>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</si>
  <si>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</si>
  <si>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</si>
  <si>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</si>
  <si>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</si>
  <si>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</si>
  <si>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</si>
  <si>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</si>
  <si>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</si>
  <si>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</si>
  <si>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</si>
  <si>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</si>
  <si>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</si>
  <si>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</si>
  <si>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</si>
  <si>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</si>
  <si>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</si>
  <si>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</si>
  <si>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</si>
  <si>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</si>
  <si>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</si>
  <si>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</si>
  <si>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</si>
  <si>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</si>
  <si>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</si>
  <si>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</si>
  <si>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</si>
  <si>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</si>
  <si>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</si>
  <si>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</si>
  <si>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</si>
  <si>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</si>
  <si>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</si>
  <si>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</si>
  <si>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</si>
  <si>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</si>
  <si>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</si>
  <si>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</si>
  <si>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</si>
  <si>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</si>
  <si>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</si>
  <si>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</si>
  <si>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</si>
  <si>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</si>
  <si>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</si>
  <si>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</si>
  <si>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</si>
  <si>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</si>
  <si>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</si>
  <si>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</si>
  <si>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</si>
  <si>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</si>
  <si>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</si>
  <si>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</si>
  <si>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</si>
  <si>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</si>
  <si>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</si>
  <si>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</si>
  <si>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</si>
  <si>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</si>
  <si>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</si>
  <si>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</si>
  <si>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</si>
  <si>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</si>
  <si>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</si>
  <si>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</si>
  <si>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</si>
  <si>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</si>
  <si>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</si>
  <si>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</si>
  <si>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</si>
  <si>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</si>
  <si>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</si>
  <si>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</si>
  <si>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</si>
  <si>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</si>
  <si>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</si>
  <si>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</si>
  <si>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</si>
  <si>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</si>
  <si>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</si>
  <si>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</si>
  <si>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</si>
  <si>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</si>
  <si>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</si>
  <si>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</si>
  <si>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</si>
  <si>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</si>
  <si>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</si>
  <si>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</si>
  <si>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</si>
  <si>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</si>
  <si>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</si>
  <si>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</si>
  <si>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</si>
  <si>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</si>
  <si>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</si>
  <si>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</si>
  <si>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</si>
  <si>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</si>
  <si>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</si>
  <si>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</si>
  <si>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</si>
  <si>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</si>
  <si>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</si>
  <si>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</si>
  <si>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</si>
  <si>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</si>
  <si>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</si>
  <si>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</si>
  <si>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</si>
  <si>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</si>
  <si>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</si>
  <si>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</si>
  <si>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</si>
  <si>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</si>
  <si>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</si>
  <si>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</si>
  <si>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</si>
  <si>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</si>
  <si>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</si>
  <si>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</si>
  <si>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</si>
  <si>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</si>
  <si>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</si>
  <si>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</si>
  <si>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</si>
  <si>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</si>
  <si>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</si>
  <si>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</si>
  <si>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</si>
  <si>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</si>
  <si>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</si>
  <si>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</si>
  <si>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</si>
  <si>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</si>
  <si>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</si>
  <si>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</si>
  <si>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</si>
  <si>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</si>
  <si>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</si>
  <si>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</si>
  <si>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</si>
  <si>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</si>
  <si>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</si>
  <si>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</si>
  <si>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</si>
  <si>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</si>
  <si>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</si>
  <si>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</si>
  <si>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</si>
  <si>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</si>
  <si>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</si>
  <si>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</si>
  <si>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</si>
  <si>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</si>
  <si>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</si>
  <si>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</si>
  <si>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</si>
  <si>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</si>
  <si>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</si>
  <si>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</si>
  <si>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</si>
  <si>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</si>
  <si>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</si>
  <si>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</si>
  <si>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</si>
  <si>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</si>
  <si>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</si>
  <si>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</si>
  <si>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</si>
  <si>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</si>
  <si>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</si>
  <si>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</si>
  <si>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</si>
  <si>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</si>
  <si>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</si>
  <si>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</si>
  <si>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</si>
  <si>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</si>
  <si>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</si>
  <si>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</si>
  <si>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</si>
  <si>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</si>
  <si>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</si>
  <si>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</si>
  <si>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</si>
  <si>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</si>
  <si>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</si>
  <si>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</si>
  <si>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</si>
  <si>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</si>
  <si>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</si>
  <si>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</si>
  <si>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</si>
  <si>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</si>
  <si>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</si>
  <si>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</si>
  <si>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</si>
  <si>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</si>
  <si>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</si>
  <si>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</si>
  <si>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</si>
  <si>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</si>
  <si>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</si>
  <si>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</si>
  <si>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</si>
  <si>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</si>
  <si>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</si>
  <si>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</si>
  <si>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</si>
  <si>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</si>
  <si>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</si>
  <si>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</si>
  <si>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</si>
  <si>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</si>
  <si>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</si>
  <si>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</si>
  <si>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</si>
  <si>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</si>
  <si>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</si>
  <si>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</si>
  <si>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</si>
  <si>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</si>
  <si>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</si>
  <si>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</si>
  <si>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</si>
  <si>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</si>
  <si>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</si>
  <si>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</si>
  <si>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</si>
  <si>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</si>
  <si>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</si>
  <si>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</si>
  <si>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</si>
  <si>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</si>
  <si>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</si>
  <si>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</si>
  <si>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</si>
  <si>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</si>
  <si>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</si>
  <si>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</si>
  <si>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</si>
  <si>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</si>
  <si>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</si>
  <si>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</si>
  <si>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</si>
  <si>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</si>
  <si>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</si>
  <si>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</si>
  <si>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</si>
  <si>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</si>
  <si>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</si>
  <si>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</si>
  <si>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</si>
  <si>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</si>
  <si>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</si>
  <si>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</si>
  <si>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</si>
  <si>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</si>
  <si>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</si>
  <si>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</si>
  <si>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</si>
  <si>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</si>
  <si>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</si>
  <si>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</si>
  <si>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</si>
  <si>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</si>
  <si>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</si>
  <si>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</si>
  <si>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</si>
  <si>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</si>
  <si>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</si>
  <si>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</si>
  <si>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</si>
  <si>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</si>
  <si>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</si>
  <si>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</si>
  <si>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</si>
  <si>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</si>
  <si>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</si>
  <si>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</si>
  <si>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</si>
  <si>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</si>
  <si>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</si>
  <si>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</si>
  <si>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</si>
  <si>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</si>
  <si>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</si>
  <si>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</si>
  <si>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</si>
  <si>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</si>
  <si>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</si>
  <si>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</si>
  <si>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</si>
  <si>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</si>
  <si>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</si>
  <si>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</si>
  <si>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</si>
  <si>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</si>
  <si>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</si>
  <si>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</si>
  <si>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</si>
  <si>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</si>
  <si>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</si>
  <si>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</si>
  <si>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</si>
  <si>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</si>
  <si>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</si>
  <si>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</si>
  <si>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</si>
  <si>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</si>
  <si>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</si>
  <si>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</si>
  <si>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</si>
  <si>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</si>
  <si>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</si>
  <si>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</si>
  <si>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</si>
  <si>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</si>
  <si>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</si>
  <si>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</si>
  <si>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</si>
  <si>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</si>
  <si>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</si>
  <si>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</si>
  <si>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</si>
  <si>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</si>
  <si>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</si>
  <si>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</si>
  <si>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</si>
  <si>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</si>
  <si>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</si>
  <si>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</si>
  <si>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</si>
  <si>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</si>
  <si>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</si>
  <si>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</si>
  <si>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</si>
  <si>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</si>
  <si>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</si>
  <si>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</si>
  <si>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</si>
  <si>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</si>
  <si>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</si>
  <si>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</si>
  <si>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</si>
  <si>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</si>
  <si>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</si>
  <si>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</si>
  <si>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</si>
  <si>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</si>
  <si>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</si>
  <si>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</si>
  <si>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</si>
  <si>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</si>
  <si>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</si>
  <si>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</si>
  <si>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</si>
  <si>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</si>
  <si>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</si>
  <si>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</si>
  <si>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</si>
  <si>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</si>
  <si>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</si>
  <si>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</si>
  <si>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</si>
  <si>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</si>
  <si>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</si>
  <si>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</si>
  <si>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</si>
  <si>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</si>
  <si>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</si>
  <si>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</si>
  <si>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</si>
  <si>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</si>
  <si>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</si>
  <si>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</si>
  <si>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</si>
  <si>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</si>
  <si>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</si>
  <si>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</si>
  <si>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</si>
  <si>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</si>
  <si>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</si>
  <si>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</si>
  <si>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</si>
  <si>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</si>
  <si>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</si>
  <si>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</si>
  <si>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</si>
  <si>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</si>
  <si>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</si>
  <si>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</si>
  <si>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</si>
  <si>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</si>
  <si>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</si>
  <si>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</si>
  <si>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</si>
  <si>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</si>
  <si>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</si>
  <si>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</si>
  <si>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</si>
  <si>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</si>
  <si>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</si>
  <si>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</si>
  <si>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</si>
  <si>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</si>
  <si>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</si>
  <si>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</si>
  <si>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</si>
  <si>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</si>
  <si>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</si>
  <si>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</si>
  <si>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</si>
  <si>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</si>
  <si>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</si>
  <si>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</si>
  <si>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</si>
  <si>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</si>
  <si>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</si>
  <si>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</si>
  <si>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</si>
  <si>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</si>
  <si>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</si>
  <si>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</si>
  <si>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</si>
  <si>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</si>
  <si>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</si>
  <si>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</si>
  <si>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</si>
  <si>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</si>
  <si>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</si>
  <si>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</si>
  <si>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</si>
  <si>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</si>
  <si>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</si>
  <si>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</si>
  <si>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</si>
  <si>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</si>
  <si>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</si>
  <si>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</si>
  <si>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</si>
  <si>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</si>
  <si>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</si>
  <si>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</si>
  <si>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</si>
  <si>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</si>
  <si>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</si>
  <si>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</si>
  <si>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</si>
  <si>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</si>
  <si>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</si>
  <si>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</si>
  <si>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</si>
  <si>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</si>
  <si>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</si>
  <si>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</si>
  <si>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</si>
  <si>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</si>
  <si>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</si>
  <si>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</si>
  <si>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</si>
  <si>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</si>
  <si>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</si>
  <si>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</si>
  <si>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</si>
  <si>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</si>
  <si>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</si>
  <si>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</si>
  <si>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</si>
  <si>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</si>
  <si>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</si>
  <si>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</si>
  <si>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</si>
  <si>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</si>
  <si>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</si>
  <si>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</si>
  <si>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</si>
  <si>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</si>
  <si>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</si>
  <si>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</si>
  <si>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</si>
  <si>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</si>
  <si>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</si>
  <si>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</si>
  <si>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</si>
  <si>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</si>
  <si>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</si>
  <si>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</si>
  <si>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</si>
  <si>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</si>
  <si>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</si>
  <si>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</si>
  <si>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</si>
  <si>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</si>
  <si>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</si>
  <si>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</si>
  <si>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</si>
  <si>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</si>
  <si>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</si>
  <si>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</si>
  <si>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</si>
  <si>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</si>
  <si>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</si>
  <si>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</si>
  <si>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</si>
  <si>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</si>
  <si>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</si>
  <si>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</si>
  <si>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</si>
  <si>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</si>
  <si>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</si>
  <si>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</si>
  <si>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</si>
  <si>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</si>
  <si>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</si>
  <si>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</si>
  <si>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</si>
  <si>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</si>
  <si>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</si>
  <si>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</si>
  <si>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</si>
  <si>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</si>
  <si>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</si>
  <si>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</si>
  <si>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</si>
  <si>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</si>
  <si>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</si>
  <si>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</si>
  <si>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</si>
  <si>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</si>
  <si>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</si>
  <si>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</si>
  <si>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</si>
  <si>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</si>
  <si>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</si>
  <si>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</si>
  <si>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</si>
  <si>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</si>
  <si>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</si>
  <si>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</si>
  <si>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</si>
  <si>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</si>
  <si>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</si>
  <si>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</si>
  <si>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</si>
  <si>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</si>
  <si>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</si>
  <si>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</si>
  <si>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</si>
  <si>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</si>
  <si>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</si>
  <si>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</si>
  <si>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</si>
  <si>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</si>
  <si>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</si>
  <si>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</si>
  <si>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</si>
  <si>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</si>
  <si>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</si>
  <si>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</si>
  <si>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</si>
  <si>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</si>
  <si>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</si>
  <si>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</si>
  <si>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</si>
  <si>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</si>
  <si>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</si>
  <si>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</si>
  <si>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</si>
  <si>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</si>
  <si>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</si>
  <si>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</si>
  <si>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</si>
  <si>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</si>
  <si>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</si>
  <si>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</si>
  <si>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</si>
  <si>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</si>
  <si>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</si>
  <si>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</si>
  <si>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</si>
  <si>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</si>
  <si>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</si>
  <si>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</si>
  <si>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</si>
  <si>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</si>
  <si>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</si>
  <si>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</si>
  <si>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</si>
  <si>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</si>
  <si>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</si>
  <si>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</si>
  <si>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</si>
  <si>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</si>
  <si>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</si>
  <si>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</si>
  <si>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</si>
  <si>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</si>
  <si>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</si>
  <si>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</si>
  <si>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</si>
  <si>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</si>
  <si>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</si>
  <si>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</si>
  <si>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</si>
  <si>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</si>
  <si>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</si>
  <si>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</si>
  <si>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</si>
  <si>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</si>
  <si>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</si>
  <si>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</si>
  <si>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</si>
  <si>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</si>
  <si>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</si>
  <si>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</si>
  <si>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</si>
  <si>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</si>
  <si>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</si>
  <si>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</si>
  <si>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</si>
  <si>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</si>
  <si>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</si>
  <si>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</si>
  <si>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</si>
  <si>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</si>
  <si>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</si>
  <si>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</si>
  <si>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</si>
  <si>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</si>
  <si>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</si>
  <si>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</si>
  <si>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</si>
  <si>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</si>
  <si>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</si>
  <si>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</si>
  <si>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</si>
  <si>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</si>
  <si>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</si>
  <si>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</si>
  <si>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</si>
  <si>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</si>
  <si>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</si>
  <si>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</si>
  <si>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</si>
  <si>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</si>
  <si>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</si>
  <si>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</si>
  <si>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</si>
  <si>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</si>
  <si>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</si>
  <si>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</si>
  <si>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</si>
  <si>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</si>
  <si>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</si>
  <si>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</si>
  <si>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</si>
  <si>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</si>
  <si>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</si>
  <si>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</si>
  <si>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</si>
  <si>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</si>
  <si>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</si>
  <si>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</si>
  <si>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</si>
  <si>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</si>
  <si>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</si>
  <si>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</si>
  <si>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</si>
  <si>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</si>
  <si>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</si>
  <si>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</si>
  <si>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</si>
  <si>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</si>
  <si>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</si>
  <si>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</si>
  <si>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</si>
  <si>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</si>
  <si>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</si>
  <si>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</si>
  <si>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</si>
  <si>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</si>
  <si>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</si>
  <si>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</si>
  <si>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</si>
  <si>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</si>
  <si>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</si>
  <si>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</si>
  <si>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</si>
  <si>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</si>
  <si>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</si>
  <si>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</si>
  <si>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</si>
  <si>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</si>
  <si>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</si>
  <si>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</si>
  <si>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</si>
  <si>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</si>
  <si>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</si>
  <si>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</si>
  <si>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</si>
  <si>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</si>
  <si>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</si>
  <si>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</si>
  <si>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</si>
  <si>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</si>
  <si>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</si>
  <si>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</si>
  <si>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</si>
  <si>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</si>
  <si>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</si>
  <si>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</si>
  <si>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</si>
  <si>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</si>
  <si>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</si>
  <si>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</si>
  <si>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</si>
  <si>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</si>
  <si>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</si>
  <si>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</si>
  <si>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</si>
  <si>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</si>
  <si>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</si>
  <si>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</si>
  <si>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</si>
  <si>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</si>
  <si>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</si>
  <si>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</si>
  <si>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</si>
  <si>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</si>
  <si>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</si>
  <si>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</si>
  <si>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</si>
  <si>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</si>
  <si>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</si>
  <si>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</si>
  <si>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</si>
  <si>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</si>
  <si>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</si>
  <si>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</si>
  <si>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</si>
  <si>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</si>
  <si>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</si>
  <si>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</si>
  <si>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</si>
  <si>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</si>
  <si>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</si>
  <si>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</si>
  <si>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</si>
  <si>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</si>
  <si>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</si>
  <si>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</si>
  <si>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</si>
  <si>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</si>
  <si>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</si>
  <si>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</si>
  <si>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</si>
  <si>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</si>
  <si>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</si>
  <si>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</si>
  <si>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</si>
  <si>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</si>
  <si>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</si>
  <si>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</si>
  <si>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</si>
  <si>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</si>
  <si>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</si>
  <si>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</si>
  <si>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</si>
  <si>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</si>
  <si>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</si>
  <si>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</si>
  <si>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</si>
  <si>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</si>
  <si>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</si>
  <si>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</si>
  <si>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</si>
  <si>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</si>
  <si>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</si>
  <si>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</si>
  <si>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</si>
  <si>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</si>
  <si>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</si>
  <si>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</si>
  <si>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</si>
  <si>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</si>
  <si>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</si>
  <si>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</si>
  <si>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</si>
  <si>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</si>
  <si>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</si>
  <si>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</si>
  <si>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</si>
  <si>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</si>
  <si>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</si>
  <si>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</si>
  <si>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</si>
  <si>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</si>
  <si>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</si>
  <si>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</si>
  <si>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</si>
  <si>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</si>
  <si>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</si>
  <si>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</si>
  <si>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</si>
  <si>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</si>
  <si>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</si>
  <si>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</si>
  <si>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</si>
  <si>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</si>
  <si>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</si>
  <si>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</si>
  <si>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</si>
  <si>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</si>
  <si>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</si>
  <si>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</si>
  <si>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</si>
  <si>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</si>
  <si>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</si>
  <si>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</si>
  <si>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</si>
  <si>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</si>
  <si>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</si>
  <si>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</si>
  <si>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</si>
  <si>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</si>
  <si>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</si>
  <si>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</si>
  <si>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</si>
  <si>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</si>
  <si>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</si>
  <si>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</si>
  <si>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</si>
  <si>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</si>
  <si>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</si>
  <si>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</si>
  <si>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</si>
  <si>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</si>
  <si>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</si>
  <si>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</si>
  <si>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</si>
  <si>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</si>
  <si>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</si>
  <si>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</si>
  <si>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</si>
  <si>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</si>
  <si>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</si>
  <si>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</si>
  <si>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</si>
  <si>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</si>
  <si>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</si>
  <si>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</si>
  <si>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</si>
  <si>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</si>
  <si>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</si>
  <si>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</si>
  <si>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</si>
  <si>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</si>
  <si>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</si>
  <si>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</si>
  <si>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</si>
  <si>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</si>
  <si>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</si>
  <si>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</si>
  <si>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</si>
  <si>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</si>
  <si>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</si>
  <si>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</si>
  <si>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</si>
  <si>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</si>
  <si>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</si>
  <si>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</si>
  <si>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</si>
  <si>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</si>
  <si>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</si>
  <si>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</si>
  <si>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</si>
  <si>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</si>
  <si>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</si>
  <si>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</si>
  <si>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</si>
  <si>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</si>
  <si>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</si>
  <si>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</si>
  <si>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</si>
  <si>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</si>
  <si>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</si>
  <si>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</si>
  <si>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</si>
  <si>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</si>
  <si>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</si>
  <si>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</si>
  <si>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</si>
  <si>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</si>
  <si>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</si>
  <si>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</si>
  <si>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</si>
  <si>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</si>
  <si>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</si>
  <si>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</si>
  <si>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</si>
  <si>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</si>
  <si>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</si>
  <si>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</si>
  <si>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</si>
  <si>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</si>
  <si>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</si>
  <si>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</si>
  <si>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</si>
  <si>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</si>
  <si>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</si>
  <si>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</si>
  <si>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</si>
  <si>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</si>
  <si>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</si>
  <si>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</si>
  <si>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</si>
  <si>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</si>
  <si>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</si>
  <si>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</si>
  <si>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</si>
  <si>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</si>
  <si>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</si>
  <si>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</si>
  <si>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</si>
  <si>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</si>
  <si>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</si>
  <si>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</si>
  <si>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</si>
  <si>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</si>
  <si>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</si>
  <si>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</si>
  <si>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</si>
  <si>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</si>
  <si>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</si>
  <si>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</si>
  <si>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</si>
  <si>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</si>
  <si>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</si>
  <si>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</si>
  <si>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</si>
  <si>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</si>
  <si>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</si>
  <si>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</si>
  <si>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</si>
  <si>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</si>
  <si>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</si>
  <si>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</si>
  <si>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</si>
  <si>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</si>
  <si>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</si>
  <si>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</si>
  <si>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</si>
  <si>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</si>
  <si>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</si>
  <si>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</si>
  <si>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</si>
  <si>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</si>
  <si>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</si>
  <si>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</si>
  <si>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</si>
  <si>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</si>
  <si>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</si>
  <si>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</si>
  <si>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</si>
  <si>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</si>
  <si>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</si>
  <si>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</si>
  <si>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</si>
  <si>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</si>
  <si>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</si>
  <si>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</si>
  <si>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</si>
  <si>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</si>
  <si>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</si>
  <si>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</si>
  <si>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</si>
  <si>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</si>
  <si>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</si>
  <si>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</si>
  <si>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</si>
  <si>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</si>
  <si>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</si>
  <si>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</si>
  <si>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</si>
  <si>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</si>
  <si>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</si>
  <si>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</si>
  <si>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</si>
  <si>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</si>
  <si>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</si>
  <si>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</si>
  <si>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</si>
  <si>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</si>
  <si>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</si>
  <si>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</si>
  <si>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</si>
  <si>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</si>
  <si>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</si>
  <si>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</si>
  <si>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</si>
  <si>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</si>
  <si>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</si>
  <si>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</si>
  <si>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</si>
  <si>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</si>
  <si>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</si>
  <si>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</si>
  <si>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</si>
  <si>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</si>
  <si>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</si>
  <si>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</si>
  <si>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</si>
  <si>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</si>
  <si>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</si>
  <si>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</si>
  <si>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</si>
  <si>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</si>
  <si>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</si>
  <si>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</si>
  <si>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</si>
  <si>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</si>
  <si>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</si>
  <si>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</si>
  <si>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</si>
  <si>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</si>
  <si>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</si>
  <si>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</si>
  <si>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</si>
  <si>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</si>
  <si>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</si>
  <si>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</si>
  <si>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</si>
  <si>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</si>
  <si>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</si>
  <si>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</si>
  <si>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</si>
  <si>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</si>
  <si>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</si>
  <si>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</si>
  <si>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</si>
  <si>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</si>
  <si>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</si>
  <si>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</si>
  <si>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</si>
  <si>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</si>
  <si>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</si>
  <si>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</si>
  <si>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</si>
  <si>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</si>
  <si>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</si>
  <si>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</si>
  <si>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</si>
  <si>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</si>
  <si>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</si>
  <si>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</si>
  <si>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</si>
  <si>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</si>
  <si>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</si>
  <si>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</si>
  <si>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</si>
  <si>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</si>
  <si>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</si>
  <si>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</si>
  <si>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</si>
  <si>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</si>
  <si>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</si>
  <si>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</si>
  <si>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</si>
  <si>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</si>
  <si>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</si>
  <si>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</si>
  <si>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</si>
  <si>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</si>
  <si>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</si>
  <si>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</si>
  <si>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</si>
  <si>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</si>
  <si>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</si>
  <si>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</si>
  <si>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</si>
  <si>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</si>
  <si>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</si>
  <si>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</si>
  <si>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</si>
  <si>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</si>
  <si>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</si>
  <si>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</si>
  <si>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</si>
  <si>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</si>
  <si>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</si>
  <si>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</si>
  <si>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</si>
  <si>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</si>
  <si>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</si>
  <si>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</si>
  <si>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</si>
  <si>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</si>
  <si>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</si>
  <si>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</si>
  <si>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</si>
  <si>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</si>
  <si>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</si>
  <si>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</si>
  <si>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</si>
  <si>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</si>
  <si>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</si>
  <si>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</si>
  <si>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</si>
  <si>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</si>
  <si>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</si>
  <si>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</si>
  <si>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</si>
  <si>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</si>
  <si>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</si>
  <si>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</si>
  <si>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</si>
  <si>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</si>
  <si>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</si>
  <si>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</si>
  <si>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</si>
  <si>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</si>
  <si>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</si>
  <si>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</si>
  <si>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</si>
  <si>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</si>
  <si>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</si>
  <si>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</si>
  <si>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</si>
  <si>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</si>
  <si>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</si>
  <si>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</si>
  <si>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</si>
  <si>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</si>
  <si>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</si>
  <si>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</si>
  <si>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</si>
  <si>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</si>
  <si>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</si>
  <si>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</si>
  <si>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</si>
  <si>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</si>
  <si>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</si>
  <si>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</si>
  <si>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</si>
  <si>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</si>
  <si>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</si>
  <si>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</si>
  <si>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</si>
  <si>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</si>
  <si>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</si>
  <si>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</si>
  <si>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</si>
  <si>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</si>
  <si>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</si>
  <si>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</si>
  <si>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</si>
  <si>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</si>
  <si>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</si>
  <si>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</si>
  <si>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</si>
  <si>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</si>
  <si>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</si>
  <si>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</si>
  <si>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</si>
  <si>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</si>
  <si>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</si>
  <si>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</si>
  <si>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</si>
  <si>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</si>
  <si>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</si>
  <si>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</si>
  <si>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</si>
  <si>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</si>
  <si>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</si>
  <si>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</si>
  <si>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</si>
  <si>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</si>
  <si>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</si>
  <si>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</si>
  <si>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</si>
  <si>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</si>
  <si>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</si>
  <si>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</si>
  <si>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</si>
  <si>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</si>
  <si>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</si>
  <si>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</si>
  <si>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</si>
  <si>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</si>
  <si>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</si>
  <si>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</si>
  <si>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</si>
  <si>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</si>
  <si>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</si>
  <si>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</si>
  <si>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</si>
  <si>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</si>
  <si>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</si>
  <si>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</si>
  <si>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</si>
  <si>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</si>
  <si>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</si>
  <si>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</si>
  <si>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</si>
  <si>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</si>
  <si>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</si>
  <si>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</si>
  <si>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</si>
  <si>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</si>
  <si>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</si>
  <si>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</si>
  <si>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</si>
  <si>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</si>
  <si>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</si>
  <si>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</si>
  <si>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</si>
  <si>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</si>
  <si>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</si>
  <si>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</si>
  <si>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</si>
  <si>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</si>
  <si>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</si>
  <si>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</si>
  <si>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</si>
  <si>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</si>
  <si>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</si>
  <si>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</si>
  <si>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</si>
  <si>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</si>
  <si>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</si>
  <si>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</si>
  <si>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</si>
  <si>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</si>
  <si>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</si>
  <si>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</si>
  <si>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</si>
  <si>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</si>
  <si>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</si>
  <si>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</si>
  <si>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</si>
  <si>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</si>
  <si>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</si>
  <si>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</si>
  <si>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</si>
  <si>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</si>
  <si>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</si>
  <si>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</si>
  <si>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</si>
  <si>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</si>
  <si>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</si>
  <si>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</si>
  <si>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</si>
  <si>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</si>
  <si>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</si>
  <si>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</si>
  <si>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</si>
  <si>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</si>
  <si>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</si>
  <si>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</si>
  <si>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</si>
  <si>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</si>
  <si>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</si>
  <si>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</si>
  <si>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</si>
  <si>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</si>
  <si>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</si>
  <si>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</si>
  <si>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</si>
  <si>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</si>
  <si>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</si>
  <si>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</si>
  <si>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</si>
  <si>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</si>
  <si>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</si>
  <si>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</si>
  <si>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</si>
  <si>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</si>
  <si>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</si>
  <si>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</si>
  <si>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</si>
  <si>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</si>
  <si>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</si>
  <si>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</si>
  <si>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</si>
  <si>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</si>
  <si>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</si>
  <si>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</si>
  <si>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</si>
  <si>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</si>
  <si>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</si>
  <si>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</si>
  <si>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</si>
  <si>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</si>
  <si>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</si>
  <si>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</si>
  <si>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</si>
  <si>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</si>
  <si>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</si>
  <si>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</si>
  <si>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</si>
  <si>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</si>
  <si>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</si>
  <si>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</si>
  <si>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</si>
  <si>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</si>
  <si>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</si>
  <si>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</si>
  <si>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</si>
  <si>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</si>
  <si>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</si>
  <si>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</si>
  <si>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</si>
  <si>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</si>
  <si>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</si>
  <si>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</si>
  <si>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</si>
  <si>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</si>
  <si>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</si>
  <si>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</si>
  <si>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</si>
  <si>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</si>
  <si>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</si>
  <si>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</si>
  <si>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</si>
  <si>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</si>
  <si>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</si>
  <si>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</si>
  <si>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</si>
  <si>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</si>
  <si>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</si>
  <si>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</si>
  <si>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</si>
  <si>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</si>
  <si>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</si>
  <si>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</si>
  <si>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</si>
  <si>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</si>
  <si>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</si>
  <si>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</si>
  <si>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</si>
  <si>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</si>
  <si>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</si>
  <si>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</si>
  <si>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</si>
  <si>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</si>
  <si>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</si>
  <si>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</si>
  <si>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</si>
  <si>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</si>
  <si>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</si>
  <si>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</si>
  <si>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</si>
  <si>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</si>
  <si>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</si>
  <si>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</si>
  <si>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</si>
  <si>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</si>
  <si>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</si>
  <si>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</si>
  <si>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</si>
  <si>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</si>
  <si>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</si>
  <si>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</si>
  <si>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</si>
  <si>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</si>
  <si>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</si>
  <si>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</si>
  <si>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</si>
  <si>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</si>
  <si>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</si>
  <si>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</si>
  <si>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</si>
  <si>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</si>
  <si>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</si>
  <si>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</si>
  <si>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</si>
  <si>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</si>
  <si>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</si>
  <si>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</si>
  <si>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</si>
  <si>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</si>
  <si>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</si>
  <si>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</si>
  <si>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</si>
  <si>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</si>
  <si>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</si>
  <si>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</si>
  <si>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</si>
  <si>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</si>
  <si>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</si>
  <si>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</si>
  <si>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</si>
  <si>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</si>
  <si>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</si>
  <si>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</si>
  <si>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</si>
  <si>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</si>
  <si>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</si>
  <si>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</si>
  <si>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</si>
  <si>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</si>
  <si>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</si>
  <si>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</si>
  <si>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</si>
  <si>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</si>
  <si>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</si>
  <si>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</si>
  <si>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</si>
  <si>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</si>
  <si>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</si>
  <si>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</si>
  <si>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</si>
  <si>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</si>
  <si>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</si>
  <si>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</si>
  <si>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</si>
  <si>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</si>
  <si>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</si>
  <si>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</si>
  <si>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</si>
  <si>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</si>
  <si>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</si>
  <si>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</si>
  <si>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</si>
  <si>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</si>
  <si>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</si>
  <si>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</si>
  <si>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</si>
  <si>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</si>
  <si>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</si>
  <si>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</si>
  <si>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</si>
  <si>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</si>
  <si>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</si>
  <si>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</si>
  <si>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</si>
  <si>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</si>
  <si>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</si>
  <si>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</si>
  <si>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</si>
  <si>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</si>
  <si>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</si>
  <si>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</si>
  <si>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</si>
  <si>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</si>
  <si>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</si>
  <si>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</si>
  <si>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</si>
  <si>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</si>
  <si>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</si>
  <si>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</si>
  <si>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</si>
  <si>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</si>
  <si>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</si>
  <si>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</si>
  <si>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</si>
  <si>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</si>
  <si>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</si>
  <si>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</si>
  <si>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</si>
  <si>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</si>
  <si>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</si>
  <si>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</si>
  <si>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</si>
  <si>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</si>
  <si>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</si>
  <si>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</si>
  <si>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</si>
  <si>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</si>
  <si>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</si>
  <si>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</si>
  <si>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</si>
  <si>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</si>
  <si>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</si>
  <si>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</si>
  <si>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</si>
  <si>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</si>
  <si>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</si>
  <si>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</si>
  <si>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</si>
  <si>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</si>
  <si>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</si>
  <si>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</si>
  <si>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</si>
  <si>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</si>
  <si>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</si>
  <si>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</si>
  <si>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</si>
  <si>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</si>
  <si>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</si>
  <si>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</si>
  <si>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</si>
  <si>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</si>
  <si>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</si>
  <si>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</si>
  <si>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</si>
  <si>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</si>
  <si>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</si>
  <si>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</si>
  <si>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</si>
  <si>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</si>
  <si>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</si>
  <si>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</si>
  <si>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</si>
  <si>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</si>
  <si>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</si>
  <si>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</si>
  <si>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</si>
  <si>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</si>
  <si>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</si>
  <si>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</si>
  <si>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</si>
  <si>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</si>
  <si>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</si>
  <si>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</si>
  <si>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</si>
  <si>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</si>
  <si>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</si>
  <si>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</si>
  <si>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</si>
  <si>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</si>
  <si>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</si>
  <si>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</si>
  <si>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</si>
  <si>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</si>
  <si>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</si>
  <si>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</si>
  <si>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</si>
  <si>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</si>
  <si>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</si>
  <si>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</si>
  <si>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</si>
  <si>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</si>
  <si>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</si>
  <si>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</si>
  <si>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</si>
  <si>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</si>
  <si>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</si>
  <si>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</si>
  <si>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</si>
  <si>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</si>
  <si>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</si>
  <si>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</si>
  <si>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</si>
  <si>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</si>
  <si>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</si>
  <si>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</si>
  <si>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</si>
  <si>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</si>
  <si>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</si>
  <si>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</si>
  <si>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</si>
  <si>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</si>
  <si>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</si>
  <si>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</si>
  <si>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</si>
  <si>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</si>
  <si>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</si>
  <si>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</si>
  <si>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</si>
  <si>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</si>
  <si>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</si>
  <si>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</si>
  <si>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</si>
  <si>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</si>
  <si>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</si>
  <si>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</si>
  <si>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</si>
  <si>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</si>
  <si>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</si>
  <si>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</si>
  <si>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</si>
  <si>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</si>
  <si>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</si>
  <si>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</si>
  <si>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</si>
  <si>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</si>
  <si>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</si>
  <si>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</si>
  <si>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</si>
  <si>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</si>
  <si>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</si>
  <si>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</si>
  <si>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</si>
  <si>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</si>
  <si>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</si>
  <si>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</si>
  <si>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</si>
  <si>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</si>
  <si>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</si>
  <si>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</si>
  <si>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</si>
  <si>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</si>
  <si>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</si>
  <si>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</si>
  <si>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</si>
  <si>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</si>
  <si>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</si>
  <si>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</si>
  <si>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</si>
  <si>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</si>
  <si>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</si>
  <si>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</si>
  <si>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</si>
  <si>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</si>
  <si>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</si>
  <si>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</si>
  <si>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</si>
  <si>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</si>
  <si>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</si>
  <si>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</si>
  <si>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</si>
  <si>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</si>
  <si>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</si>
  <si>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</si>
  <si>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</si>
  <si>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</si>
  <si>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</si>
  <si>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</si>
  <si>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</si>
  <si>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</si>
  <si>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</si>
  <si>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</si>
  <si>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</si>
  <si>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</si>
  <si>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</si>
  <si>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</si>
  <si>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</si>
  <si>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</si>
  <si>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</si>
  <si>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</si>
  <si>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</si>
  <si>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</si>
  <si>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</si>
  <si>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</si>
  <si>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</si>
  <si>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</si>
  <si>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</si>
  <si>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</si>
  <si>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</si>
  <si>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</si>
  <si>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</si>
  <si>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</si>
  <si>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</si>
  <si>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</si>
  <si>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</si>
  <si>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</si>
  <si>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</si>
  <si>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</si>
  <si>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</si>
  <si>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</si>
  <si>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</si>
  <si>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</si>
  <si>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</si>
  <si>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</si>
  <si>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</si>
  <si>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</si>
  <si>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</si>
  <si>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</si>
  <si>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</si>
  <si>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</si>
  <si>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</si>
  <si>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</si>
  <si>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</si>
  <si>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</si>
  <si>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</si>
  <si>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</si>
  <si>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</si>
  <si>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</si>
  <si>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</si>
  <si>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</si>
  <si>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</si>
  <si>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</si>
  <si>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</si>
  <si>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</si>
  <si>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</si>
  <si>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</si>
  <si>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</si>
  <si>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</si>
  <si>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</si>
  <si>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</si>
  <si>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</si>
  <si>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</si>
  <si>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</si>
  <si>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</si>
  <si>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</si>
  <si>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</si>
  <si>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</si>
  <si>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</si>
  <si>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</si>
  <si>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</si>
  <si>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</si>
  <si>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</si>
  <si>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</si>
  <si>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</si>
  <si>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</si>
  <si>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</si>
  <si>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</si>
  <si>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</si>
  <si>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</si>
  <si>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</si>
  <si>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</si>
  <si>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</si>
  <si>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</si>
  <si>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</si>
  <si>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</si>
  <si>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</si>
  <si>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</si>
  <si>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</si>
  <si>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</si>
  <si>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</si>
  <si>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</si>
  <si>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</si>
  <si>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</si>
  <si>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</si>
  <si>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</si>
  <si>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</si>
  <si>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</si>
  <si>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</si>
  <si>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</si>
  <si>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</si>
  <si>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</si>
  <si>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</si>
  <si>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</si>
  <si>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</si>
  <si>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</si>
  <si>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</si>
  <si>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</si>
  <si>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</si>
  <si>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</si>
  <si>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</si>
  <si>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</si>
  <si>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</si>
  <si>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</si>
  <si>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</si>
  <si>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</si>
  <si>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</si>
  <si>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</si>
  <si>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</si>
  <si>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</si>
  <si>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</si>
  <si>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</si>
  <si>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</si>
  <si>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</si>
  <si>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</si>
  <si>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</si>
  <si>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</si>
  <si>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</si>
  <si>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</si>
  <si>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</si>
  <si>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</si>
  <si>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</si>
  <si>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</si>
  <si>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</si>
  <si>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</si>
  <si>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</si>
  <si>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</si>
  <si>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</si>
  <si>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</si>
  <si>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</si>
  <si>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</si>
  <si>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</si>
  <si>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</si>
  <si>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</si>
  <si>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</si>
  <si>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</si>
  <si>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</si>
  <si>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</si>
  <si>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</si>
  <si>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</si>
  <si>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</si>
  <si>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</si>
  <si>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</si>
  <si>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</si>
  <si>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</si>
  <si>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</si>
  <si>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</si>
  <si>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</si>
  <si>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</si>
  <si>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</si>
  <si>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</si>
  <si>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</si>
  <si>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</si>
  <si>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</si>
  <si>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</si>
  <si>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</si>
  <si>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</si>
  <si>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</si>
  <si>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</si>
  <si>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</si>
  <si>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</si>
  <si>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</si>
  <si>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</si>
  <si>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</si>
  <si>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</si>
  <si>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</si>
  <si>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</si>
  <si>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</si>
  <si>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</si>
  <si>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</si>
  <si>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</si>
  <si>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</si>
  <si>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</si>
  <si>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</si>
  <si>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</si>
  <si>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</si>
  <si>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</si>
  <si>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</si>
  <si>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</si>
  <si>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</si>
  <si>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</si>
  <si>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</si>
  <si>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</si>
  <si>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</si>
  <si>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</si>
  <si>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</si>
  <si>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</si>
  <si>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</si>
  <si>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</si>
  <si>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</si>
  <si>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</si>
  <si>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</si>
  <si>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</si>
  <si>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</si>
  <si>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</si>
  <si>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</si>
  <si>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</si>
  <si>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</si>
  <si>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</si>
  <si>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</si>
  <si>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</si>
  <si>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</si>
  <si>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</si>
  <si>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</si>
  <si>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</si>
  <si>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</si>
  <si>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</si>
  <si>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</si>
  <si>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</si>
  <si>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</si>
  <si>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</si>
  <si>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</si>
  <si>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</si>
  <si>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</si>
  <si>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</si>
  <si>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</si>
  <si>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</si>
  <si>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</si>
  <si>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</si>
  <si>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</si>
  <si>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</si>
  <si>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</si>
  <si>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</si>
  <si>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</si>
  <si>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</si>
  <si>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</si>
  <si>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</si>
  <si>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</si>
  <si>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</si>
  <si>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</si>
  <si>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</si>
  <si>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</si>
  <si>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</si>
  <si>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</si>
  <si>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</si>
  <si>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</si>
  <si>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</si>
  <si>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</si>
  <si>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</si>
  <si>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</si>
  <si>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</si>
  <si>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</si>
  <si>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</si>
  <si>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</si>
  <si>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</si>
  <si>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</si>
  <si>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</si>
  <si>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</si>
  <si>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</si>
  <si>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</si>
  <si>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</si>
  <si>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</si>
  <si>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</si>
  <si>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</si>
  <si>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</si>
  <si>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</si>
  <si>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</si>
  <si>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</si>
  <si>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</si>
  <si>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</si>
  <si>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</si>
  <si>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</si>
  <si>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</si>
  <si>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</si>
  <si>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</si>
  <si>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</si>
  <si>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</si>
  <si>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</si>
  <si>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</si>
  <si>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</si>
  <si>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</si>
  <si>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</si>
  <si>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</si>
  <si>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</si>
  <si>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</si>
  <si>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</si>
  <si>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</si>
  <si>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</si>
  <si>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</si>
  <si>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</si>
  <si>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</si>
  <si>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</si>
  <si>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</si>
  <si>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</si>
  <si>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</si>
  <si>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</si>
  <si>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</si>
  <si>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</si>
  <si>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</si>
  <si>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</si>
  <si>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</si>
  <si>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</si>
  <si>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</si>
  <si>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</si>
  <si>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</si>
  <si>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</si>
  <si>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</si>
  <si>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</si>
  <si>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</si>
  <si>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</si>
  <si>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</si>
  <si>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</si>
  <si>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</si>
  <si>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</si>
  <si>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</si>
  <si>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</si>
  <si>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</si>
  <si>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</si>
  <si>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</si>
  <si>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</si>
  <si>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</si>
  <si>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</si>
  <si>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</si>
  <si>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</si>
  <si>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</si>
  <si>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</si>
  <si>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</si>
  <si>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</si>
  <si>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</si>
  <si>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</si>
  <si>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</si>
  <si>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</si>
  <si>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</si>
  <si>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</si>
  <si>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</si>
  <si>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</si>
  <si>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</si>
  <si>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</si>
  <si>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</si>
  <si>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</si>
  <si>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</si>
  <si>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</si>
  <si>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</si>
  <si>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</si>
  <si>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</si>
  <si>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</si>
  <si>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</si>
  <si>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</si>
  <si>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</si>
  <si>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</si>
  <si>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</si>
  <si>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</si>
  <si>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</si>
  <si>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</si>
  <si>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</si>
  <si>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</si>
  <si>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</si>
  <si>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</si>
  <si>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</si>
  <si>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</si>
  <si>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</si>
  <si>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</si>
  <si>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</si>
  <si>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</si>
  <si>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</si>
  <si>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</si>
  <si>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</si>
  <si>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</si>
  <si>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</si>
  <si>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</si>
  <si>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</si>
  <si>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</si>
  <si>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</si>
  <si>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</si>
  <si>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</si>
  <si>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</si>
  <si>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</si>
  <si>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</si>
  <si>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</si>
  <si>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</si>
  <si>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</si>
  <si>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</si>
  <si>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</si>
  <si>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</si>
  <si>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</si>
  <si>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</si>
  <si>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</si>
  <si>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</si>
  <si>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</si>
  <si>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</si>
  <si>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</si>
  <si>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</si>
  <si>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</si>
  <si>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</si>
  <si>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</si>
  <si>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</si>
  <si>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</si>
  <si>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</si>
  <si>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</si>
  <si>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</si>
  <si>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</si>
  <si>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</si>
  <si>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</si>
  <si>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</si>
  <si>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</si>
  <si>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</si>
  <si>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</si>
  <si>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</si>
  <si>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</si>
  <si>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</si>
  <si>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</si>
  <si>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</si>
  <si>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</si>
  <si>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</si>
  <si>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</si>
  <si>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</si>
  <si>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</si>
  <si>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</si>
  <si>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</si>
  <si>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</si>
  <si>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</si>
  <si>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</si>
  <si>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</si>
  <si>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</si>
  <si>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</si>
  <si>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</si>
  <si>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</si>
  <si>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</si>
  <si>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</si>
  <si>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</si>
  <si>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</si>
  <si>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</si>
  <si>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</si>
  <si>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</si>
  <si>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</si>
  <si>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</si>
  <si>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</si>
  <si>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</si>
  <si>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</si>
  <si>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</si>
  <si>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</si>
  <si>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</si>
  <si>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</si>
  <si>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</si>
  <si>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</si>
  <si>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</si>
  <si>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</si>
  <si>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</si>
  <si>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</si>
  <si>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</si>
  <si>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</si>
  <si>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</si>
  <si>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</si>
  <si>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</si>
  <si>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</si>
  <si>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</si>
  <si>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</si>
  <si>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</si>
  <si>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</si>
  <si>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</si>
  <si>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</si>
  <si>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</si>
  <si>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</si>
  <si>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</si>
  <si>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</si>
  <si>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</si>
  <si>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</si>
  <si>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</si>
  <si>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</si>
  <si>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</si>
  <si>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</si>
  <si>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</si>
  <si>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</si>
  <si>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</si>
  <si>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</si>
  <si>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</si>
  <si>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</si>
  <si>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</si>
  <si>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</si>
  <si>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</si>
  <si>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</si>
  <si>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</si>
  <si>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</si>
  <si>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</si>
  <si>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</si>
  <si>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</si>
  <si>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</si>
  <si>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</si>
  <si>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</si>
  <si>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</si>
  <si>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</si>
  <si>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</si>
  <si>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</si>
  <si>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</si>
  <si>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</si>
  <si>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</si>
  <si>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</si>
  <si>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</si>
  <si>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</si>
  <si>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</si>
  <si>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</si>
  <si>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</si>
  <si>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</si>
  <si>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</si>
  <si>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</si>
  <si>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</si>
  <si>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</si>
  <si>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</si>
  <si>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</si>
  <si>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</si>
  <si>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</si>
  <si>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</si>
  <si>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</si>
  <si>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</si>
  <si>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</si>
  <si>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</si>
  <si>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</si>
  <si>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</si>
  <si>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</si>
  <si>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</si>
  <si>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</si>
  <si>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</si>
  <si>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</si>
  <si>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</si>
  <si>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</si>
  <si>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</si>
  <si>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</si>
  <si>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</si>
  <si>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</si>
  <si>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</si>
  <si>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</si>
  <si>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</si>
  <si>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</si>
  <si>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</si>
  <si>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</si>
  <si>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</si>
  <si>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</si>
  <si>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</si>
  <si>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</si>
  <si>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</si>
  <si>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</si>
  <si>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</si>
  <si>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</si>
  <si>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</si>
  <si>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</si>
  <si>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</si>
  <si>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</si>
  <si>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</si>
  <si>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</si>
  <si>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</si>
  <si>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</si>
  <si>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</si>
  <si>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</si>
  <si>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</si>
  <si>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</si>
  <si>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</si>
  <si>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</si>
  <si>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</si>
  <si>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</si>
  <si>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</si>
  <si>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</si>
  <si>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</si>
  <si>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</si>
  <si>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</si>
  <si>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</si>
  <si>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</si>
  <si>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</si>
  <si>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</si>
  <si>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</si>
  <si>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</si>
  <si>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</si>
  <si>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</si>
  <si>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</si>
  <si>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</si>
  <si>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</si>
  <si>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</si>
  <si>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</si>
  <si>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</si>
  <si>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</si>
  <si>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</si>
  <si>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</si>
  <si>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</si>
  <si>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</si>
  <si>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</si>
  <si>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</si>
  <si>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</si>
  <si>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</si>
  <si>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</si>
  <si>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</si>
  <si>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</si>
  <si>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</si>
  <si>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</si>
  <si>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</si>
  <si>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</si>
  <si>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</si>
  <si>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</si>
  <si>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</si>
  <si>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</si>
  <si>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</si>
  <si>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</si>
  <si>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</si>
  <si>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</si>
  <si>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</si>
  <si>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</si>
  <si>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</si>
  <si>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</si>
  <si>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</si>
  <si>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</si>
  <si>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</si>
  <si>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</si>
  <si>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</si>
  <si>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</si>
  <si>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</si>
  <si>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</si>
  <si>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</si>
  <si>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</si>
  <si>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</si>
  <si>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</si>
  <si>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</si>
  <si>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</si>
  <si>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</si>
  <si>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</si>
  <si>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</si>
  <si>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</si>
  <si>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</si>
  <si>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</si>
  <si>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</si>
  <si>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</si>
  <si>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</si>
  <si>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</si>
  <si>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</si>
  <si>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</si>
  <si>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</si>
  <si>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</si>
  <si>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</si>
  <si>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</si>
  <si>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</si>
  <si>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</si>
  <si>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</si>
  <si>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</si>
  <si>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</si>
  <si>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</si>
  <si>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</si>
  <si>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</si>
  <si>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</si>
  <si>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</si>
  <si>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</si>
  <si>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</si>
  <si>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</si>
  <si>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</si>
  <si>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</si>
  <si>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</si>
  <si>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</si>
  <si>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</si>
  <si>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</si>
  <si>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</si>
  <si>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</si>
  <si>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</si>
  <si>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</si>
  <si>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</si>
  <si>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</si>
  <si>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</si>
  <si>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</si>
  <si>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</si>
  <si>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</si>
  <si>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</si>
  <si>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</si>
  <si>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</si>
  <si>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</si>
  <si>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</si>
  <si>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</si>
  <si>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</si>
  <si>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</si>
  <si>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</si>
  <si>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</si>
  <si>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</si>
  <si>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</si>
  <si>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</si>
  <si>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</si>
  <si>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</si>
  <si>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</si>
  <si>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</si>
  <si>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</si>
  <si>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</si>
  <si>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</si>
  <si>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</si>
  <si>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</si>
  <si>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</si>
  <si>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</si>
  <si>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</si>
  <si>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</si>
  <si>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</si>
  <si>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</si>
  <si>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</si>
  <si>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</si>
  <si>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</si>
  <si>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</si>
  <si>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</si>
  <si>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</si>
  <si>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</si>
  <si>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</si>
  <si>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</si>
  <si>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</si>
  <si>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</si>
  <si>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</si>
  <si>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</si>
  <si>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</si>
  <si>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</si>
  <si>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</si>
  <si>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</si>
  <si>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</si>
  <si>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</si>
  <si>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</si>
  <si>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</si>
  <si>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</si>
  <si>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</si>
  <si>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</si>
  <si>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</si>
  <si>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</si>
  <si>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</si>
  <si>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</si>
  <si>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</si>
  <si>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</si>
  <si>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</si>
  <si>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</si>
  <si>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</si>
  <si>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</si>
  <si>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</si>
  <si>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</si>
  <si>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</si>
  <si>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</si>
  <si>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</si>
  <si>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</si>
  <si>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</si>
  <si>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</si>
  <si>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</si>
  <si>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</si>
  <si>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</si>
  <si>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</si>
  <si>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</si>
  <si>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</si>
  <si>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</si>
  <si>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</si>
  <si>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</si>
  <si>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</si>
  <si>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</si>
  <si>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</si>
  <si>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</si>
  <si>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</si>
  <si>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</si>
  <si>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</si>
  <si>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</si>
  <si>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</si>
  <si>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</si>
  <si>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</si>
  <si>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</si>
  <si>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</si>
  <si>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</si>
  <si>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</si>
  <si>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</si>
  <si>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</si>
  <si>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</si>
  <si>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</si>
  <si>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</si>
  <si>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</si>
  <si>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</si>
  <si>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</si>
  <si>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</si>
  <si>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</si>
  <si>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</si>
  <si>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</si>
  <si>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</si>
  <si>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</si>
  <si>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</si>
  <si>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</si>
  <si>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</si>
  <si>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</si>
  <si>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</si>
  <si>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</si>
  <si>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</si>
  <si>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</si>
  <si>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</si>
  <si>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</si>
  <si>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</si>
  <si>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</si>
  <si>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</si>
  <si>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</si>
  <si>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</si>
  <si>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</si>
  <si>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</si>
  <si>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</si>
  <si>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</si>
  <si>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</si>
  <si>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</si>
  <si>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</si>
  <si>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</si>
  <si>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</si>
  <si>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</si>
  <si>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</si>
  <si>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</si>
  <si>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</si>
  <si>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</si>
  <si>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</si>
  <si>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</si>
  <si>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</si>
  <si>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</si>
  <si>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</si>
  <si>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</si>
  <si>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</si>
  <si>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</si>
  <si>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</si>
  <si>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</si>
  <si>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</si>
  <si>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</si>
  <si>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</si>
  <si>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</si>
  <si>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</si>
  <si>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</si>
  <si>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</si>
  <si>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</si>
  <si>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</si>
  <si>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</si>
  <si>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</si>
  <si>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</si>
  <si>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</si>
  <si>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</si>
  <si>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</si>
  <si>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</si>
  <si>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</si>
  <si>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</si>
  <si>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</si>
  <si>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</si>
  <si>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</si>
  <si>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</si>
  <si>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</si>
  <si>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</si>
  <si>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</si>
  <si>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</si>
  <si>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</si>
  <si>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</si>
  <si>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</si>
  <si>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</si>
  <si>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</si>
  <si>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</si>
  <si>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</si>
  <si>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</si>
  <si>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</si>
  <si>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</si>
  <si>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</si>
  <si>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</si>
  <si>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</si>
  <si>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</si>
  <si>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</si>
  <si>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</si>
  <si>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</si>
  <si>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</si>
  <si>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</si>
  <si>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</si>
  <si>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</si>
  <si>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</si>
  <si>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</si>
  <si>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</si>
  <si>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</si>
  <si>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</si>
  <si>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</si>
  <si>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</si>
  <si>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</si>
  <si>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</si>
  <si>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</si>
  <si>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</si>
  <si>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</si>
  <si>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</si>
  <si>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</si>
  <si>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</si>
  <si>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</si>
  <si>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</si>
  <si>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</si>
  <si>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</si>
  <si>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</si>
  <si>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</si>
  <si>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</si>
  <si>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</si>
  <si>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</si>
  <si>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</si>
  <si>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</si>
  <si>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</si>
  <si>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</si>
  <si>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</si>
  <si>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</si>
  <si>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</si>
  <si>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</si>
  <si>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</si>
  <si>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</si>
  <si>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</si>
  <si>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</si>
  <si>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</si>
  <si>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</si>
  <si>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</si>
  <si>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</si>
  <si>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</si>
  <si>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</si>
  <si>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</si>
  <si>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</si>
  <si>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</si>
  <si>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</si>
  <si>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</si>
  <si>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</si>
  <si>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</si>
  <si>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</si>
  <si>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</si>
  <si>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</si>
  <si>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</si>
  <si>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</si>
  <si>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</si>
  <si>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</si>
  <si>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</si>
  <si>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</si>
  <si>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</si>
  <si>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</si>
  <si>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</si>
  <si>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</si>
  <si>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</si>
  <si>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</si>
  <si>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</si>
  <si>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</si>
  <si>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</si>
  <si>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</si>
  <si>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</si>
  <si>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</si>
  <si>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</si>
  <si>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</si>
  <si>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</si>
  <si>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</si>
  <si>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</si>
  <si>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</si>
  <si>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</si>
  <si>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</si>
  <si>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</si>
  <si>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</si>
  <si>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</si>
  <si>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</si>
  <si>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</si>
  <si>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</si>
  <si>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</si>
  <si>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</si>
  <si>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</si>
  <si>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</si>
  <si>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</si>
  <si>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</si>
  <si>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</si>
  <si>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</si>
  <si>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</si>
  <si>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</si>
  <si>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</si>
  <si>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</si>
  <si>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</si>
  <si>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</si>
  <si>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</si>
  <si>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</si>
  <si>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</si>
  <si>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</si>
  <si>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</si>
  <si>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</si>
  <si>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</si>
  <si>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</si>
  <si>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</si>
  <si>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</si>
  <si>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</si>
  <si>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</si>
  <si>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</si>
  <si>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</si>
  <si>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</si>
  <si>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</si>
  <si>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</si>
  <si>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</si>
  <si>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</si>
  <si>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</si>
  <si>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</si>
  <si>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</si>
  <si>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</si>
  <si>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</si>
  <si>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</si>
  <si>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</si>
  <si>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</si>
  <si>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</si>
  <si>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</si>
  <si>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</si>
  <si>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</si>
  <si>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</si>
  <si>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</si>
  <si>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</si>
  <si>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</si>
  <si>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</si>
  <si>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</si>
  <si>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</si>
  <si>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</si>
  <si>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</si>
  <si>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</si>
  <si>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</si>
  <si>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</si>
  <si>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</si>
  <si>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</si>
  <si>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</si>
  <si>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</si>
  <si>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</si>
  <si>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</si>
  <si>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</si>
  <si>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</si>
  <si>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</si>
  <si>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</si>
  <si>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</si>
  <si>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</si>
  <si>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</si>
  <si>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</si>
  <si>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</si>
  <si>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</si>
  <si>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</si>
  <si>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</si>
  <si>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</si>
  <si>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</si>
  <si>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</si>
  <si>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</si>
  <si>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</si>
  <si>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</si>
  <si>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</si>
  <si>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</si>
  <si>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</si>
  <si>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</si>
  <si>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</si>
  <si>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</si>
  <si>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</si>
  <si>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</si>
  <si>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</si>
  <si>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</si>
  <si>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</si>
  <si>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</si>
  <si>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</si>
  <si>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</si>
  <si>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</si>
  <si>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</si>
  <si>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</si>
  <si>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</si>
  <si>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</si>
  <si>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</si>
  <si>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</si>
  <si>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</si>
  <si>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</si>
  <si>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</si>
  <si>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</si>
  <si>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</si>
  <si>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</si>
  <si>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</si>
  <si>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</si>
  <si>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</si>
  <si>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</si>
  <si>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</si>
  <si>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</si>
  <si>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</si>
  <si>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</si>
  <si>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</si>
  <si>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</si>
  <si>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</si>
  <si>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</si>
  <si>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</si>
  <si>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</si>
  <si>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</si>
  <si>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</si>
  <si>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</si>
  <si>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</si>
  <si>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</si>
  <si>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</si>
  <si>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</si>
  <si>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</si>
  <si>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</si>
  <si>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</si>
  <si>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</si>
  <si>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</si>
  <si>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</si>
  <si>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</si>
  <si>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</si>
  <si>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</si>
  <si>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</si>
  <si>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</si>
  <si>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</si>
  <si>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</si>
  <si>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</si>
  <si>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</si>
  <si>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</si>
  <si>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</si>
  <si>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</si>
  <si>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</si>
  <si>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</si>
  <si>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</si>
  <si>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</si>
  <si>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</si>
  <si>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</si>
  <si>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</si>
  <si>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</si>
  <si>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</si>
  <si>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</si>
  <si>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</si>
  <si>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</si>
  <si>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</si>
  <si>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</si>
  <si>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</si>
  <si>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</si>
  <si>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</si>
  <si>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</si>
  <si>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</si>
  <si>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</si>
  <si>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</si>
  <si>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</si>
  <si>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</si>
  <si>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</si>
  <si>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</si>
  <si>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</si>
  <si>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</si>
  <si>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</si>
  <si>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</si>
  <si>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</si>
  <si>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</si>
  <si>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</si>
  <si>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</si>
  <si>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</si>
  <si>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</si>
  <si>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</si>
  <si>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</si>
  <si>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</si>
  <si>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</si>
  <si>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</si>
  <si>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</si>
  <si>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</si>
  <si>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</si>
  <si>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</si>
  <si>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</si>
  <si>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</si>
  <si>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</si>
  <si>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</si>
  <si>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</si>
  <si>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</si>
  <si>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</si>
  <si>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</si>
  <si>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</si>
  <si>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</si>
  <si>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</si>
  <si>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</si>
  <si>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</si>
  <si>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</si>
  <si>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</si>
  <si>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</si>
  <si>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</si>
  <si>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</si>
  <si>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</si>
  <si>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</si>
  <si>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</si>
  <si>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</si>
  <si>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</si>
  <si>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</si>
  <si>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</si>
  <si>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</si>
  <si>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</si>
  <si>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</si>
  <si>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</si>
  <si>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</si>
  <si>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</si>
  <si>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</si>
  <si>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</si>
  <si>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</si>
  <si>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</si>
  <si>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</si>
  <si>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</si>
  <si>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</si>
  <si>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</si>
  <si>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</si>
  <si>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</si>
  <si>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</si>
  <si>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</si>
  <si>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</si>
  <si>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</si>
  <si>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</si>
  <si>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</si>
  <si>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</si>
  <si>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</si>
  <si>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</si>
  <si>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</si>
  <si>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</si>
  <si>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</si>
  <si>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</si>
  <si>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</si>
  <si>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</si>
  <si>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</si>
  <si>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</si>
  <si>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</si>
  <si>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</si>
  <si>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</si>
  <si>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</si>
  <si>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</si>
  <si>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</si>
  <si>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</si>
  <si>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</si>
  <si>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</si>
  <si>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</si>
  <si>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</si>
  <si>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</si>
  <si>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</si>
  <si>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</si>
  <si>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</si>
  <si>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</si>
  <si>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</si>
  <si>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</si>
  <si>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</si>
  <si>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</si>
  <si>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</si>
  <si>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</si>
  <si>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</si>
  <si>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</si>
  <si>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</si>
  <si>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</si>
  <si>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</si>
  <si>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</si>
  <si>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</si>
  <si>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</si>
  <si>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</si>
  <si>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</si>
  <si>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</si>
  <si>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</si>
  <si>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</si>
  <si>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</si>
  <si>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</si>
  <si>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</si>
  <si>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</si>
  <si>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</si>
  <si>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</si>
  <si>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</si>
  <si>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</si>
  <si>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</si>
  <si>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</si>
  <si>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</si>
  <si>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</si>
  <si>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</si>
  <si>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</si>
  <si>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</si>
  <si>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</si>
  <si>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</si>
  <si>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</si>
  <si>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</si>
  <si>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</si>
  <si>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</si>
  <si>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</si>
  <si>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</si>
  <si>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</si>
  <si>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</si>
  <si>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</si>
  <si>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</si>
  <si>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</si>
  <si>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</si>
  <si>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</si>
  <si>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</si>
  <si>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</si>
  <si>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</si>
  <si>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</si>
  <si>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</si>
  <si>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</si>
  <si>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</si>
  <si>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</si>
  <si>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</si>
  <si>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</si>
  <si>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</si>
  <si>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</si>
  <si>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</si>
  <si>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</si>
  <si>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</si>
  <si>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</si>
  <si>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</si>
  <si>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</si>
  <si>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</si>
  <si>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</si>
  <si>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</si>
  <si>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</si>
  <si>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</si>
  <si>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</si>
  <si>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</si>
  <si>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</si>
  <si>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</si>
  <si>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</si>
  <si>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</si>
  <si>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</si>
  <si>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</si>
  <si>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</si>
  <si>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</si>
  <si>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</si>
  <si>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</si>
  <si>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</si>
  <si>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</si>
  <si>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</si>
  <si>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</si>
  <si>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</si>
  <si>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</si>
  <si>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</si>
  <si>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</si>
  <si>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</si>
  <si>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</si>
  <si>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</si>
  <si>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</si>
  <si>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</si>
  <si>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</si>
  <si>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</si>
  <si>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</si>
  <si>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</si>
  <si>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</si>
  <si>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</si>
  <si>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</si>
  <si>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</si>
  <si>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</si>
  <si>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</si>
  <si>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</si>
  <si>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</si>
  <si>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</si>
  <si>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</si>
  <si>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</si>
  <si>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</si>
  <si>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</si>
  <si>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</si>
  <si>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</si>
  <si>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</si>
  <si>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</si>
  <si>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</si>
  <si>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</si>
  <si>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</si>
  <si>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</si>
  <si>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</si>
  <si>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</si>
  <si>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</si>
  <si>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</si>
  <si>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</si>
  <si>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</si>
  <si>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</si>
  <si>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</si>
  <si>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</si>
  <si>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</si>
  <si>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</si>
  <si>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</si>
  <si>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</si>
  <si>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</si>
  <si>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</si>
  <si>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</si>
  <si>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</si>
  <si>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</si>
  <si>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</si>
  <si>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</si>
  <si>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</si>
  <si>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</si>
  <si>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</si>
  <si>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</si>
  <si>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</si>
  <si>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</si>
  <si>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</si>
  <si>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</si>
  <si>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</si>
  <si>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</si>
  <si>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</si>
  <si>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</si>
  <si>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</si>
  <si>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</si>
  <si>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</si>
  <si>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</si>
  <si>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</si>
  <si>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</si>
  <si>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</si>
  <si>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</si>
  <si>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</si>
  <si>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</si>
  <si>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</si>
  <si>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</si>
  <si>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</si>
  <si>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</si>
  <si>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</si>
  <si>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</si>
  <si>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</si>
  <si>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</si>
  <si>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</si>
  <si>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</si>
  <si>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</si>
  <si>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</si>
  <si>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</si>
  <si>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</si>
  <si>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</si>
  <si>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</si>
  <si>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</si>
  <si>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</si>
  <si>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</si>
  <si>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</si>
  <si>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</si>
  <si>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</si>
  <si>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</si>
  <si>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</si>
  <si>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</si>
  <si>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</si>
  <si>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</si>
  <si>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</si>
  <si>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</si>
  <si>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</si>
  <si>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</si>
  <si>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</si>
  <si>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</si>
  <si>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</si>
  <si>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</si>
  <si>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</si>
  <si>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</si>
  <si>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</si>
  <si>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</si>
  <si>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</si>
  <si>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</si>
  <si>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</si>
  <si>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</si>
  <si>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</si>
  <si>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</si>
  <si>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</si>
  <si>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</si>
  <si>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</si>
  <si>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</si>
  <si>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</si>
  <si>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</si>
  <si>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</si>
  <si>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</si>
  <si>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</si>
  <si>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</si>
  <si>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</si>
  <si>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</si>
  <si>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</si>
  <si>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</si>
  <si>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</si>
  <si>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</si>
  <si>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</si>
  <si>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</si>
  <si>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</si>
  <si>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</si>
  <si>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</si>
  <si>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</si>
  <si>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</si>
  <si>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</si>
  <si>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</si>
  <si>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</si>
  <si>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</si>
  <si>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</si>
  <si>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</si>
  <si>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</si>
  <si>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</si>
  <si>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</si>
  <si>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</si>
  <si>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</si>
  <si>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</si>
  <si>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</si>
  <si>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</si>
  <si>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</si>
  <si>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</si>
  <si>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</si>
  <si>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</si>
  <si>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</si>
  <si>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</si>
  <si>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</si>
  <si>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</si>
  <si>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</si>
  <si>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</si>
  <si>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</si>
  <si>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</si>
  <si>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</si>
  <si>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</si>
  <si>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</si>
  <si>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</si>
  <si>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</si>
  <si>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</si>
  <si>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</si>
  <si>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</si>
  <si>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</si>
  <si>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</si>
  <si>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</si>
  <si>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</si>
  <si>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</si>
  <si>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</si>
  <si>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</si>
  <si>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</si>
  <si>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</si>
  <si>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</si>
  <si>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</si>
  <si>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</si>
  <si>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</si>
  <si>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</si>
  <si>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</si>
  <si>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</si>
  <si>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</si>
  <si>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</si>
  <si>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</si>
  <si>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</si>
  <si>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</si>
  <si>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</si>
  <si>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</si>
  <si>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</si>
  <si>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</si>
  <si>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</si>
  <si>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</si>
  <si>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</si>
  <si>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</si>
  <si>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</si>
  <si>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</si>
  <si>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</si>
  <si>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</si>
  <si>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</si>
  <si>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</si>
  <si>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</si>
  <si>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</si>
  <si>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</si>
  <si>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</si>
  <si>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</si>
  <si>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</si>
  <si>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</si>
  <si>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</si>
  <si>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</si>
  <si>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</si>
  <si>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</si>
  <si>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</si>
  <si>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</si>
  <si>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</si>
  <si>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</si>
  <si>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</si>
  <si>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</si>
  <si>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</si>
  <si>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</si>
  <si>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</si>
  <si>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</si>
  <si>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</si>
  <si>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</si>
  <si>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</si>
  <si>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</si>
  <si>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</si>
  <si>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</si>
  <si>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</si>
  <si>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</si>
  <si>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</si>
  <si>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</si>
  <si>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</si>
  <si>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</si>
  <si>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</si>
  <si>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</si>
  <si>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</si>
  <si>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</si>
  <si>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</si>
  <si>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</si>
  <si>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</si>
  <si>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</si>
  <si>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</si>
  <si>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</si>
  <si>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</si>
  <si>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</si>
  <si>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</si>
  <si>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</si>
  <si>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</si>
  <si>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</si>
  <si>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</si>
  <si>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</si>
  <si>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</si>
  <si>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</si>
  <si>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</si>
  <si>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</si>
  <si>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</si>
  <si>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</si>
  <si>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</si>
  <si>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</si>
  <si>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</si>
  <si>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</si>
  <si>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</si>
  <si>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</si>
  <si>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</si>
  <si>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</si>
  <si>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</si>
  <si>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</si>
  <si>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</si>
  <si>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</si>
  <si>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</si>
  <si>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</si>
  <si>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</si>
  <si>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</si>
  <si>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</si>
  <si>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</si>
  <si>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</si>
  <si>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</si>
  <si>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</si>
  <si>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</si>
  <si>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</si>
  <si>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</si>
  <si>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</si>
  <si>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</si>
  <si>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</si>
  <si>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</si>
  <si>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</si>
  <si>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</si>
  <si>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</si>
  <si>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</si>
  <si>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</si>
  <si>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</si>
  <si>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</si>
  <si>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</si>
  <si>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</si>
  <si>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</si>
  <si>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</si>
  <si>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</si>
  <si>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</si>
  <si>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</si>
  <si>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</si>
  <si>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</si>
  <si>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</si>
  <si>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</si>
  <si>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</si>
  <si>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</si>
  <si>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</si>
  <si>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</si>
  <si>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</si>
  <si>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</si>
  <si>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</si>
  <si>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</si>
  <si>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</si>
  <si>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</si>
  <si>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</si>
  <si>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</si>
  <si>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</si>
  <si>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</si>
  <si>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</si>
  <si>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</si>
  <si>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</si>
  <si>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</si>
  <si>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</si>
  <si>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</si>
  <si>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</si>
  <si>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</si>
  <si>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</si>
  <si>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</si>
  <si>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</si>
  <si>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</si>
  <si>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</si>
  <si>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</si>
  <si>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</si>
  <si>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</si>
  <si>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</si>
  <si>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</si>
  <si>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</si>
  <si>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</si>
  <si>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</si>
  <si>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</si>
  <si>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</si>
  <si>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</si>
  <si>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</si>
  <si>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</si>
  <si>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</si>
  <si>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</si>
  <si>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</si>
  <si>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</si>
  <si>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</si>
  <si>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</si>
  <si>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</si>
  <si>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</si>
  <si>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</si>
  <si>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</si>
  <si>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</si>
  <si>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</si>
  <si>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</si>
  <si>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</si>
  <si>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</si>
  <si>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</si>
  <si>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</si>
  <si>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</si>
  <si>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</si>
  <si>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</si>
  <si>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</si>
  <si>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</si>
  <si>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</si>
  <si>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</si>
  <si>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</si>
  <si>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</si>
  <si>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</si>
  <si>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</si>
  <si>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</si>
  <si>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</si>
  <si>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</si>
  <si>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</si>
  <si>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</si>
  <si>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</si>
  <si>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</si>
  <si>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</si>
  <si>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</si>
  <si>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</si>
  <si>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</si>
  <si>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</si>
  <si>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</si>
  <si>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</si>
  <si>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</si>
  <si>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</si>
  <si>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</si>
  <si>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</si>
  <si>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</si>
  <si>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</si>
  <si>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</si>
  <si>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</si>
  <si>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</si>
  <si>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</si>
  <si>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</si>
  <si>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</si>
  <si>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</si>
  <si>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</si>
  <si>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</si>
  <si>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</si>
  <si>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</si>
  <si>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</si>
  <si>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</si>
  <si>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</si>
  <si>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</si>
  <si>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</si>
  <si>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</si>
  <si>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</si>
  <si>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</si>
  <si>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</si>
  <si>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</si>
  <si>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</si>
  <si>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</si>
  <si>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</si>
  <si>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</si>
  <si>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</si>
  <si>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</si>
  <si>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</si>
  <si>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</si>
  <si>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</si>
  <si>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</si>
  <si>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</si>
  <si>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</si>
  <si>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</si>
  <si>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</si>
  <si>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</si>
  <si>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</si>
  <si>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</si>
  <si>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</si>
  <si>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</si>
  <si>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</si>
  <si>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</si>
  <si>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</si>
  <si>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</si>
  <si>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</si>
  <si>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</si>
  <si>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</si>
  <si>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</si>
  <si>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</si>
  <si>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</si>
  <si>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</si>
  <si>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</si>
  <si>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</si>
  <si>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</si>
  <si>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</si>
  <si>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</si>
  <si>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</si>
  <si>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</si>
  <si>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</si>
  <si>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</si>
  <si>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</si>
  <si>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</si>
  <si>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</si>
  <si>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</si>
  <si>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</si>
  <si>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</si>
  <si>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</si>
  <si>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</si>
  <si>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</si>
  <si>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</si>
  <si>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</si>
  <si>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</si>
  <si>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</si>
  <si>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</si>
  <si>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</si>
  <si>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</si>
  <si>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</si>
  <si>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</si>
  <si>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</si>
  <si>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</si>
  <si>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</si>
  <si>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</si>
  <si>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</si>
  <si>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</si>
  <si>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</si>
  <si>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</si>
  <si>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</si>
  <si>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</si>
  <si>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</si>
  <si>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</si>
  <si>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</si>
  <si>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</si>
  <si>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</si>
  <si>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</si>
  <si>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</si>
  <si>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</si>
  <si>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</si>
  <si>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</si>
  <si>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</si>
  <si>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</si>
  <si>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</si>
  <si>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</si>
  <si>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</si>
  <si>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</si>
  <si>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</si>
  <si>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</si>
  <si>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</si>
  <si>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</si>
  <si>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</si>
  <si>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</si>
  <si>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</si>
  <si>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</si>
  <si>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</si>
  <si>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</si>
  <si>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</si>
  <si>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</si>
  <si>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</si>
  <si>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</si>
  <si>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</si>
  <si>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</si>
  <si>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</si>
  <si>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</si>
  <si>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</si>
  <si>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</si>
  <si>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</si>
  <si>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</si>
  <si>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</si>
  <si>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</si>
  <si>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</si>
  <si>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</si>
  <si>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</si>
  <si>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</si>
  <si>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</si>
  <si>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</si>
  <si>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</si>
  <si>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</si>
  <si>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</si>
  <si>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</si>
  <si>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</si>
  <si>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</si>
  <si>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</si>
  <si>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</si>
  <si>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</si>
  <si>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</si>
  <si>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</si>
  <si>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</si>
  <si>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</si>
  <si>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</si>
  <si>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</si>
  <si>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</si>
  <si>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</si>
  <si>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</si>
  <si>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</si>
  <si>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</si>
  <si>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</si>
  <si>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</si>
  <si>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</si>
  <si>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</si>
  <si>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</si>
  <si>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</si>
  <si>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</si>
  <si>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</si>
  <si>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</si>
  <si>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</si>
  <si>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</si>
  <si>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</si>
  <si>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</si>
  <si>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</si>
  <si>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</si>
  <si>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</si>
  <si>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</si>
  <si>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</si>
  <si>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</si>
  <si>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</si>
  <si>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</si>
  <si>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</si>
  <si>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</si>
  <si>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</si>
  <si>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</si>
  <si>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</si>
  <si>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</si>
  <si>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</si>
  <si>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</si>
  <si>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</si>
  <si>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</si>
  <si>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</si>
  <si>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</si>
  <si>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</si>
  <si>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</si>
  <si>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</si>
  <si>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</si>
  <si>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</si>
  <si>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</si>
  <si>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</si>
  <si>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</si>
  <si>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</si>
  <si>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</si>
  <si>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</si>
  <si>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</si>
  <si>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</si>
  <si>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</si>
  <si>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</si>
  <si>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</si>
  <si>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</si>
  <si>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</si>
  <si>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</si>
  <si>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</si>
  <si>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</si>
  <si>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</si>
  <si>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</si>
  <si>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</si>
  <si>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</si>
  <si>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</si>
  <si>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</si>
  <si>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</si>
  <si>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</si>
  <si>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</si>
  <si>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</si>
  <si>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</si>
  <si>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</si>
  <si>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</si>
  <si>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</si>
  <si>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</si>
  <si>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</si>
  <si>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</si>
  <si>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</si>
  <si>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</si>
  <si>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</si>
  <si>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</si>
  <si>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</si>
  <si>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</si>
  <si>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</si>
  <si>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</si>
  <si>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</si>
  <si>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</si>
  <si>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</si>
  <si>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</si>
  <si>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</si>
  <si>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</si>
  <si>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</si>
  <si>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</si>
  <si>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</si>
  <si>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</si>
  <si>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</si>
  <si>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</si>
  <si>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</si>
  <si>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</si>
  <si>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</si>
  <si>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</si>
  <si>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</si>
  <si>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</si>
  <si>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</si>
  <si>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</si>
  <si>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</si>
  <si>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</si>
  <si>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</si>
  <si>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</si>
  <si>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</si>
  <si>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</si>
  <si>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</si>
  <si>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</si>
  <si>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</si>
  <si>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</si>
  <si>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</si>
  <si>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</si>
  <si>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</si>
  <si>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</si>
  <si>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</si>
  <si>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</si>
  <si>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</si>
  <si>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</si>
  <si>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</si>
  <si>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</si>
  <si>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</si>
  <si>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</si>
  <si>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</si>
  <si>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</si>
  <si>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</si>
  <si>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</si>
  <si>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</si>
  <si>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</si>
  <si>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</si>
  <si>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</si>
  <si>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</si>
  <si>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</si>
  <si>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</si>
  <si>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</si>
  <si>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</si>
  <si>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</si>
  <si>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</si>
  <si>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</si>
  <si>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</si>
  <si>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</si>
  <si>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</si>
  <si>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</si>
  <si>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</si>
  <si>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</si>
  <si>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</si>
  <si>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</si>
  <si>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</si>
  <si>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</si>
  <si>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</si>
  <si>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</si>
  <si>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</si>
  <si>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</si>
  <si>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</si>
  <si>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</si>
  <si>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</si>
  <si>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</si>
  <si>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</si>
  <si>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</si>
  <si>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</si>
  <si>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</si>
  <si>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</si>
  <si>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</si>
  <si>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</si>
  <si>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</si>
  <si>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</si>
  <si>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</si>
  <si>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</si>
  <si>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</si>
  <si>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</si>
  <si>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</si>
  <si>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</si>
  <si>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</si>
  <si>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</si>
  <si>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</si>
  <si>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</si>
  <si>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</si>
  <si>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</si>
  <si>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</si>
  <si>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</si>
  <si>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</si>
  <si>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</si>
  <si>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</si>
  <si>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</si>
  <si>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</si>
  <si>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</si>
  <si>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</si>
  <si>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</si>
  <si>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</si>
  <si>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</si>
  <si>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</si>
  <si>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</si>
  <si>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</si>
  <si>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</si>
  <si>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</si>
  <si>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</si>
  <si>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</si>
  <si>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</si>
  <si>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</si>
  <si>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</si>
  <si>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</si>
  <si>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</si>
  <si>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</si>
  <si>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</si>
  <si>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</si>
  <si>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</si>
  <si>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</si>
  <si>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</si>
  <si>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</si>
  <si>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</si>
  <si>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</si>
  <si>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</si>
  <si>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</si>
  <si>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</si>
  <si>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</si>
  <si>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</si>
  <si>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</si>
  <si>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</si>
  <si>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</si>
  <si>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</si>
  <si>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</si>
  <si>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</si>
  <si>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</si>
  <si>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</si>
  <si>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</si>
  <si>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</si>
  <si>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</si>
  <si>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</si>
  <si>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</si>
  <si>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</si>
  <si>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</si>
  <si>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</si>
  <si>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</si>
  <si>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</si>
  <si>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</si>
  <si>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</si>
  <si>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</si>
  <si>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</si>
  <si>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</si>
  <si>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</si>
  <si>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</si>
  <si>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</si>
  <si>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</si>
  <si>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</si>
  <si>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</si>
  <si>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</si>
  <si>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</si>
  <si>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</si>
  <si>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</si>
  <si>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</si>
  <si>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</si>
  <si>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</si>
  <si>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</si>
  <si>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</si>
  <si>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</si>
  <si>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</si>
  <si>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</si>
  <si>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</si>
  <si>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</si>
  <si>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</si>
  <si>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</si>
  <si>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</si>
  <si>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</si>
  <si>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</si>
  <si>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</si>
  <si>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</si>
  <si>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</si>
  <si>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</si>
  <si>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</si>
  <si>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</si>
  <si>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</si>
  <si>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</si>
  <si>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</si>
  <si>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</si>
  <si>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</si>
  <si>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</si>
  <si>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</si>
  <si>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</si>
  <si>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</si>
  <si>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</si>
  <si>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</si>
  <si>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</si>
  <si>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</si>
  <si>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</si>
  <si>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</si>
  <si>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</si>
  <si>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</si>
  <si>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</si>
  <si>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</si>
  <si>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</si>
  <si>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</si>
  <si>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</si>
  <si>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</si>
  <si>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</si>
  <si>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</si>
  <si>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</si>
  <si>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</si>
  <si>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</si>
  <si>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</si>
  <si>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</si>
  <si>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</si>
  <si>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</si>
  <si>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</si>
  <si>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</si>
  <si>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</si>
  <si>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</si>
  <si>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</si>
  <si>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</si>
  <si>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</si>
  <si>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</si>
  <si>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</si>
  <si>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</si>
  <si>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</si>
  <si>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</si>
  <si>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</si>
  <si>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</si>
  <si>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</si>
  <si>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</si>
  <si>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</si>
  <si>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</si>
  <si>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</si>
  <si>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</si>
  <si>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</si>
  <si>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</si>
  <si>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</si>
  <si>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</si>
  <si>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</si>
  <si>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</si>
  <si>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</si>
  <si>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</si>
  <si>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</si>
  <si>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</si>
  <si>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</si>
  <si>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</si>
  <si>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</si>
  <si>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</si>
  <si>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</si>
  <si>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</si>
  <si>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</si>
  <si>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</si>
  <si>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</si>
  <si>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</si>
  <si>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</si>
  <si>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</si>
  <si>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</si>
  <si>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</si>
  <si>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</si>
  <si>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</si>
  <si>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</si>
  <si>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</si>
  <si>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</si>
  <si>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</si>
  <si>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</si>
  <si>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</si>
  <si>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</si>
  <si>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</si>
  <si>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</si>
  <si>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</si>
  <si>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</si>
  <si>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</si>
  <si>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</si>
  <si>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</si>
  <si>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</si>
  <si>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</si>
  <si>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</si>
  <si>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</si>
  <si>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</si>
  <si>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</si>
  <si>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</si>
  <si>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</si>
  <si>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</si>
  <si>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</si>
  <si>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</si>
  <si>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</si>
  <si>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</si>
  <si>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</si>
  <si>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</si>
  <si>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</si>
  <si>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</si>
  <si>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</si>
  <si>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</si>
  <si>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</si>
  <si>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</si>
  <si>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</si>
  <si>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</si>
  <si>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</si>
  <si>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</si>
  <si>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</si>
  <si>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</si>
  <si>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</si>
  <si>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</si>
  <si>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</si>
  <si>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</si>
  <si>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</si>
  <si>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</si>
  <si>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</si>
  <si>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</si>
  <si>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</si>
  <si>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</si>
  <si>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</si>
  <si>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</si>
  <si>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</si>
  <si>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</si>
  <si>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</si>
  <si>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</si>
  <si>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</si>
  <si>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</si>
  <si>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</si>
  <si>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</si>
  <si>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</si>
  <si>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</si>
  <si>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</si>
  <si>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</si>
  <si>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</si>
  <si>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</si>
  <si>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</si>
  <si>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</si>
  <si>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</si>
  <si>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</si>
  <si>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</si>
  <si>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</si>
  <si>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</si>
  <si>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</si>
  <si>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</si>
  <si>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</si>
  <si>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</si>
  <si>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</si>
  <si>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</si>
  <si>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</si>
  <si>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</si>
  <si>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</si>
  <si>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</si>
  <si>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</si>
  <si>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</si>
  <si>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</si>
  <si>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</si>
  <si>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</si>
  <si>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</si>
  <si>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</si>
  <si>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</si>
  <si>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</si>
  <si>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</si>
  <si>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</si>
  <si>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</si>
  <si>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</si>
  <si>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</si>
  <si>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</si>
  <si>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</si>
  <si>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</si>
  <si>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</si>
  <si>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</si>
  <si>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</si>
  <si>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</si>
  <si>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</si>
  <si>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</si>
  <si>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</si>
  <si>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</si>
  <si>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</si>
  <si>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</si>
  <si>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</si>
  <si>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</si>
  <si>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</si>
  <si>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</si>
  <si>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</si>
  <si>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</si>
  <si>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</si>
  <si>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</si>
  <si>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</si>
  <si>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</si>
  <si>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</si>
  <si>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</si>
  <si>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</si>
  <si>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</si>
  <si>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</si>
  <si>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</si>
  <si>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</si>
  <si>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</si>
  <si>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</si>
  <si>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</si>
  <si>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</si>
  <si>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</si>
  <si>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</si>
  <si>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</si>
  <si>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</si>
  <si>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</si>
  <si>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</si>
  <si>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</si>
  <si>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</si>
  <si>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</si>
  <si>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</si>
  <si>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</si>
  <si>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</si>
  <si>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</si>
  <si>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</si>
  <si>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</si>
  <si>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</si>
  <si>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</si>
  <si>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</si>
  <si>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</si>
  <si>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</si>
  <si>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</si>
  <si>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</si>
  <si>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</si>
  <si>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</si>
  <si>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</si>
  <si>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</si>
  <si>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</si>
  <si>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</si>
  <si>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</si>
  <si>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</si>
  <si>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</si>
  <si>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</si>
  <si>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</si>
  <si>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</si>
  <si>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</si>
  <si>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</si>
  <si>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</si>
  <si>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</si>
  <si>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</si>
  <si>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</si>
  <si>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</si>
  <si>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</si>
  <si>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</si>
  <si>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</si>
  <si>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</si>
  <si>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</si>
  <si>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</si>
  <si>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</si>
  <si>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</si>
  <si>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</si>
  <si>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</si>
  <si>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</si>
  <si>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</si>
  <si>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</si>
  <si>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</si>
  <si>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</si>
  <si>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</si>
  <si>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</si>
  <si>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</si>
  <si>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</si>
  <si>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</si>
  <si>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</si>
  <si>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</si>
  <si>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</si>
  <si>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</si>
  <si>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</si>
  <si>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</si>
  <si>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</si>
  <si>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</si>
  <si>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</si>
  <si>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</si>
  <si>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</si>
  <si>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</si>
  <si>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</si>
  <si>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</si>
  <si>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</si>
  <si>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</si>
  <si>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</si>
  <si>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</si>
  <si>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</si>
  <si>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</si>
  <si>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</si>
  <si>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</si>
  <si>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</si>
  <si>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</si>
  <si>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</si>
  <si>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</si>
  <si>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</si>
  <si>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</si>
  <si>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</si>
  <si>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</si>
  <si>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</si>
  <si>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</si>
  <si>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</si>
  <si>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</si>
  <si>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</si>
  <si>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</si>
  <si>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</si>
  <si>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</si>
  <si>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</si>
  <si>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</si>
  <si>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</si>
  <si>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</si>
  <si>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</si>
  <si>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</si>
  <si>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</si>
  <si>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</si>
  <si>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</si>
  <si>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</si>
  <si>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</si>
  <si>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</si>
  <si>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</si>
  <si>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</si>
  <si>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</si>
  <si>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</si>
  <si>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</si>
  <si>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</si>
  <si>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</si>
  <si>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</si>
  <si>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</si>
  <si>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</si>
  <si>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</si>
  <si>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</si>
  <si>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</si>
  <si>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</si>
  <si>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</si>
  <si>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</si>
  <si>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</si>
  <si>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</si>
  <si>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</si>
  <si>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</si>
  <si>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</si>
  <si>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</si>
  <si>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</si>
  <si>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</si>
  <si>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</si>
  <si>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</si>
  <si>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</si>
  <si>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</si>
  <si>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</si>
  <si>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</si>
  <si>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</si>
  <si>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</si>
  <si>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</si>
  <si>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</si>
  <si>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</si>
  <si>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</si>
  <si>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</si>
  <si>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</si>
  <si>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</si>
  <si>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</si>
  <si>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</si>
  <si>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</si>
  <si>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</si>
  <si>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</si>
  <si>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</si>
  <si>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</si>
  <si>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</si>
  <si>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</si>
  <si>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</si>
  <si>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</si>
  <si>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</si>
  <si>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</si>
  <si>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</si>
  <si>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</si>
  <si>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</si>
  <si>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</si>
  <si>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</si>
  <si>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</si>
  <si>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</si>
  <si>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</si>
  <si>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</si>
  <si>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</si>
  <si>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</si>
  <si>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</si>
  <si>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</si>
  <si>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</si>
  <si>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</si>
  <si>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</si>
  <si>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</si>
  <si>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</si>
  <si>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</si>
  <si>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</si>
  <si>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</si>
  <si>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</si>
  <si>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</si>
  <si>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</si>
  <si>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</si>
  <si>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</si>
  <si>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</si>
  <si>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</si>
  <si>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</si>
  <si>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</si>
  <si>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</si>
  <si>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</si>
  <si>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</si>
  <si>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</si>
  <si>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</si>
  <si>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</si>
  <si>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</si>
  <si>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</si>
  <si>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Amount Pleged</t>
  </si>
  <si>
    <t>Number of Backers</t>
  </si>
  <si>
    <t>Year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</si>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</sst>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2">
    <border>
      <left/>
      <right/>
      <top/>
      <bottom/>
      <diagonal/>
    </border>
    <border>
      <left style="thin">
        <color theme="3" tint="0.59999389629810485"/>
      </left>
      <right style="thin">
        <color theme="3" tint="0.59999389629810485"/>
      </right>
      <top style="thin">
        <color theme="3" tint="0.59999389629810485"/>
      </top>
      <bottom style="thin">
        <color theme="3" tint="0.59999389629810485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0" applyNumberFormat="1" applyAlignment="1">
      <alignment horizontal="left"/>
    </xf>
    <xf numFmtId="0" fontId="2" fillId="2" borderId="1" xfId="0" applyFont="1" applyFill="1" applyBorder="1"/>
    <xf numFmtId="0" fontId="0" fillId="0" borderId="1" xfId="0" applyBorder="1"/>
    <xf numFmtId="9" fontId="0" fillId="0" borderId="1" xfId="1" applyFont="1" applyBorder="1"/>
    <xf numFmtId="10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theme="3" tint="0.39994506668294322"/>
        </patternFill>
      </fill>
    </dxf>
    <dxf>
      <fill>
        <patternFill>
          <bgColor rgb="FFFFA7A7"/>
        </patternFill>
      </fill>
    </dxf>
    <dxf>
      <fill>
        <patternFill>
          <bgColor rgb="FFFFFF99"/>
        </patternFill>
      </fill>
    </dxf>
    <dxf>
      <fill>
        <patternFill>
          <bgColor theme="9" tint="0.39994506668294322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border>
        <left style="thin">
          <color theme="3" tint="0.59996337778862885"/>
        </left>
        <right style="thin">
          <color theme="3" tint="0.59996337778862885"/>
        </right>
        <top style="thin">
          <color theme="3" tint="0.59996337778862885"/>
        </top>
        <bottom style="thin">
          <color theme="3" tint="0.59996337778862885"/>
        </bottom>
        <vertical style="thin">
          <color theme="3" tint="0.59996337778862885"/>
        </vertical>
        <horizontal style="thin">
          <color theme="3" tint="0.59996337778862885"/>
        </horizontal>
      </border>
    </dxf>
  </dxfs>
  <tableStyles count="1" defaultTableStyle="TableStyleMedium2" defaultPivotStyle="PivotStyleLight16">
    <tableStyle name="PivotTable Style 1" table="0" count="5" xr9:uid="{413EC5A0-9CE7-4F0F-9C4E-86B9C79DEDDB}">
      <tableStyleElement type="wholeTable" dxfId="8"/>
      <tableStyleElement type="headerRow" dxfId="7"/>
      <tableStyleElement type="totalRow" dxfId="6"/>
      <tableStyleElement type="pageFieldLabels" dxfId="5"/>
      <tableStyleElement type="pageFieldValues" dxfId="4"/>
    </tableStyle>
  </tableStyles>
  <colors>
    <mruColors>
      <color rgb="FFFFA7A7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 sz="1200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tx2"/>
            </a:solidFill>
            <a:round/>
          </a:ln>
          <a:effectLst/>
        </c:spPr>
        <c:marker>
          <c:symbol val="circle"/>
          <c:size val="5"/>
          <c:spPr>
            <a:solidFill>
              <a:schemeClr val="tx2"/>
            </a:solidFill>
            <a:ln w="9525">
              <a:solidFill>
                <a:schemeClr val="tx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B-4CBF-84D6-CC034641265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B-4CBF-84D6-CC034641265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4B-4CBF-84D6-CC0346412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825600"/>
        <c:axId val="1789830176"/>
      </c:lineChart>
      <c:catAx>
        <c:axId val="178982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789830176"/>
        <c:crosses val="autoZero"/>
        <c:auto val="1"/>
        <c:lblAlgn val="ctr"/>
        <c:lblOffset val="100"/>
        <c:noMultiLvlLbl val="0"/>
      </c:catAx>
      <c:valAx>
        <c:axId val="17898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7898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53-4346-B81E-688E41283A3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53-4346-B81E-688E41283A3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53-4346-B81E-688E41283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893232"/>
        <c:axId val="469893648"/>
      </c:lineChart>
      <c:catAx>
        <c:axId val="46989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93648"/>
        <c:crosses val="autoZero"/>
        <c:auto val="1"/>
        <c:lblAlgn val="ctr"/>
        <c:lblOffset val="100"/>
        <c:noMultiLvlLbl val="0"/>
      </c:catAx>
      <c:valAx>
        <c:axId val="46989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9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0-4E68-AA13-585AC75FB68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E0-4E68-AA13-585AC75FB6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E0-4E68-AA13-585AC75FB6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E0-4E68-AA13-585AC75F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3280896"/>
        <c:axId val="463281312"/>
      </c:barChart>
      <c:catAx>
        <c:axId val="463280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81312"/>
        <c:crosses val="autoZero"/>
        <c:auto val="1"/>
        <c:lblAlgn val="ctr"/>
        <c:lblOffset val="100"/>
        <c:noMultiLvlLbl val="0"/>
      </c:catAx>
      <c:valAx>
        <c:axId val="4632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28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9-4ABE-9EF3-F6D14429E0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9-4ABE-9EF3-F6D14429E0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F9-4ABE-9EF3-F6D14429E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9274512"/>
        <c:axId val="539275760"/>
      </c:barChart>
      <c:catAx>
        <c:axId val="53927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75760"/>
        <c:crosses val="autoZero"/>
        <c:auto val="1"/>
        <c:lblAlgn val="ctr"/>
        <c:lblOffset val="100"/>
        <c:noMultiLvlLbl val="0"/>
      </c:catAx>
      <c:valAx>
        <c:axId val="5392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7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5-480B-8256-1272EC9CA84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5-480B-8256-1272EC9CA84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A5-480B-8256-1272EC9CA84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A5-480B-8256-1272EC9CA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9825600"/>
        <c:axId val="1789830176"/>
      </c:lineChart>
      <c:catAx>
        <c:axId val="178982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30176"/>
        <c:crosses val="autoZero"/>
        <c:auto val="1"/>
        <c:lblAlgn val="ctr"/>
        <c:lblOffset val="100"/>
        <c:noMultiLvlLbl val="0"/>
      </c:catAx>
      <c:valAx>
        <c:axId val="178983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982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247649</xdr:colOff>
      <xdr:row>0</xdr:row>
      <xdr:rowOff>14287</xdr:rowOff>
    </xdr:from>
    <xdr:to>
      <xdr:col>14</xdr:col>
      <xdr:colOff>333374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EE2C6-05C1-45CE-AEEB-83F6EB9CF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0</xdr:row>
      <xdr:rowOff>166687</xdr:rowOff>
    </xdr:from>
    <xdr:to>
      <xdr:col>15</xdr:col>
      <xdr:colOff>247650</xdr:colOff>
      <xdr:row>15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00491-9BFF-413A-BD32-19B142F72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176212</xdr:rowOff>
    </xdr:from>
    <xdr:to>
      <xdr:col>13</xdr:col>
      <xdr:colOff>457200</xdr:colOff>
      <xdr:row>16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C8A0D-B806-4629-A2A2-4C93AC563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176212</xdr:rowOff>
    </xdr:from>
    <xdr:to>
      <xdr:col>14</xdr:col>
      <xdr:colOff>228600</xdr:colOff>
      <xdr:row>18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9BFD5-3F81-4E63-9C63-0C8C5D24E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0</xdr:row>
      <xdr:rowOff>14287</xdr:rowOff>
    </xdr:from>
    <xdr:to>
      <xdr:col>13</xdr:col>
      <xdr:colOff>552450</xdr:colOff>
      <xdr:row>14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A10D4-0F6B-4368-8435-271C8B2D0A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a" refreshedDate="44457.585941435187" createdVersion="7" refreshedVersion="7" minRefreshableVersion="3" recordCount="4114" xr:uid="{4C2C3405-564F-4EA1-84F4-47529623A7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MixedTypes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stina" refreshedDate="44458.466202546297" createdVersion="7" refreshedVersion="7" minRefreshableVersion="3" recordCount="4114" xr:uid="{6DB1BE48-DF34-4706-96BF-67C99FAFC2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MixedTypes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Date="1" containsMixedTypes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s v=" 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s v=" "/>
    <x v="277"/>
    <b v="1"/>
    <n v="951"/>
    <b v="1"/>
    <s v="film &amp; video/documentary"/>
    <n v="110"/>
    <n v="75.44"/>
    <x v="0"/>
    <s v="documentary"/>
    <x v="277"/>
    <e v="#VALUE!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B648C-F18A-45DB-ACC3-E702C94EB73B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24:E3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showDataAs="percentOfRow" baseField="18" baseItem="4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BD80D-544C-4351-A841-FD92517F259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Table Style 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3D703-8BE2-4A98-BAC5-AC4EBCFF7A3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450" firstHeaderRow="1" firstDataRow="2" firstDataCol="1" rowPageCount="1" colPageCount="1"/>
  <pivotFields count="22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3"/>
  </rowFields>
  <rowItems count="4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28242-D438-402B-8717-1112A1DDD51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7A1750-FA09-4D10-A492-8ED30C4CBF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2D273-8DB6-431D-A4EC-3A3F0B4F2AF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28515625" bestFit="1" customWidth="1"/>
    <col min="16" max="16" width="22.140625" bestFit="1" customWidth="1"/>
    <col min="17" max="17" width="41.140625" customWidth="1"/>
    <col min="18" max="18" width="17.140625" bestFit="1" customWidth="1"/>
    <col min="19" max="19" width="23.5703125" style="1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8308</v>
      </c>
      <c r="Q1" s="9" t="s">
        <v>8360</v>
      </c>
      <c r="R1" s="1" t="s">
        <v>8359</v>
      </c>
      <c r="S1" s="14" t="s">
        <v>8366</v>
      </c>
      <c r="T1" s="1" t="s">
        <v>8367</v>
      </c>
      <c r="U1" s="1" t="s">
        <v>8387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8309</v>
      </c>
      <c r="R2" t="s">
        <v>8310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8309</v>
      </c>
      <c r="R67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8309</v>
      </c>
      <c r="R131" t="s">
        <v>8312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8309</v>
      </c>
      <c r="R195" t="s">
        <v>8313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8309</v>
      </c>
      <c r="R259" t="s">
        <v>8314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t="s">
        <v>8306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8309</v>
      </c>
      <c r="R279" t="s">
        <v>8314</v>
      </c>
      <c r="S279" s="15">
        <f t="shared" si="22"/>
        <v>42117.891423611116</v>
      </c>
      <c r="T279" s="15" t="e">
        <f t="shared" si="23"/>
        <v>#VALUE!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8309</v>
      </c>
      <c r="R323" t="s">
        <v>8314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8309</v>
      </c>
      <c r="R387" t="s">
        <v>8314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8309</v>
      </c>
      <c r="R451" t="s">
        <v>8315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0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0" t="s">
        <v>8309</v>
      </c>
      <c r="R515" t="s">
        <v>8315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ROUND(E522/D522*100,0)</f>
        <v>102</v>
      </c>
      <c r="P522">
        <f t="shared" ref="P522:P585" si="46">IFERROR(ROUND(E522/L522,2),0)</f>
        <v>150.15</v>
      </c>
      <c r="Q522" s="10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s="10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s="10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s="10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6"/>
        <v>29.26</v>
      </c>
      <c r="Q526" s="10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s="10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6"/>
        <v>74.349999999999994</v>
      </c>
      <c r="Q528" s="10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s="10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s="1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s="10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s="10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s="10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s="10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6"/>
        <v>117.88</v>
      </c>
      <c r="Q535" s="10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s="10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6"/>
        <v>34.75</v>
      </c>
      <c r="Q537" s="10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6"/>
        <v>100.06</v>
      </c>
      <c r="Q538" s="10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s="10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s="1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6"/>
        <v>25.16</v>
      </c>
      <c r="Q541" s="10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0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0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0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0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0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0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0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0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0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0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0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0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0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0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0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0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0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0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0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0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0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0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0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0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0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0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8318</v>
      </c>
      <c r="R579" t="s">
        <v>8319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0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0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0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0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0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0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0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0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0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0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0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0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0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0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0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0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8318</v>
      </c>
      <c r="R643" t="s">
        <v>8320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0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0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0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0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0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0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0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0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0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0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0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0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0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0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0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0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0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0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0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0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0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0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0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0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0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0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0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0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0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0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0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0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0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0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0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0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0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0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0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0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0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0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0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0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8318</v>
      </c>
      <c r="R707" t="s">
        <v>8320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0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0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0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0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0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0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0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0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0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0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0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0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0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0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0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0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0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0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0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0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0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0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0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0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0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0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0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0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0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0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0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0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0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0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0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0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0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0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0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0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0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0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0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0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8321</v>
      </c>
      <c r="R771" t="s">
        <v>8323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0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0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0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0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0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0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0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0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0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0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0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0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0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0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0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0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0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0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0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0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0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0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0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0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0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0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0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0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0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0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0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0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0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0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0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0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0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0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0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0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0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0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0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0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8324</v>
      </c>
      <c r="R835" t="s">
        <v>8325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0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0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0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8324</v>
      </c>
      <c r="R899" t="s">
        <v>8328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0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0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0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0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0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0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0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0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0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0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0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0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0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0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0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0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0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0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0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0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0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0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0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0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0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0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0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0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0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0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0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0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0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0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0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0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0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0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0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0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0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0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0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0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8318</v>
      </c>
      <c r="R963" t="s">
        <v>8320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8324</v>
      </c>
      <c r="R1027" t="s">
        <v>8329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0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0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0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0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0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0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0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0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0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0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0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0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0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0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0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0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0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0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0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0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0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0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0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0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0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0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0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0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0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0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0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0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0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0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0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0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0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0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0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0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0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0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0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0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8332</v>
      </c>
      <c r="R1091" t="s">
        <v>8333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0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0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0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0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0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0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0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0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0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0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8335</v>
      </c>
      <c r="R1155" t="s">
        <v>8336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0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0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0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0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0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0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8337</v>
      </c>
      <c r="R1219" t="s">
        <v>8338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0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0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0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0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0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0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0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0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8324</v>
      </c>
      <c r="R1283" t="s">
        <v>8325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5">ROUND(E1290/D1290*100,0)</f>
        <v>100</v>
      </c>
      <c r="P1290">
        <f t="shared" ref="P1290:P1353" si="106">IFERROR(ROUND(E1290/L1290,2),0)</f>
        <v>65.87</v>
      </c>
      <c r="Q1290" s="1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s="10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s="10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s="10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>
        <f t="shared" si="106"/>
        <v>35.96</v>
      </c>
      <c r="Q1294" s="10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s="10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>
        <f t="shared" si="106"/>
        <v>27.73</v>
      </c>
      <c r="Q1296" s="10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>
        <f t="shared" si="106"/>
        <v>39.83</v>
      </c>
      <c r="Q1297" s="10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>
        <f t="shared" si="106"/>
        <v>52.17</v>
      </c>
      <c r="Q1298" s="10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s="10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>
        <f t="shared" si="106"/>
        <v>63.42</v>
      </c>
      <c r="Q1300" s="1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s="10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s="10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s="10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s="10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>
        <f t="shared" si="106"/>
        <v>42.21</v>
      </c>
      <c r="Q1305" s="10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0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0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0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0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0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0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0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0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0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0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0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0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0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0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0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0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0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0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0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0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0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0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0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0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0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0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0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0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0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0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0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0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0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0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0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0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8321</v>
      </c>
      <c r="R1347" t="s">
        <v>8322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0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0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0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0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0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0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0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0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0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0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0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0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0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0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0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0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0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0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0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0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0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0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0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0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0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0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0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0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0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0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0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0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0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0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0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0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0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0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0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0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0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0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0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0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8321</v>
      </c>
      <c r="R1411" t="s">
        <v>8340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0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0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0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0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0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0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0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0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0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0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0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0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0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0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0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0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0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0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0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0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0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0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0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0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0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0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0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0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0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0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0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0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0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0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0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0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0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0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0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0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0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0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0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0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8321</v>
      </c>
      <c r="R1475" t="s">
        <v>8341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0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0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0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0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0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0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0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0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0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0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0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0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0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0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0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0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0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0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0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0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0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0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0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0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0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0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0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0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0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0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0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0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0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0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0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0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0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0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0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0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0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0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0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0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8337</v>
      </c>
      <c r="R1539" t="s">
        <v>8338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0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0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0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0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0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0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0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0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0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0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0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0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0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0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0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0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0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0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0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0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0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0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0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0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0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0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0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0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0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0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0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0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0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0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0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0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0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0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0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0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0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0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0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0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8324</v>
      </c>
      <c r="R1603" t="s">
        <v>8325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0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0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0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0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0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0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0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0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0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0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0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0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0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0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0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0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0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0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0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0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0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0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0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0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0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0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0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0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0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0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0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0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0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0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0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0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0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0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0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0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0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0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0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0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8324</v>
      </c>
      <c r="R1667" t="s">
        <v>8345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0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0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0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0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0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0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0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0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0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0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0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0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0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0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0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0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0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0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0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0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0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0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0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0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0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0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0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0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0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0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0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0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0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0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0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0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0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0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0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0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0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0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0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0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8324</v>
      </c>
      <c r="R1731" t="s">
        <v>8346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0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0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0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0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0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0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0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0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0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0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0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0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0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0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0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0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0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0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0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0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0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0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0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0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0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0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0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0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0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0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0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0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0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0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0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0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0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0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0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0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0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0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0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0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8337</v>
      </c>
      <c r="R1795" t="s">
        <v>8338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0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0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0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0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0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0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0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0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0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0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0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0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0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0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0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0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0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0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0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0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0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0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0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0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0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0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0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0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0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0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0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0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0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0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0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0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0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0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0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0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0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0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0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0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8324</v>
      </c>
      <c r="R1859" t="s">
        <v>8325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0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0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0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0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0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0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0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0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0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0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0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0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0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0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0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0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0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0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0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0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0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0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0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0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0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0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0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0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0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0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0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0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0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0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0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0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0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0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0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0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0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0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0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0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8324</v>
      </c>
      <c r="R1923" t="s">
        <v>8328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0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0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0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0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0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0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0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0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0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0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0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0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0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0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0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0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0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0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0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0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0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0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0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0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0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0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0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0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0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0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0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0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0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0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0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0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0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0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0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0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0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0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0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0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8337</v>
      </c>
      <c r="R1987" t="s">
        <v>8349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0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0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0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0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0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0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0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0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0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0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0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0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0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0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0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0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0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0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0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0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0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0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0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0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0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0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0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0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0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0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0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0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0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0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0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0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0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0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0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0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0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0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0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0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8318</v>
      </c>
      <c r="R2051" t="s">
        <v>8348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0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0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0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0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0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0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0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0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0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0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0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0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0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0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0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0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0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0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0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0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0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0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0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0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0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0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0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0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0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0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0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0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0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0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0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0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0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0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0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0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0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0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0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0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8324</v>
      </c>
      <c r="R2115" t="s">
        <v>8328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0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0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0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0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0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0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0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0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0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0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0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0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0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0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0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0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0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0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0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0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0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0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0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0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0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0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0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0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0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0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0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0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0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0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0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0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0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0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0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0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0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0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0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0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8324</v>
      </c>
      <c r="R2179" t="s">
        <v>8325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0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0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0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0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0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0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0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0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0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0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0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0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0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0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0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0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0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0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0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0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0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0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0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0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0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0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0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0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0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0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0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0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0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0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0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0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0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0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0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0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0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0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0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0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8332</v>
      </c>
      <c r="R2243" t="s">
        <v>8350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8324</v>
      </c>
      <c r="R2307" t="s">
        <v>8328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0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0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0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0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0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0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0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0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0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0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0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0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0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0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0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0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0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0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0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0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0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0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0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0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0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0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0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0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0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0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0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0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0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0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0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0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0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0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0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0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0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0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0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0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0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0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0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0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0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0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0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8318</v>
      </c>
      <c r="R2371" t="s">
        <v>8319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0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0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0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0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0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0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0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0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0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0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0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0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0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0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0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0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0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0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0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0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0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0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0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0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0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0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0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0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0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0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0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0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0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0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0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0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0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0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0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0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0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0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0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0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8335</v>
      </c>
      <c r="R2435" t="s">
        <v>8336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0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0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0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0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0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0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0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0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0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0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0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0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0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0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0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0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0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0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0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0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0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0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0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0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0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0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0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0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0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0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0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0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0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0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0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0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0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0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0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0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0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0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0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0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8324</v>
      </c>
      <c r="R2499" t="s">
        <v>8328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0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0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0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0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0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0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0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0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0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0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0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0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0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0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0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0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0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0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0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0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0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0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0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0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0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0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0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0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0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0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0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0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0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0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0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0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0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0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0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0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0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0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0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0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8335</v>
      </c>
      <c r="R2563" t="s">
        <v>8336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0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0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0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0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0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0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0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0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0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0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0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0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0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0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0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0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0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0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0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0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0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0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0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0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0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0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0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0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0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0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0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0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0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0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0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0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0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0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0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0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0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0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0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0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8318</v>
      </c>
      <c r="R2627" t="s">
        <v>8354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0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0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0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0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0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0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0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0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0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0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0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0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0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0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0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0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0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0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0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0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0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0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0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0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0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0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0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0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0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0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0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0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0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0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0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0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0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0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0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0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0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0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0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0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8335</v>
      </c>
      <c r="R2691" t="s">
        <v>8336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0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0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0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0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0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0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0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0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0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0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0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0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0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0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0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0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0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0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0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0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0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0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0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0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0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0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0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0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0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0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0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0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0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0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0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0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0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0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0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0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0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0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0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0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8321</v>
      </c>
      <c r="R2755" t="s">
        <v>8357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0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0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0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0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0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0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0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0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0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0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0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0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0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0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0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0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0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0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0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s="10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s="10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21"/>
        <v>18.77</v>
      </c>
      <c r="Q2785" s="10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s="10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s="10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21"/>
        <v>39.81</v>
      </c>
      <c r="Q2788" s="10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s="10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s="1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s="10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s="10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s="10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s="10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s="10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21"/>
        <v>25</v>
      </c>
      <c r="Q2796" s="10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s="10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21"/>
        <v>44</v>
      </c>
      <c r="Q2798" s="10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21"/>
        <v>87.36</v>
      </c>
      <c r="Q2799" s="10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21"/>
        <v>36.47</v>
      </c>
      <c r="Q2800" s="1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21"/>
        <v>44.86</v>
      </c>
      <c r="Q2801" s="10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21"/>
        <v>42.9</v>
      </c>
      <c r="Q2802" s="10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s="10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21"/>
        <v>33.94</v>
      </c>
      <c r="Q2804" s="10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s="10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21"/>
        <v>50</v>
      </c>
      <c r="Q2806" s="10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0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21"/>
        <v>44.25</v>
      </c>
      <c r="Q2808" s="10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s="10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s="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0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0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0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0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0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0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0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0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8316</v>
      </c>
      <c r="R2819" t="s">
        <v>8317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ROUND(E2826/D2826*100,0)</f>
        <v>117</v>
      </c>
      <c r="P2826">
        <f t="shared" ref="P2826:P2889" si="226">IFERROR(ROUND(E2826/L2826,2),0)</f>
        <v>50.67</v>
      </c>
      <c r="Q2826" s="10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>
        <f t="shared" si="226"/>
        <v>60.78</v>
      </c>
      <c r="Q2827" s="10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s="10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s="10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>
        <f t="shared" si="226"/>
        <v>98.31</v>
      </c>
      <c r="Q2830" s="1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>
        <f t="shared" si="226"/>
        <v>35.04</v>
      </c>
      <c r="Q2831" s="10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s="10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s="10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>
        <f t="shared" si="226"/>
        <v>30.19</v>
      </c>
      <c r="Q2834" s="10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s="10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>
        <f t="shared" si="226"/>
        <v>64.760000000000005</v>
      </c>
      <c r="Q2836" s="10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>
        <f t="shared" si="226"/>
        <v>20.12</v>
      </c>
      <c r="Q2837" s="10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s="10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s="10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s="1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s="10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>
        <f t="shared" si="226"/>
        <v>19.7</v>
      </c>
      <c r="Q2842" s="10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0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0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0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0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0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0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0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0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0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0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0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0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0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0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0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0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0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0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0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0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0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0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0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0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0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0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0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0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0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0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0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0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0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0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0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0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8316</v>
      </c>
      <c r="R2883" t="s">
        <v>8317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>
        <f t="shared" ref="P2890:P2953" si="231">IFERROR(ROUND(E2890/L2890,2),0)</f>
        <v>0</v>
      </c>
      <c r="Q2890" s="1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0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0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0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0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0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0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0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0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0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0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0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0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0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0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0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0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0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0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0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0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0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0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0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0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0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0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0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0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0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8316</v>
      </c>
      <c r="R2947" t="s">
        <v>8356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0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0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0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0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0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0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0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0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s="10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s="10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s="10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s="10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s="10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s="10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s="10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s="1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s="10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s="10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s="10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0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0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0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0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0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0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0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0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8316</v>
      </c>
      <c r="R3011" t="s">
        <v>8356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0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0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0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0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0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0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0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0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0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0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0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0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0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0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0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0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0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0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0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0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8316</v>
      </c>
      <c r="R3075" t="s">
        <v>8356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0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0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0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0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0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0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0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0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0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0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0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0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0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0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0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0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0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0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0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0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0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0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0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0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0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0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0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0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0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8316</v>
      </c>
      <c r="R3139" t="s">
        <v>8317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>
        <f t="shared" ref="P3146:P3209" si="251">IFERROR(ROUND(E3146/L3146,2),0)</f>
        <v>251.33</v>
      </c>
      <c r="Q3146" s="10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0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0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s="10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s="10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s="10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s="10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s="10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1"/>
        <v>34.79</v>
      </c>
      <c r="Q3154" s="10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s="10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s="10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1"/>
        <v>31.21</v>
      </c>
      <c r="Q3157" s="10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s="10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s="10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s="10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s="10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s="10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1"/>
        <v>28.41</v>
      </c>
      <c r="Q3163" s="10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s="10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s="10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0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0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0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0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0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0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0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0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0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0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0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0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0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0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0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0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0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0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0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0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0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0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0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0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8316</v>
      </c>
      <c r="R3203" t="s">
        <v>8358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5">ROUND(E3210/D3210*100,0)</f>
        <v>104</v>
      </c>
      <c r="P3210">
        <f t="shared" ref="P3210:P3273" si="256">IFERROR(ROUND(E3210/L3210,2),0)</f>
        <v>63.11</v>
      </c>
      <c r="Q3210" s="10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s="10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s="10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s="10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s="10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>
        <f t="shared" si="256"/>
        <v>127.81</v>
      </c>
      <c r="Q3215" s="10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>
        <f t="shared" si="256"/>
        <v>106.57</v>
      </c>
      <c r="Q3216" s="10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s="10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>
        <f t="shared" si="256"/>
        <v>57.17</v>
      </c>
      <c r="Q3218" s="10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s="10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>
        <f t="shared" si="256"/>
        <v>66.59</v>
      </c>
      <c r="Q3220" s="10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s="10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s="10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>
        <f t="shared" si="256"/>
        <v>36.61</v>
      </c>
      <c r="Q3223" s="10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s="10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s="10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s="10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s="10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6"/>
        <v>59.52</v>
      </c>
      <c r="Q3228" s="10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6"/>
        <v>50</v>
      </c>
      <c r="Q3229" s="10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0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0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0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0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0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0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0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0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0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0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0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0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0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0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0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0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0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0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0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0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0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0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0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0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0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0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0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0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0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0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0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0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0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0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0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0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0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8316</v>
      </c>
      <c r="R3267" t="s">
        <v>8317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0">ROUND(E3274/D3274*100,0)</f>
        <v>154</v>
      </c>
      <c r="P3274">
        <f t="shared" ref="P3274:P3337" si="261">IFERROR(ROUND(E3274/L3274,2),0)</f>
        <v>106.5</v>
      </c>
      <c r="Q3274" s="10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s="10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s="10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s="10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s="10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>
        <f t="shared" si="261"/>
        <v>54.3</v>
      </c>
      <c r="Q3279" s="10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>
        <f t="shared" si="261"/>
        <v>76.03</v>
      </c>
      <c r="Q3280" s="10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s="10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s="10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s="10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s="10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>
        <f t="shared" si="261"/>
        <v>17.829999999999998</v>
      </c>
      <c r="Q3285" s="10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s="10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s="10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s="10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s="10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>
        <f t="shared" si="261"/>
        <v>48.44</v>
      </c>
      <c r="Q3290" s="10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>
        <f t="shared" si="261"/>
        <v>26.61</v>
      </c>
      <c r="Q3291" s="10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61"/>
        <v>33.67</v>
      </c>
      <c r="Q3292" s="10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s="10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0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0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0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0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0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0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0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0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0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0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0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0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0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0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0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0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0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0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0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0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0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0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0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0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0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0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0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0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0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0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0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0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0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0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0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0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0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8316</v>
      </c>
      <c r="R3331" t="s">
        <v>8317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5">ROUND(E3338/D3338*100,0)</f>
        <v>100</v>
      </c>
      <c r="P3338">
        <f t="shared" ref="P3338:P3401" si="266">IFERROR(ROUND(E3338/L3338,2),0)</f>
        <v>27.78</v>
      </c>
      <c r="Q3338" s="10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>
        <f t="shared" si="266"/>
        <v>81.03</v>
      </c>
      <c r="Q3339" s="10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s="10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s="10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s="10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>
        <f t="shared" si="266"/>
        <v>119.64</v>
      </c>
      <c r="Q3343" s="10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s="10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>
        <f t="shared" si="266"/>
        <v>52.17</v>
      </c>
      <c r="Q3345" s="10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s="10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s="10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s="10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>
        <f t="shared" si="266"/>
        <v>108.59</v>
      </c>
      <c r="Q3349" s="10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s="10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s="10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s="10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>
        <f t="shared" si="266"/>
        <v>93.61</v>
      </c>
      <c r="Q3353" s="10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>
        <f t="shared" si="266"/>
        <v>76.8</v>
      </c>
      <c r="Q3354" s="10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>
        <f t="shared" si="266"/>
        <v>35.799999999999997</v>
      </c>
      <c r="Q3355" s="10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s="10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6"/>
        <v>147.33000000000001</v>
      </c>
      <c r="Q3357" s="10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0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0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0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0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0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0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0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0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0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0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0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0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0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0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0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0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0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0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0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0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0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0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0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0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0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0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0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0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0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0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0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0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0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0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0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0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0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8316</v>
      </c>
      <c r="R3395" t="s">
        <v>8317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ROUND(E3402/D3402*100,0)</f>
        <v>100</v>
      </c>
      <c r="P3402">
        <f t="shared" ref="P3402:P3465" si="271">IFERROR(ROUND(E3402/L3402,2),0)</f>
        <v>118.13</v>
      </c>
      <c r="Q3402" s="10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>
        <f t="shared" si="271"/>
        <v>44.76</v>
      </c>
      <c r="Q3403" s="10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s="10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>
        <f t="shared" si="271"/>
        <v>117.65</v>
      </c>
      <c r="Q3405" s="10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s="10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>
        <f t="shared" si="271"/>
        <v>28.32</v>
      </c>
      <c r="Q3407" s="10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s="10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>
        <f t="shared" si="271"/>
        <v>31.97</v>
      </c>
      <c r="Q3409" s="10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s="10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>
        <f t="shared" si="271"/>
        <v>29.43</v>
      </c>
      <c r="Q3411" s="10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s="10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s="10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>
        <f t="shared" si="271"/>
        <v>115.38</v>
      </c>
      <c r="Q3414" s="10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s="10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s="10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s="10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71"/>
        <v>159.47</v>
      </c>
      <c r="Q3418" s="10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s="10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s="10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s="10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0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0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0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0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0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0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0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0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0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0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0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0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0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0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0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0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0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0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0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0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0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0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0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0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0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0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0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0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0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0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0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0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0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0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0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0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0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8316</v>
      </c>
      <c r="R3459" t="s">
        <v>8317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5">ROUND(E3466/D3466*100,0)</f>
        <v>102</v>
      </c>
      <c r="P3466">
        <f t="shared" ref="P3466:P3529" si="276">IFERROR(ROUND(E3466/L3466,2),0)</f>
        <v>55.01</v>
      </c>
      <c r="Q3466" s="10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>
        <f t="shared" si="276"/>
        <v>57.22</v>
      </c>
      <c r="Q3467" s="10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s="10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s="10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s="10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s="10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s="10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>
        <f t="shared" si="276"/>
        <v>35.770000000000003</v>
      </c>
      <c r="Q3473" s="10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s="10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s="10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>
        <f t="shared" si="276"/>
        <v>51.79</v>
      </c>
      <c r="Q3476" s="10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>
        <f t="shared" si="276"/>
        <v>20</v>
      </c>
      <c r="Q3477" s="10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s="10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s="10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s="10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>
        <f t="shared" si="276"/>
        <v>34.25</v>
      </c>
      <c r="Q3481" s="10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s="10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s="10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6"/>
        <v>51.88</v>
      </c>
      <c r="Q3484" s="10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s="10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0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0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0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0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0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0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0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0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0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0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0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0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0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0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0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0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0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0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0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0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0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0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0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0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0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0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0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0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0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0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0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0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0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0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0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0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0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8316</v>
      </c>
      <c r="R3523" t="s">
        <v>8317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80">ROUND(E3530/D3530*100,0)</f>
        <v>101</v>
      </c>
      <c r="P3530">
        <f t="shared" ref="P3530:P3593" si="281">IFERROR(ROUND(E3530/L3530,2),0)</f>
        <v>45.11</v>
      </c>
      <c r="Q3530" s="10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s="10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>
        <f t="shared" si="281"/>
        <v>125</v>
      </c>
      <c r="Q3532" s="10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s="10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s="10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s="10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s="10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>
        <f t="shared" si="281"/>
        <v>44.85</v>
      </c>
      <c r="Q3537" s="10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>
        <f t="shared" si="281"/>
        <v>13.53</v>
      </c>
      <c r="Q3538" s="10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s="10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>
        <f t="shared" si="281"/>
        <v>30.95</v>
      </c>
      <c r="Q3540" s="10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s="10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>
        <f t="shared" si="281"/>
        <v>46.13</v>
      </c>
      <c r="Q3542" s="10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>
        <f t="shared" si="281"/>
        <v>39.380000000000003</v>
      </c>
      <c r="Q3543" s="10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s="10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s="10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s="10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s="10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s="10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s="10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0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0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0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0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0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0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0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0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0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0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0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0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0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0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0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0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0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0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0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0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0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0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0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0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0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0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0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0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0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0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0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0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0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0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0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0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0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8316</v>
      </c>
      <c r="R3587" t="s">
        <v>8317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85">ROUND(E3594/D3594*100,0)</f>
        <v>127</v>
      </c>
      <c r="P3594">
        <f t="shared" ref="P3594:P3657" si="286">IFERROR(ROUND(E3594/L3594,2),0)</f>
        <v>72.709999999999994</v>
      </c>
      <c r="Q3594" s="10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s="10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s="10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s="10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s="10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s="10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s="10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s="10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s="10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>
        <f t="shared" si="286"/>
        <v>39.380000000000003</v>
      </c>
      <c r="Q3603" s="10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s="10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s="10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s="10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>
        <f t="shared" si="286"/>
        <v>30.67</v>
      </c>
      <c r="Q3607" s="10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>
        <f t="shared" si="286"/>
        <v>61.06</v>
      </c>
      <c r="Q3608" s="10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>
        <f t="shared" si="286"/>
        <v>29</v>
      </c>
      <c r="Q3609" s="10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>
        <f t="shared" si="286"/>
        <v>29.63</v>
      </c>
      <c r="Q3610" s="10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>
        <f t="shared" si="286"/>
        <v>143.1</v>
      </c>
      <c r="Q3611" s="10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6"/>
        <v>52.35</v>
      </c>
      <c r="Q3612" s="10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6"/>
        <v>66.67</v>
      </c>
      <c r="Q3613" s="10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0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0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0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0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0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0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0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0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0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0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0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0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0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0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0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0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0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8316</v>
      </c>
      <c r="R3651" t="s">
        <v>8317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90">ROUND(E3658/D3658*100,0)</f>
        <v>106</v>
      </c>
      <c r="P3658">
        <f t="shared" ref="P3658:P3721" si="291">IFERROR(ROUND(E3658/L3658,2),0)</f>
        <v>115.02</v>
      </c>
      <c r="Q3658" s="10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s="10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s="10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s="10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>
        <f t="shared" si="291"/>
        <v>11.36</v>
      </c>
      <c r="Q3662" s="10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s="10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s="10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>
        <f t="shared" si="291"/>
        <v>26</v>
      </c>
      <c r="Q3665" s="10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s="10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s="10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s="10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>
        <f t="shared" si="291"/>
        <v>53.36</v>
      </c>
      <c r="Q3669" s="10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s="10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>
        <f t="shared" si="291"/>
        <v>81.290000000000006</v>
      </c>
      <c r="Q3671" s="10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>
        <f t="shared" si="291"/>
        <v>20.079999999999998</v>
      </c>
      <c r="Q3672" s="10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s="10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>
        <f t="shared" si="291"/>
        <v>53.44</v>
      </c>
      <c r="Q3674" s="10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>
        <f t="shared" si="291"/>
        <v>39.869999999999997</v>
      </c>
      <c r="Q3675" s="10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s="10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91"/>
        <v>23.33</v>
      </c>
      <c r="Q3677" s="10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0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0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0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0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0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0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0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0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0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0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0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0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0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0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0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0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0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0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0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0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0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0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0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0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0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0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0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0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0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0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0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0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0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0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0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0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0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8316</v>
      </c>
      <c r="R3715" t="s">
        <v>8317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95">ROUND(E3722/D3722*100,0)</f>
        <v>105</v>
      </c>
      <c r="P3722">
        <f t="shared" ref="P3722:P3785" si="296">IFERROR(ROUND(E3722/L3722,2),0)</f>
        <v>86.23</v>
      </c>
      <c r="Q3722" s="10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s="10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s="10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>
        <f t="shared" si="296"/>
        <v>72.89</v>
      </c>
      <c r="Q3725" s="10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>
        <f t="shared" si="296"/>
        <v>49.55</v>
      </c>
      <c r="Q3726" s="10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0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s="10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s="10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0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0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0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0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0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0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0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0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0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0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0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0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0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0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0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0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0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0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0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0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8316</v>
      </c>
      <c r="R3779" t="s">
        <v>8358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IFERROR(ROUND(E3786/L3786,2),0)</f>
        <v>115</v>
      </c>
      <c r="Q3786" s="10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0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0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0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0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0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0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0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0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0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0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0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0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0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0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0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0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0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0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0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0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0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0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0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0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0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0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0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0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0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0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0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0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0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0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0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0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0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0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0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0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0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0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0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0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0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0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0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0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0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0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0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0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8316</v>
      </c>
      <c r="R3843" t="s">
        <v>8317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05">ROUND(E3850/D3850*100,0)</f>
        <v>16</v>
      </c>
      <c r="P3850">
        <f t="shared" ref="P3850:P3913" si="306">IFERROR(ROUND(E3850/L3850,2),0)</f>
        <v>49.51</v>
      </c>
      <c r="Q3850" s="10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0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0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0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0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0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0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0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0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0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0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0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0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0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0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0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0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0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0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0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0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0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0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0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0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0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0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0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0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0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0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0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0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0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0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0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s="10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8316</v>
      </c>
      <c r="R3907" t="s">
        <v>8317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0</v>
      </c>
      <c r="P3914">
        <f t="shared" ref="P3914:P3977" si="311">IFERROR(ROUND(E3914/L3914,2),0)</f>
        <v>1</v>
      </c>
      <c r="Q3914" s="10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0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0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0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0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0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0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0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0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0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0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0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0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0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0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0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0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0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0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0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0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0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0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0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0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0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0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0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0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0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0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0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0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0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0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0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0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0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0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0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0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0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0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0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0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0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0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0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0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0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0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0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0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0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0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0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s="10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8316</v>
      </c>
      <c r="R3971" t="s">
        <v>8317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15">ROUND(E3978/D3978*100,0)</f>
        <v>48</v>
      </c>
      <c r="P3978">
        <f t="shared" ref="P3978:P4041" si="316">IFERROR(ROUND(E3978/L3978,2),0)</f>
        <v>62</v>
      </c>
      <c r="Q3978" s="10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0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0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0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0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0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0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0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0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0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0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0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0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0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0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0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0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0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0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0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0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0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0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0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0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0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0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0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0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0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0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0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0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0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0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0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0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0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0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0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0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0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0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0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0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0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0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0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0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0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0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0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0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0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0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0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s="10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8316</v>
      </c>
      <c r="R4035" t="s">
        <v>8317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31</v>
      </c>
      <c r="P4042">
        <f t="shared" ref="P4042:P4105" si="321">IFERROR(ROUND(E4042/L4042,2),0)</f>
        <v>1250</v>
      </c>
      <c r="Q4042" s="10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0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0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0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0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0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0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0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0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0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0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0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0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0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0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0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0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0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0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0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0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0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0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0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0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0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0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0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0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0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0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0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0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0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0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0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0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0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0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0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0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0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0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0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0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0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0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0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0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0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0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0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8316</v>
      </c>
      <c r="R4099" t="s">
        <v>8317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325">ROUND(E4106/D4106*100,0)</f>
        <v>21</v>
      </c>
      <c r="P4106">
        <f t="shared" ref="P4106:P4115" si="326">IFERROR(ROUND(E4106/L4106,2),0)</f>
        <v>45.79</v>
      </c>
      <c r="Q4106" s="10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0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0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0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0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0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0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0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0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7" operator="equal">
      <formula>"failed"</formula>
    </cfRule>
    <cfRule type="cellIs" dxfId="0" priority="8" operator="equal">
      <formula>"live"</formula>
    </cfRule>
  </conditionalFormatting>
  <conditionalFormatting sqref="O1:O1048576 P1 R1:U1">
    <cfRule type="colorScale" priority="3">
      <colorScale>
        <cfvo type="min"/>
        <cfvo type="percentile" val="90"/>
        <color rgb="FFFFA7A7"/>
        <color theme="3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B4431-41D7-42F0-9C07-D824747EB5D5}">
  <dimension ref="A1:E3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7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8360</v>
      </c>
      <c r="B1" t="s">
        <v>8316</v>
      </c>
    </row>
    <row r="2" spans="1:5" x14ac:dyDescent="0.25">
      <c r="A2" s="11" t="s">
        <v>8380</v>
      </c>
      <c r="B2" t="s">
        <v>8365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6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6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6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6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6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6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6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6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6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6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6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6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6" t="s">
        <v>8362</v>
      </c>
      <c r="B18" s="13">
        <v>839</v>
      </c>
      <c r="C18" s="13">
        <v>493</v>
      </c>
      <c r="D18" s="13">
        <v>37</v>
      </c>
      <c r="E18" s="13">
        <v>1369</v>
      </c>
    </row>
    <row r="21" spans="1:5" x14ac:dyDescent="0.25">
      <c r="A21" s="11" t="s">
        <v>8360</v>
      </c>
      <c r="B21" t="s">
        <v>8316</v>
      </c>
    </row>
    <row r="22" spans="1:5" x14ac:dyDescent="0.25">
      <c r="A22" s="11" t="s">
        <v>8380</v>
      </c>
      <c r="B22" t="s">
        <v>8365</v>
      </c>
    </row>
    <row r="24" spans="1:5" x14ac:dyDescent="0.25">
      <c r="A24" s="11" t="s">
        <v>8364</v>
      </c>
      <c r="B24" s="11" t="s">
        <v>8361</v>
      </c>
    </row>
    <row r="25" spans="1:5" x14ac:dyDescent="0.25">
      <c r="A25" s="11" t="s">
        <v>8363</v>
      </c>
      <c r="B25" t="s">
        <v>8218</v>
      </c>
      <c r="C25" t="s">
        <v>8220</v>
      </c>
      <c r="D25" t="s">
        <v>8219</v>
      </c>
      <c r="E25" t="s">
        <v>8362</v>
      </c>
    </row>
    <row r="26" spans="1:5" x14ac:dyDescent="0.25">
      <c r="A26" s="16" t="s">
        <v>8374</v>
      </c>
      <c r="B26" s="22">
        <v>0.58333333333333337</v>
      </c>
      <c r="C26" s="22">
        <v>0.34375</v>
      </c>
      <c r="D26" s="22">
        <v>7.2916666666666671E-2</v>
      </c>
      <c r="E26" s="22">
        <v>1</v>
      </c>
    </row>
    <row r="27" spans="1:5" x14ac:dyDescent="0.25">
      <c r="A27" s="16" t="s">
        <v>8375</v>
      </c>
      <c r="B27" s="22">
        <v>0.62831858407079644</v>
      </c>
      <c r="C27" s="22">
        <v>0.34513274336283184</v>
      </c>
      <c r="D27" s="22">
        <v>2.6548672566371681E-2</v>
      </c>
      <c r="E27" s="22">
        <v>1</v>
      </c>
    </row>
    <row r="28" spans="1:5" x14ac:dyDescent="0.25">
      <c r="A28" s="16" t="s">
        <v>8376</v>
      </c>
      <c r="B28" s="22">
        <v>0.60869565217391308</v>
      </c>
      <c r="C28" s="22">
        <v>0.35869565217391303</v>
      </c>
      <c r="D28" s="22">
        <v>3.2608695652173912E-2</v>
      </c>
      <c r="E28" s="22">
        <v>1</v>
      </c>
    </row>
    <row r="29" spans="1:5" x14ac:dyDescent="0.25">
      <c r="A29" s="16" t="s">
        <v>8377</v>
      </c>
      <c r="B29" s="22">
        <v>0.62831858407079644</v>
      </c>
      <c r="C29" s="22">
        <v>0.35398230088495575</v>
      </c>
      <c r="D29" s="22">
        <v>1.7699115044247787E-2</v>
      </c>
      <c r="E29" s="22">
        <v>1</v>
      </c>
    </row>
    <row r="30" spans="1:5" x14ac:dyDescent="0.25">
      <c r="A30" s="16" t="s">
        <v>8368</v>
      </c>
      <c r="B30" s="22">
        <v>0.66867469879518071</v>
      </c>
      <c r="C30" s="22">
        <v>0.31325301204819278</v>
      </c>
      <c r="D30" s="22">
        <v>1.8072289156626505E-2</v>
      </c>
      <c r="E30" s="22">
        <v>1</v>
      </c>
    </row>
    <row r="31" spans="1:5" x14ac:dyDescent="0.25">
      <c r="A31" s="16" t="s">
        <v>8378</v>
      </c>
      <c r="B31" s="22">
        <v>0.65359477124183007</v>
      </c>
      <c r="C31" s="22">
        <v>0.3202614379084967</v>
      </c>
      <c r="D31" s="22">
        <v>2.6143790849673203E-2</v>
      </c>
      <c r="E31" s="22">
        <v>1</v>
      </c>
    </row>
    <row r="32" spans="1:5" x14ac:dyDescent="0.25">
      <c r="A32" s="16" t="s">
        <v>8369</v>
      </c>
      <c r="B32" s="22">
        <v>0.63043478260869568</v>
      </c>
      <c r="C32" s="22">
        <v>0.36231884057971014</v>
      </c>
      <c r="D32" s="22">
        <v>7.246376811594203E-3</v>
      </c>
      <c r="E32" s="22">
        <v>1</v>
      </c>
    </row>
    <row r="33" spans="1:5" x14ac:dyDescent="0.25">
      <c r="A33" s="16" t="s">
        <v>8370</v>
      </c>
      <c r="B33" s="22">
        <v>0.58536585365853655</v>
      </c>
      <c r="C33" s="22">
        <v>0.38211382113821141</v>
      </c>
      <c r="D33" s="22">
        <v>3.2520325203252036E-2</v>
      </c>
      <c r="E33" s="22">
        <v>1</v>
      </c>
    </row>
    <row r="34" spans="1:5" x14ac:dyDescent="0.25">
      <c r="A34" s="16" t="s">
        <v>8371</v>
      </c>
      <c r="B34" s="22">
        <v>0.60824742268041232</v>
      </c>
      <c r="C34" s="22">
        <v>0.35051546391752575</v>
      </c>
      <c r="D34" s="22">
        <v>4.1237113402061855E-2</v>
      </c>
      <c r="E34" s="22">
        <v>1</v>
      </c>
    </row>
    <row r="35" spans="1:5" x14ac:dyDescent="0.25">
      <c r="A35" s="16" t="s">
        <v>8372</v>
      </c>
      <c r="B35" s="22">
        <v>0.56521739130434778</v>
      </c>
      <c r="C35" s="22">
        <v>0.43478260869565216</v>
      </c>
      <c r="D35" s="22">
        <v>0</v>
      </c>
      <c r="E35" s="22">
        <v>1</v>
      </c>
    </row>
    <row r="36" spans="1:5" x14ac:dyDescent="0.25">
      <c r="A36" s="16" t="s">
        <v>8373</v>
      </c>
      <c r="B36" s="22">
        <v>0.61363636363636365</v>
      </c>
      <c r="C36" s="22">
        <v>0.35227272727272729</v>
      </c>
      <c r="D36" s="22">
        <v>3.4090909090909088E-2</v>
      </c>
      <c r="E36" s="22">
        <v>1</v>
      </c>
    </row>
    <row r="37" spans="1:5" x14ac:dyDescent="0.25">
      <c r="A37" s="16" t="s">
        <v>8379</v>
      </c>
      <c r="B37" s="22">
        <v>0.49333333333333335</v>
      </c>
      <c r="C37" s="22">
        <v>0.46666666666666667</v>
      </c>
      <c r="D37" s="22">
        <v>0.04</v>
      </c>
      <c r="E37" s="22">
        <v>1</v>
      </c>
    </row>
    <row r="38" spans="1:5" x14ac:dyDescent="0.25">
      <c r="A38" s="16" t="s">
        <v>8362</v>
      </c>
      <c r="B38" s="22">
        <v>0.61285609934258578</v>
      </c>
      <c r="C38" s="22">
        <v>0.36011687363038714</v>
      </c>
      <c r="D38" s="22">
        <v>2.7027027027027029E-2</v>
      </c>
      <c r="E38" s="22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DC9E5-3CA2-41D4-A194-97E05160B0F3}">
  <dimension ref="A1:H13"/>
  <sheetViews>
    <sheetView showGridLines="0" workbookViewId="0"/>
  </sheetViews>
  <sheetFormatPr defaultRowHeight="15" x14ac:dyDescent="0.25"/>
  <cols>
    <col min="1" max="1" width="17.85546875" bestFit="1" customWidth="1"/>
    <col min="2" max="2" width="20.42578125" bestFit="1" customWidth="1"/>
    <col min="3" max="3" width="16.5703125" bestFit="1" customWidth="1"/>
    <col min="4" max="4" width="19.42578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2" width="11.28515625" bestFit="1" customWidth="1"/>
  </cols>
  <sheetData>
    <row r="1" spans="1:8" x14ac:dyDescent="0.25">
      <c r="A1" s="19" t="s">
        <v>8384</v>
      </c>
      <c r="B1" s="19" t="s">
        <v>8388</v>
      </c>
      <c r="C1" s="19" t="s">
        <v>8389</v>
      </c>
      <c r="D1" s="19" t="s">
        <v>8390</v>
      </c>
      <c r="E1" s="19" t="s">
        <v>8391</v>
      </c>
      <c r="F1" s="19" t="s">
        <v>8392</v>
      </c>
      <c r="G1" s="19" t="s">
        <v>8393</v>
      </c>
      <c r="H1" s="19" t="s">
        <v>8394</v>
      </c>
    </row>
    <row r="2" spans="1:8" x14ac:dyDescent="0.25">
      <c r="A2" s="20" t="s">
        <v>8395</v>
      </c>
      <c r="B2" s="20">
        <f>COUNTIFS(Kickstarter!$D:$D,"&lt;1000",Kickstarter!$F:$F,"successful",Kickstarter!$R:$R,"plays")</f>
        <v>141</v>
      </c>
      <c r="C2" s="20">
        <f>COUNTIFS(Kickstarter!$D:$D,"&lt;1000",Kickstarter!$F:$F,"failed",Kickstarter!$R:$R,"plays")</f>
        <v>45</v>
      </c>
      <c r="D2" s="20">
        <f>COUNTIFS(Kickstarter!$D:$D,"&lt;1000",Kickstarter!$F:$F,"canceled",Kickstarter!$R:$R,"plays")</f>
        <v>0</v>
      </c>
      <c r="E2" s="20">
        <f>SUM(B2:D2)</f>
        <v>186</v>
      </c>
      <c r="F2" s="21">
        <f>B2/$E2</f>
        <v>0.75806451612903225</v>
      </c>
      <c r="G2" s="21">
        <f t="shared" ref="G2:H13" si="0">C2/$E2</f>
        <v>0.24193548387096775</v>
      </c>
      <c r="H2" s="21">
        <f t="shared" si="0"/>
        <v>0</v>
      </c>
    </row>
    <row r="3" spans="1:8" x14ac:dyDescent="0.25">
      <c r="A3" s="20" t="s">
        <v>8396</v>
      </c>
      <c r="B3" s="20">
        <f>COUNTIFS(Kickstarter!$D:$D,"&gt;=1000",Kickstarter!$D:$D,"&lt;=4999",Kickstarter!$F:$F,"successful",Kickstarter!$R:$R,"plays")</f>
        <v>388</v>
      </c>
      <c r="C3" s="20">
        <f>COUNTIFS(Kickstarter!$D:$D,"&gt;=1000",Kickstarter!$D:$D,"&lt;=4999",Kickstarter!$F:$F,"failed",Kickstarter!$R:$R,"plays")</f>
        <v>146</v>
      </c>
      <c r="D3" s="20">
        <f>COUNTIFS(Kickstarter!$D:$D,"&gt;=1000",Kickstarter!$D:$D,"&lt;=4999",Kickstarter!$F:$F,"canceled",Kickstarter!$R:$R,"plays")</f>
        <v>0</v>
      </c>
      <c r="E3" s="20">
        <f t="shared" ref="E3:E13" si="1">SUM(B3:D3)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8" x14ac:dyDescent="0.25">
      <c r="A4" s="20" t="s">
        <v>8397</v>
      </c>
      <c r="B4" s="20">
        <f>COUNTIFS(Kickstarter!$D:$D,"&gt;=5000",Kickstarter!$D:$D,"&lt;=9999",Kickstarter!$F:$F,"successful",Kickstarter!$R:$R,"plays")</f>
        <v>93</v>
      </c>
      <c r="C4" s="20">
        <f>COUNTIFS(Kickstarter!$D:$D,"&gt;=5000",Kickstarter!$D:$D,"&lt;=9999",Kickstarter!$F:$F,"failed",Kickstarter!$R:$R,"plays")</f>
        <v>76</v>
      </c>
      <c r="D4" s="20">
        <f>COUNTIFS(Kickstarter!$D:$D,"&gt;=5000",Kickstarter!$D:$D,"&lt;=9999",Kickstarter!$F:$F,"canceled",Kickstarter!$R:$R,"plays")</f>
        <v>0</v>
      </c>
      <c r="E4" s="20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8" x14ac:dyDescent="0.25">
      <c r="A5" s="20" t="s">
        <v>8398</v>
      </c>
      <c r="B5" s="20">
        <f>COUNTIFS(Kickstarter!$D:$D,"&gt;=10000",Kickstarter!$D:$D,"&lt;=14999",Kickstarter!$F:$F,"successful",Kickstarter!$R:$R,"plays")</f>
        <v>39</v>
      </c>
      <c r="C5" s="20">
        <f>COUNTIFS(Kickstarter!$D:$D,"&gt;=10000",Kickstarter!$D:$D,"&lt;=14999",Kickstarter!$F:$F,"failed",Kickstarter!$R:$R,"plays")</f>
        <v>33</v>
      </c>
      <c r="D5" s="20">
        <f>COUNTIFS(Kickstarter!$D:$D,"&gt;=10000",Kickstarter!$D:$D,"&lt;=14999",Kickstarter!$F:$F,"canceled",Kickstarter!$R:$R,"plays")</f>
        <v>0</v>
      </c>
      <c r="E5" s="20">
        <f t="shared" si="1"/>
        <v>72</v>
      </c>
      <c r="F5" s="21">
        <f t="shared" si="2"/>
        <v>0.54166666666666663</v>
      </c>
      <c r="G5" s="21">
        <f t="shared" si="0"/>
        <v>0.45833333333333331</v>
      </c>
      <c r="H5" s="21">
        <f t="shared" si="0"/>
        <v>0</v>
      </c>
    </row>
    <row r="6" spans="1:8" x14ac:dyDescent="0.25">
      <c r="A6" s="20" t="s">
        <v>8399</v>
      </c>
      <c r="B6" s="20">
        <f>COUNTIFS(Kickstarter!$D:$D,"&gt;=15000",Kickstarter!$D:$D,"&lt;=19999",Kickstarter!$F:$F,"successful",Kickstarter!$R:$R,"plays")</f>
        <v>12</v>
      </c>
      <c r="C6" s="20">
        <f>COUNTIFS(Kickstarter!$D:$D,"&gt;=15000",Kickstarter!$D:$D,"&lt;=19999",Kickstarter!$F:$F,"failed",Kickstarter!$R:$R,"plays")</f>
        <v>12</v>
      </c>
      <c r="D6" s="20">
        <f>COUNTIFS(Kickstarter!$D:$D,"&gt;=15000",Kickstarter!$D:$D,"&lt;=19999",Kickstarter!$F:$F,"canceled",Kickstarter!$R:$R,"plays")</f>
        <v>0</v>
      </c>
      <c r="E6" s="20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8" x14ac:dyDescent="0.25">
      <c r="A7" s="20" t="s">
        <v>8400</v>
      </c>
      <c r="B7" s="20">
        <f>COUNTIFS(Kickstarter!$D:$D,"&gt;=20000",Kickstarter!$D:$D,"&lt;=24999",Kickstarter!$F:$F,"successful",Kickstarter!$R:$R,"plays")</f>
        <v>9</v>
      </c>
      <c r="C7" s="20">
        <f>COUNTIFS(Kickstarter!$D:$D,"&gt;=20000",Kickstarter!$D:$D,"&lt;=24999",Kickstarter!$F:$F,"failed",Kickstarter!$R:$R,"plays")</f>
        <v>11</v>
      </c>
      <c r="D7" s="20">
        <f>COUNTIFS(Kickstarter!$D:$D,"&gt;=20000",Kickstarter!$D:$D,"&lt;=24999",Kickstarter!$F:$F,"canceled",Kickstarter!$R:$R,"plays")</f>
        <v>0</v>
      </c>
      <c r="E7" s="20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8" x14ac:dyDescent="0.25">
      <c r="A8" s="20" t="s">
        <v>8401</v>
      </c>
      <c r="B8" s="20">
        <f>COUNTIFS(Kickstarter!$D:$D,"&gt;=25000",Kickstarter!$D:$D,"&lt;=29999",Kickstarter!$F:$F,"successful",Kickstarter!$R:$R,"plays")</f>
        <v>1</v>
      </c>
      <c r="C8" s="20">
        <f>COUNTIFS(Kickstarter!$D:$D,"&gt;=25000",Kickstarter!$D:$D,"&lt;=29999",Kickstarter!$F:$F,"failed",Kickstarter!$R:$R,"plays")</f>
        <v>4</v>
      </c>
      <c r="D8" s="20">
        <f>COUNTIFS(Kickstarter!$D:$D,"&gt;=25000",Kickstarter!$D:$D,"&lt;=29999",Kickstarter!$F:$F,"canceled",Kickstarter!$R:$R,"plays")</f>
        <v>0</v>
      </c>
      <c r="E8" s="20">
        <f t="shared" si="1"/>
        <v>5</v>
      </c>
      <c r="F8" s="21">
        <f t="shared" si="2"/>
        <v>0.2</v>
      </c>
      <c r="G8" s="21">
        <f t="shared" si="0"/>
        <v>0.8</v>
      </c>
      <c r="H8" s="21">
        <f t="shared" si="0"/>
        <v>0</v>
      </c>
    </row>
    <row r="9" spans="1:8" x14ac:dyDescent="0.25">
      <c r="A9" s="20" t="s">
        <v>8402</v>
      </c>
      <c r="B9" s="20">
        <f>COUNTIFS(Kickstarter!$D:$D,"&gt;=30000",Kickstarter!$D:$D,"&lt;=34999",Kickstarter!$F:$F,"successful",Kickstarter!$R:$R,"plays")</f>
        <v>3</v>
      </c>
      <c r="C9" s="20">
        <f>COUNTIFS(Kickstarter!$D:$D,"&gt;=30000",Kickstarter!$D:$D,"&lt;=34999",Kickstarter!$F:$F,"failed",Kickstarter!$R:$R,"plays")</f>
        <v>8</v>
      </c>
      <c r="D9" s="20">
        <f>COUNTIFS(Kickstarter!$D:$D,"&gt;=30000",Kickstarter!$D:$D,"&lt;=34999",Kickstarter!$F:$F,"canceled",Kickstarter!$R:$R,"plays")</f>
        <v>0</v>
      </c>
      <c r="E9" s="20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8" x14ac:dyDescent="0.25">
      <c r="A10" s="20" t="s">
        <v>8403</v>
      </c>
      <c r="B10" s="20">
        <f>COUNTIFS(Kickstarter!$D:$D,"&gt;=35000",Kickstarter!$D:$D,"&lt;=39999",Kickstarter!$F:$F,"successful",Kickstarter!$R:$R,"plays")</f>
        <v>4</v>
      </c>
      <c r="C10" s="20">
        <f>COUNTIFS(Kickstarter!$D:$D,"&gt;=35000",Kickstarter!$D:$D,"&lt;=39999",Kickstarter!$F:$F,"failed",Kickstarter!$R:$R,"plays")</f>
        <v>2</v>
      </c>
      <c r="D10" s="20">
        <f>COUNTIFS(Kickstarter!$D:$D,"&gt;=35000",Kickstarter!$D:$D,"&lt;=39999",Kickstarter!$F:$F,"canceled",Kickstarter!$R:$R,"""plays")</f>
        <v>0</v>
      </c>
      <c r="E10" s="2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8" x14ac:dyDescent="0.25">
      <c r="A11" s="20" t="s">
        <v>8404</v>
      </c>
      <c r="B11" s="20">
        <f>COUNTIFS(Kickstarter!$D:$D,"&gt;=40000",Kickstarter!$D:$D,"&lt;=44999",Kickstarter!$F:$F,"successful",Kickstarter!$R:$R,"plays")</f>
        <v>2</v>
      </c>
      <c r="C11" s="20">
        <f>COUNTIFS(Kickstarter!$D:$D,"&gt;=40000",Kickstarter!$D:$D,"&lt;=44999",Kickstarter!$F:$F,"failed",Kickstarter!$R:$R,"plays")</f>
        <v>1</v>
      </c>
      <c r="D11" s="20">
        <f>COUNTIFS(Kickstarter!$D:$D,"&gt;=40000",Kickstarter!$D:$D,"&lt;=44999",Kickstarter!$F:$F,"canceled",Kickstarter!$R:$R,"plays")</f>
        <v>0</v>
      </c>
      <c r="E11" s="20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8" x14ac:dyDescent="0.25">
      <c r="A12" s="20" t="s">
        <v>8405</v>
      </c>
      <c r="B12" s="20">
        <f>COUNTIFS(Kickstarter!$D:$D,"&gt;=45000",Kickstarter!$D:$D,"&lt;=49999",Kickstarter!$F:$F,"successful",Kickstarter!$R:$R,"plays")</f>
        <v>0</v>
      </c>
      <c r="C12" s="20">
        <f>COUNTIFS(Kickstarter!$D:$D,"&gt;=45000",Kickstarter!$D:$D,"&lt;=49999",Kickstarter!$F:$F,"failed",Kickstarter!$R:$R,"plays")</f>
        <v>1</v>
      </c>
      <c r="D12" s="20">
        <f>COUNTIFS(Kickstarter!$D:$D,"&gt;=45000",Kickstarter!$D:$D,"&lt;=49999",Kickstarter!$F:$F,"canceled",Kickstarter!$R:$R,"plays")</f>
        <v>0</v>
      </c>
      <c r="E12" s="20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8" x14ac:dyDescent="0.25">
      <c r="A13" s="20" t="s">
        <v>8406</v>
      </c>
      <c r="B13" s="20">
        <f>COUNTIFS(Kickstarter!$D:$D,"&gt;=50000",Kickstarter!$F:$F,"successful",Kickstarter!$R:$R,"plays")</f>
        <v>2</v>
      </c>
      <c r="C13" s="20">
        <f>COUNTIFS(Kickstarter!$D:$D,"&gt;=50000",Kickstarter!$F:$F,"failed",Kickstarter!$R:$R,"plays")</f>
        <v>14</v>
      </c>
      <c r="D13" s="20">
        <f>COUNTIFS(Kickstarter!$D:$D,"&gt;=50000",Kickstarter!$F:$F,"canceled",Kickstarter!$R:$R,"plays")</f>
        <v>0</v>
      </c>
      <c r="E13" s="20">
        <f t="shared" si="1"/>
        <v>16</v>
      </c>
      <c r="F13" s="21">
        <f t="shared" si="2"/>
        <v>0.125</v>
      </c>
      <c r="G13" s="21">
        <f t="shared" si="0"/>
        <v>0.875</v>
      </c>
      <c r="H13" s="21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BECA-9FFD-4E9A-9157-D5FF1E95E358}">
  <dimension ref="A1:F450"/>
  <sheetViews>
    <sheetView workbookViewId="0">
      <selection activeCell="H20" sqref="H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8360</v>
      </c>
      <c r="B1" t="s">
        <v>8365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8">
        <v>1</v>
      </c>
      <c r="B5" s="13"/>
      <c r="C5" s="13"/>
      <c r="D5" s="13"/>
      <c r="E5" s="13">
        <v>3</v>
      </c>
      <c r="F5" s="13">
        <v>3</v>
      </c>
    </row>
    <row r="6" spans="1:6" x14ac:dyDescent="0.25">
      <c r="A6" s="18">
        <v>2</v>
      </c>
      <c r="B6" s="13"/>
      <c r="C6" s="13">
        <v>1</v>
      </c>
      <c r="D6" s="13"/>
      <c r="E6" s="13"/>
      <c r="F6" s="13">
        <v>1</v>
      </c>
    </row>
    <row r="7" spans="1:6" x14ac:dyDescent="0.25">
      <c r="A7" s="18">
        <v>5</v>
      </c>
      <c r="B7" s="13"/>
      <c r="C7" s="13"/>
      <c r="D7" s="13"/>
      <c r="E7" s="13">
        <v>1</v>
      </c>
      <c r="F7" s="13">
        <v>1</v>
      </c>
    </row>
    <row r="8" spans="1:6" x14ac:dyDescent="0.25">
      <c r="A8" s="18">
        <v>10</v>
      </c>
      <c r="B8" s="13"/>
      <c r="C8" s="13"/>
      <c r="D8" s="13"/>
      <c r="E8" s="13">
        <v>3</v>
      </c>
      <c r="F8" s="13">
        <v>3</v>
      </c>
    </row>
    <row r="9" spans="1:6" x14ac:dyDescent="0.25">
      <c r="A9" s="18">
        <v>13</v>
      </c>
      <c r="B9" s="13"/>
      <c r="C9" s="13"/>
      <c r="D9" s="13"/>
      <c r="E9" s="13">
        <v>1</v>
      </c>
      <c r="F9" s="13">
        <v>1</v>
      </c>
    </row>
    <row r="10" spans="1:6" x14ac:dyDescent="0.25">
      <c r="A10" s="18">
        <v>20</v>
      </c>
      <c r="B10" s="13"/>
      <c r="C10" s="13">
        <v>1</v>
      </c>
      <c r="D10" s="13"/>
      <c r="E10" s="13"/>
      <c r="F10" s="13">
        <v>1</v>
      </c>
    </row>
    <row r="11" spans="1:6" x14ac:dyDescent="0.25">
      <c r="A11" s="18">
        <v>25</v>
      </c>
      <c r="B11" s="13"/>
      <c r="C11" s="13">
        <v>1</v>
      </c>
      <c r="D11" s="13"/>
      <c r="E11" s="13">
        <v>3</v>
      </c>
      <c r="F11" s="13">
        <v>4</v>
      </c>
    </row>
    <row r="12" spans="1:6" x14ac:dyDescent="0.25">
      <c r="A12" s="18">
        <v>40</v>
      </c>
      <c r="B12" s="13"/>
      <c r="C12" s="13"/>
      <c r="D12" s="13"/>
      <c r="E12" s="13">
        <v>1</v>
      </c>
      <c r="F12" s="13">
        <v>1</v>
      </c>
    </row>
    <row r="13" spans="1:6" x14ac:dyDescent="0.25">
      <c r="A13" s="18">
        <v>50</v>
      </c>
      <c r="B13" s="13">
        <v>1</v>
      </c>
      <c r="C13" s="13"/>
      <c r="D13" s="13"/>
      <c r="E13" s="13">
        <v>3</v>
      </c>
      <c r="F13" s="13">
        <v>4</v>
      </c>
    </row>
    <row r="14" spans="1:6" x14ac:dyDescent="0.25">
      <c r="A14" s="18">
        <v>60</v>
      </c>
      <c r="B14" s="13"/>
      <c r="C14" s="13">
        <v>1</v>
      </c>
      <c r="D14" s="13"/>
      <c r="E14" s="13"/>
      <c r="F14" s="13">
        <v>1</v>
      </c>
    </row>
    <row r="15" spans="1:6" x14ac:dyDescent="0.25">
      <c r="A15" s="18">
        <v>70</v>
      </c>
      <c r="B15" s="13"/>
      <c r="C15" s="13"/>
      <c r="D15" s="13"/>
      <c r="E15" s="13">
        <v>2</v>
      </c>
      <c r="F15" s="13">
        <v>2</v>
      </c>
    </row>
    <row r="16" spans="1:6" x14ac:dyDescent="0.25">
      <c r="A16" s="18">
        <v>80</v>
      </c>
      <c r="B16" s="13"/>
      <c r="C16" s="13"/>
      <c r="D16" s="13"/>
      <c r="E16" s="13">
        <v>1</v>
      </c>
      <c r="F16" s="13">
        <v>1</v>
      </c>
    </row>
    <row r="17" spans="1:6" x14ac:dyDescent="0.25">
      <c r="A17" s="18">
        <v>100</v>
      </c>
      <c r="B17" s="13"/>
      <c r="C17" s="13">
        <v>3</v>
      </c>
      <c r="D17" s="13"/>
      <c r="E17" s="13">
        <v>9</v>
      </c>
      <c r="F17" s="13">
        <v>12</v>
      </c>
    </row>
    <row r="18" spans="1:6" x14ac:dyDescent="0.25">
      <c r="A18" s="18">
        <v>101</v>
      </c>
      <c r="B18" s="13"/>
      <c r="C18" s="13"/>
      <c r="D18" s="13"/>
      <c r="E18" s="13">
        <v>1</v>
      </c>
      <c r="F18" s="13">
        <v>1</v>
      </c>
    </row>
    <row r="19" spans="1:6" x14ac:dyDescent="0.25">
      <c r="A19" s="18">
        <v>110</v>
      </c>
      <c r="B19" s="13"/>
      <c r="C19" s="13">
        <v>1</v>
      </c>
      <c r="D19" s="13"/>
      <c r="E19" s="13">
        <v>1</v>
      </c>
      <c r="F19" s="13">
        <v>2</v>
      </c>
    </row>
    <row r="20" spans="1:6" x14ac:dyDescent="0.25">
      <c r="A20" s="18">
        <v>125</v>
      </c>
      <c r="B20" s="13"/>
      <c r="C20" s="13"/>
      <c r="D20" s="13"/>
      <c r="E20" s="13">
        <v>1</v>
      </c>
      <c r="F20" s="13">
        <v>1</v>
      </c>
    </row>
    <row r="21" spans="1:6" x14ac:dyDescent="0.25">
      <c r="A21" s="18">
        <v>128</v>
      </c>
      <c r="B21" s="13">
        <v>1</v>
      </c>
      <c r="C21" s="13"/>
      <c r="D21" s="13"/>
      <c r="E21" s="13"/>
      <c r="F21" s="13">
        <v>1</v>
      </c>
    </row>
    <row r="22" spans="1:6" x14ac:dyDescent="0.25">
      <c r="A22" s="18">
        <v>150</v>
      </c>
      <c r="B22" s="13"/>
      <c r="C22" s="13">
        <v>3</v>
      </c>
      <c r="D22" s="13"/>
      <c r="E22" s="13">
        <v>5</v>
      </c>
      <c r="F22" s="13">
        <v>8</v>
      </c>
    </row>
    <row r="23" spans="1:6" x14ac:dyDescent="0.25">
      <c r="A23" s="18">
        <v>153</v>
      </c>
      <c r="B23" s="13"/>
      <c r="C23" s="13"/>
      <c r="D23" s="13"/>
      <c r="E23" s="13">
        <v>1</v>
      </c>
      <c r="F23" s="13">
        <v>1</v>
      </c>
    </row>
    <row r="24" spans="1:6" x14ac:dyDescent="0.25">
      <c r="A24" s="18">
        <v>199</v>
      </c>
      <c r="B24" s="13">
        <v>2</v>
      </c>
      <c r="C24" s="13"/>
      <c r="D24" s="13"/>
      <c r="E24" s="13"/>
      <c r="F24" s="13">
        <v>2</v>
      </c>
    </row>
    <row r="25" spans="1:6" x14ac:dyDescent="0.25">
      <c r="A25" s="18">
        <v>200</v>
      </c>
      <c r="B25" s="13">
        <v>1</v>
      </c>
      <c r="C25" s="13">
        <v>5</v>
      </c>
      <c r="D25" s="13">
        <v>1</v>
      </c>
      <c r="E25" s="13">
        <v>9</v>
      </c>
      <c r="F25" s="13">
        <v>16</v>
      </c>
    </row>
    <row r="26" spans="1:6" x14ac:dyDescent="0.25">
      <c r="A26" s="18">
        <v>220</v>
      </c>
      <c r="B26" s="13"/>
      <c r="C26" s="13"/>
      <c r="D26" s="13"/>
      <c r="E26" s="13">
        <v>1</v>
      </c>
      <c r="F26" s="13">
        <v>1</v>
      </c>
    </row>
    <row r="27" spans="1:6" x14ac:dyDescent="0.25">
      <c r="A27" s="18">
        <v>225</v>
      </c>
      <c r="B27" s="13"/>
      <c r="C27" s="13"/>
      <c r="D27" s="13"/>
      <c r="E27" s="13">
        <v>1</v>
      </c>
      <c r="F27" s="13">
        <v>1</v>
      </c>
    </row>
    <row r="28" spans="1:6" x14ac:dyDescent="0.25">
      <c r="A28" s="18">
        <v>250</v>
      </c>
      <c r="B28" s="13">
        <v>1</v>
      </c>
      <c r="C28" s="13">
        <v>4</v>
      </c>
      <c r="D28" s="13">
        <v>1</v>
      </c>
      <c r="E28" s="13">
        <v>18</v>
      </c>
      <c r="F28" s="13">
        <v>24</v>
      </c>
    </row>
    <row r="29" spans="1:6" x14ac:dyDescent="0.25">
      <c r="A29" s="18">
        <v>270</v>
      </c>
      <c r="B29" s="13"/>
      <c r="C29" s="13">
        <v>1</v>
      </c>
      <c r="D29" s="13"/>
      <c r="E29" s="13"/>
      <c r="F29" s="13">
        <v>1</v>
      </c>
    </row>
    <row r="30" spans="1:6" x14ac:dyDescent="0.25">
      <c r="A30" s="18">
        <v>280</v>
      </c>
      <c r="B30" s="13"/>
      <c r="C30" s="13">
        <v>1</v>
      </c>
      <c r="D30" s="13"/>
      <c r="E30" s="13"/>
      <c r="F30" s="13">
        <v>1</v>
      </c>
    </row>
    <row r="31" spans="1:6" x14ac:dyDescent="0.25">
      <c r="A31" s="18">
        <v>300</v>
      </c>
      <c r="B31" s="13"/>
      <c r="C31" s="13">
        <v>4</v>
      </c>
      <c r="D31" s="13"/>
      <c r="E31" s="13">
        <v>30</v>
      </c>
      <c r="F31" s="13">
        <v>34</v>
      </c>
    </row>
    <row r="32" spans="1:6" x14ac:dyDescent="0.25">
      <c r="A32" s="18">
        <v>315</v>
      </c>
      <c r="B32" s="13"/>
      <c r="C32" s="13"/>
      <c r="D32" s="13"/>
      <c r="E32" s="13">
        <v>1</v>
      </c>
      <c r="F32" s="13">
        <v>1</v>
      </c>
    </row>
    <row r="33" spans="1:6" x14ac:dyDescent="0.25">
      <c r="A33" s="18">
        <v>333</v>
      </c>
      <c r="B33" s="13"/>
      <c r="C33" s="13"/>
      <c r="D33" s="13"/>
      <c r="E33" s="13">
        <v>1</v>
      </c>
      <c r="F33" s="13">
        <v>1</v>
      </c>
    </row>
    <row r="34" spans="1:6" x14ac:dyDescent="0.25">
      <c r="A34" s="18">
        <v>347</v>
      </c>
      <c r="B34" s="13"/>
      <c r="C34" s="13"/>
      <c r="D34" s="13"/>
      <c r="E34" s="13">
        <v>1</v>
      </c>
      <c r="F34" s="13">
        <v>1</v>
      </c>
    </row>
    <row r="35" spans="1:6" x14ac:dyDescent="0.25">
      <c r="A35" s="18">
        <v>350</v>
      </c>
      <c r="B35" s="13"/>
      <c r="C35" s="13"/>
      <c r="D35" s="13">
        <v>1</v>
      </c>
      <c r="E35" s="13">
        <v>12</v>
      </c>
      <c r="F35" s="13">
        <v>13</v>
      </c>
    </row>
    <row r="36" spans="1:6" x14ac:dyDescent="0.25">
      <c r="A36" s="18">
        <v>400</v>
      </c>
      <c r="B36" s="13">
        <v>1</v>
      </c>
      <c r="C36" s="13">
        <v>5</v>
      </c>
      <c r="D36" s="13"/>
      <c r="E36" s="13">
        <v>12</v>
      </c>
      <c r="F36" s="13">
        <v>18</v>
      </c>
    </row>
    <row r="37" spans="1:6" x14ac:dyDescent="0.25">
      <c r="A37" s="18">
        <v>420</v>
      </c>
      <c r="B37" s="13">
        <v>1</v>
      </c>
      <c r="C37" s="13"/>
      <c r="D37" s="13"/>
      <c r="E37" s="13">
        <v>1</v>
      </c>
      <c r="F37" s="13">
        <v>2</v>
      </c>
    </row>
    <row r="38" spans="1:6" x14ac:dyDescent="0.25">
      <c r="A38" s="18">
        <v>450</v>
      </c>
      <c r="B38" s="13"/>
      <c r="C38" s="13">
        <v>3</v>
      </c>
      <c r="D38" s="13"/>
      <c r="E38" s="13">
        <v>2</v>
      </c>
      <c r="F38" s="13">
        <v>5</v>
      </c>
    </row>
    <row r="39" spans="1:6" x14ac:dyDescent="0.25">
      <c r="A39" s="18">
        <v>451</v>
      </c>
      <c r="B39" s="13"/>
      <c r="C39" s="13"/>
      <c r="D39" s="13"/>
      <c r="E39" s="13">
        <v>1</v>
      </c>
      <c r="F39" s="13">
        <v>1</v>
      </c>
    </row>
    <row r="40" spans="1:6" x14ac:dyDescent="0.25">
      <c r="A40" s="18">
        <v>480</v>
      </c>
      <c r="B40" s="13"/>
      <c r="C40" s="13"/>
      <c r="D40" s="13"/>
      <c r="E40" s="13">
        <v>1</v>
      </c>
      <c r="F40" s="13">
        <v>1</v>
      </c>
    </row>
    <row r="41" spans="1:6" x14ac:dyDescent="0.25">
      <c r="A41" s="18">
        <v>495</v>
      </c>
      <c r="B41" s="13"/>
      <c r="C41" s="13"/>
      <c r="D41" s="13"/>
      <c r="E41" s="13">
        <v>1</v>
      </c>
      <c r="F41" s="13">
        <v>1</v>
      </c>
    </row>
    <row r="42" spans="1:6" x14ac:dyDescent="0.25">
      <c r="A42" s="18">
        <v>500</v>
      </c>
      <c r="B42" s="13">
        <v>4</v>
      </c>
      <c r="C42" s="13">
        <v>33</v>
      </c>
      <c r="D42" s="13">
        <v>3</v>
      </c>
      <c r="E42" s="13">
        <v>79</v>
      </c>
      <c r="F42" s="13">
        <v>119</v>
      </c>
    </row>
    <row r="43" spans="1:6" x14ac:dyDescent="0.25">
      <c r="A43" s="18">
        <v>512</v>
      </c>
      <c r="B43" s="13"/>
      <c r="C43" s="13">
        <v>1</v>
      </c>
      <c r="D43" s="13"/>
      <c r="E43" s="13"/>
      <c r="F43" s="13">
        <v>1</v>
      </c>
    </row>
    <row r="44" spans="1:6" x14ac:dyDescent="0.25">
      <c r="A44" s="18">
        <v>515</v>
      </c>
      <c r="B44" s="13">
        <v>1</v>
      </c>
      <c r="C44" s="13"/>
      <c r="D44" s="13"/>
      <c r="E44" s="13"/>
      <c r="F44" s="13">
        <v>1</v>
      </c>
    </row>
    <row r="45" spans="1:6" x14ac:dyDescent="0.25">
      <c r="A45" s="18">
        <v>516</v>
      </c>
      <c r="B45" s="13"/>
      <c r="C45" s="13">
        <v>1</v>
      </c>
      <c r="D45" s="13"/>
      <c r="E45" s="13"/>
      <c r="F45" s="13">
        <v>1</v>
      </c>
    </row>
    <row r="46" spans="1:6" x14ac:dyDescent="0.25">
      <c r="A46" s="18">
        <v>525</v>
      </c>
      <c r="B46" s="13"/>
      <c r="C46" s="13">
        <v>1</v>
      </c>
      <c r="D46" s="13"/>
      <c r="E46" s="13"/>
      <c r="F46" s="13">
        <v>1</v>
      </c>
    </row>
    <row r="47" spans="1:6" x14ac:dyDescent="0.25">
      <c r="A47" s="18">
        <v>530</v>
      </c>
      <c r="B47" s="13"/>
      <c r="C47" s="13">
        <v>1</v>
      </c>
      <c r="D47" s="13"/>
      <c r="E47" s="13"/>
      <c r="F47" s="13">
        <v>1</v>
      </c>
    </row>
    <row r="48" spans="1:6" x14ac:dyDescent="0.25">
      <c r="A48" s="18">
        <v>550</v>
      </c>
      <c r="B48" s="13"/>
      <c r="C48" s="13">
        <v>4</v>
      </c>
      <c r="D48" s="13"/>
      <c r="E48" s="13">
        <v>6</v>
      </c>
      <c r="F48" s="13">
        <v>10</v>
      </c>
    </row>
    <row r="49" spans="1:6" x14ac:dyDescent="0.25">
      <c r="A49" s="18">
        <v>575</v>
      </c>
      <c r="B49" s="13"/>
      <c r="C49" s="13">
        <v>1</v>
      </c>
      <c r="D49" s="13"/>
      <c r="E49" s="13"/>
      <c r="F49" s="13">
        <v>1</v>
      </c>
    </row>
    <row r="50" spans="1:6" x14ac:dyDescent="0.25">
      <c r="A50" s="18">
        <v>600</v>
      </c>
      <c r="B50" s="13">
        <v>1</v>
      </c>
      <c r="C50" s="13">
        <v>7</v>
      </c>
      <c r="D50" s="13"/>
      <c r="E50" s="13">
        <v>25</v>
      </c>
      <c r="F50" s="13">
        <v>33</v>
      </c>
    </row>
    <row r="51" spans="1:6" x14ac:dyDescent="0.25">
      <c r="A51" s="18">
        <v>620</v>
      </c>
      <c r="B51" s="13">
        <v>1</v>
      </c>
      <c r="C51" s="13"/>
      <c r="D51" s="13"/>
      <c r="E51" s="13">
        <v>1</v>
      </c>
      <c r="F51" s="13">
        <v>2</v>
      </c>
    </row>
    <row r="52" spans="1:6" x14ac:dyDescent="0.25">
      <c r="A52" s="18">
        <v>650</v>
      </c>
      <c r="B52" s="13">
        <v>1</v>
      </c>
      <c r="C52" s="13">
        <v>1</v>
      </c>
      <c r="D52" s="13"/>
      <c r="E52" s="13">
        <v>5</v>
      </c>
      <c r="F52" s="13">
        <v>7</v>
      </c>
    </row>
    <row r="53" spans="1:6" x14ac:dyDescent="0.25">
      <c r="A53" s="18">
        <v>660</v>
      </c>
      <c r="B53" s="13"/>
      <c r="C53" s="13"/>
      <c r="D53" s="13"/>
      <c r="E53" s="13">
        <v>1</v>
      </c>
      <c r="F53" s="13">
        <v>1</v>
      </c>
    </row>
    <row r="54" spans="1:6" x14ac:dyDescent="0.25">
      <c r="A54" s="18">
        <v>666</v>
      </c>
      <c r="B54" s="13"/>
      <c r="C54" s="13">
        <v>1</v>
      </c>
      <c r="D54" s="13"/>
      <c r="E54" s="13"/>
      <c r="F54" s="13">
        <v>1</v>
      </c>
    </row>
    <row r="55" spans="1:6" x14ac:dyDescent="0.25">
      <c r="A55" s="18">
        <v>675</v>
      </c>
      <c r="B55" s="13"/>
      <c r="C55" s="13"/>
      <c r="D55" s="13"/>
      <c r="E55" s="13">
        <v>1</v>
      </c>
      <c r="F55" s="13">
        <v>1</v>
      </c>
    </row>
    <row r="56" spans="1:6" x14ac:dyDescent="0.25">
      <c r="A56" s="18">
        <v>678</v>
      </c>
      <c r="B56" s="13"/>
      <c r="C56" s="13">
        <v>1</v>
      </c>
      <c r="D56" s="13"/>
      <c r="E56" s="13"/>
      <c r="F56" s="13">
        <v>1</v>
      </c>
    </row>
    <row r="57" spans="1:6" x14ac:dyDescent="0.25">
      <c r="A57" s="18">
        <v>700</v>
      </c>
      <c r="B57" s="13"/>
      <c r="C57" s="13">
        <v>5</v>
      </c>
      <c r="D57" s="13">
        <v>1</v>
      </c>
      <c r="E57" s="13">
        <v>14</v>
      </c>
      <c r="F57" s="13">
        <v>20</v>
      </c>
    </row>
    <row r="58" spans="1:6" x14ac:dyDescent="0.25">
      <c r="A58" s="18">
        <v>740</v>
      </c>
      <c r="B58" s="13"/>
      <c r="C58" s="13"/>
      <c r="D58" s="13"/>
      <c r="E58" s="13">
        <v>1</v>
      </c>
      <c r="F58" s="13">
        <v>1</v>
      </c>
    </row>
    <row r="59" spans="1:6" x14ac:dyDescent="0.25">
      <c r="A59" s="18">
        <v>745</v>
      </c>
      <c r="B59" s="13"/>
      <c r="C59" s="13"/>
      <c r="D59" s="13"/>
      <c r="E59" s="13">
        <v>1</v>
      </c>
      <c r="F59" s="13">
        <v>1</v>
      </c>
    </row>
    <row r="60" spans="1:6" x14ac:dyDescent="0.25">
      <c r="A60" s="18">
        <v>750</v>
      </c>
      <c r="B60" s="13"/>
      <c r="C60" s="13">
        <v>12</v>
      </c>
      <c r="D60" s="13"/>
      <c r="E60" s="13">
        <v>17</v>
      </c>
      <c r="F60" s="13">
        <v>29</v>
      </c>
    </row>
    <row r="61" spans="1:6" x14ac:dyDescent="0.25">
      <c r="A61" s="18">
        <v>773</v>
      </c>
      <c r="B61" s="13"/>
      <c r="C61" s="13"/>
      <c r="D61" s="13"/>
      <c r="E61" s="13">
        <v>1</v>
      </c>
      <c r="F61" s="13">
        <v>1</v>
      </c>
    </row>
    <row r="62" spans="1:6" x14ac:dyDescent="0.25">
      <c r="A62" s="18">
        <v>777</v>
      </c>
      <c r="B62" s="13"/>
      <c r="C62" s="13"/>
      <c r="D62" s="13">
        <v>1</v>
      </c>
      <c r="E62" s="13"/>
      <c r="F62" s="13">
        <v>1</v>
      </c>
    </row>
    <row r="63" spans="1:6" x14ac:dyDescent="0.25">
      <c r="A63" s="18">
        <v>780</v>
      </c>
      <c r="B63" s="13">
        <v>1</v>
      </c>
      <c r="C63" s="13"/>
      <c r="D63" s="13"/>
      <c r="E63" s="13"/>
      <c r="F63" s="13">
        <v>1</v>
      </c>
    </row>
    <row r="64" spans="1:6" x14ac:dyDescent="0.25">
      <c r="A64" s="18">
        <v>800</v>
      </c>
      <c r="B64" s="13"/>
      <c r="C64" s="13">
        <v>5</v>
      </c>
      <c r="D64" s="13"/>
      <c r="E64" s="13">
        <v>21</v>
      </c>
      <c r="F64" s="13">
        <v>26</v>
      </c>
    </row>
    <row r="65" spans="1:6" x14ac:dyDescent="0.25">
      <c r="A65" s="18">
        <v>839</v>
      </c>
      <c r="B65" s="13"/>
      <c r="C65" s="13"/>
      <c r="D65" s="13"/>
      <c r="E65" s="13">
        <v>1</v>
      </c>
      <c r="F65" s="13">
        <v>1</v>
      </c>
    </row>
    <row r="66" spans="1:6" x14ac:dyDescent="0.25">
      <c r="A66" s="18">
        <v>850</v>
      </c>
      <c r="B66" s="13"/>
      <c r="C66" s="13">
        <v>3</v>
      </c>
      <c r="D66" s="13"/>
      <c r="E66" s="13">
        <v>5</v>
      </c>
      <c r="F66" s="13">
        <v>8</v>
      </c>
    </row>
    <row r="67" spans="1:6" x14ac:dyDescent="0.25">
      <c r="A67" s="18">
        <v>900</v>
      </c>
      <c r="B67" s="13"/>
      <c r="C67" s="13">
        <v>2</v>
      </c>
      <c r="D67" s="13"/>
      <c r="E67" s="13">
        <v>10</v>
      </c>
      <c r="F67" s="13">
        <v>12</v>
      </c>
    </row>
    <row r="68" spans="1:6" x14ac:dyDescent="0.25">
      <c r="A68" s="18">
        <v>911</v>
      </c>
      <c r="B68" s="13">
        <v>1</v>
      </c>
      <c r="C68" s="13"/>
      <c r="D68" s="13"/>
      <c r="E68" s="13"/>
      <c r="F68" s="13">
        <v>1</v>
      </c>
    </row>
    <row r="69" spans="1:6" x14ac:dyDescent="0.25">
      <c r="A69" s="18">
        <v>930</v>
      </c>
      <c r="B69" s="13"/>
      <c r="C69" s="13"/>
      <c r="D69" s="13"/>
      <c r="E69" s="13">
        <v>1</v>
      </c>
      <c r="F69" s="13">
        <v>1</v>
      </c>
    </row>
    <row r="70" spans="1:6" x14ac:dyDescent="0.25">
      <c r="A70" s="18">
        <v>960</v>
      </c>
      <c r="B70" s="13"/>
      <c r="C70" s="13"/>
      <c r="D70" s="13"/>
      <c r="E70" s="13">
        <v>1</v>
      </c>
      <c r="F70" s="13">
        <v>1</v>
      </c>
    </row>
    <row r="71" spans="1:6" x14ac:dyDescent="0.25">
      <c r="A71" s="18">
        <v>978</v>
      </c>
      <c r="B71" s="13"/>
      <c r="C71" s="13"/>
      <c r="D71" s="13"/>
      <c r="E71" s="13">
        <v>1</v>
      </c>
      <c r="F71" s="13">
        <v>1</v>
      </c>
    </row>
    <row r="72" spans="1:6" x14ac:dyDescent="0.25">
      <c r="A72" s="18">
        <v>999</v>
      </c>
      <c r="B72" s="13"/>
      <c r="C72" s="13"/>
      <c r="D72" s="13"/>
      <c r="E72" s="13">
        <v>2</v>
      </c>
      <c r="F72" s="13">
        <v>2</v>
      </c>
    </row>
    <row r="73" spans="1:6" x14ac:dyDescent="0.25">
      <c r="A73" s="18">
        <v>1000</v>
      </c>
      <c r="B73" s="13">
        <v>8</v>
      </c>
      <c r="C73" s="13">
        <v>63</v>
      </c>
      <c r="D73" s="13">
        <v>2</v>
      </c>
      <c r="E73" s="13">
        <v>116</v>
      </c>
      <c r="F73" s="13">
        <v>189</v>
      </c>
    </row>
    <row r="74" spans="1:6" x14ac:dyDescent="0.25">
      <c r="A74" s="18">
        <v>1010</v>
      </c>
      <c r="B74" s="13"/>
      <c r="C74" s="13">
        <v>1</v>
      </c>
      <c r="D74" s="13"/>
      <c r="E74" s="13"/>
      <c r="F74" s="13">
        <v>1</v>
      </c>
    </row>
    <row r="75" spans="1:6" x14ac:dyDescent="0.25">
      <c r="A75" s="18">
        <v>1050</v>
      </c>
      <c r="B75" s="13"/>
      <c r="C75" s="13"/>
      <c r="D75" s="13"/>
      <c r="E75" s="13">
        <v>2</v>
      </c>
      <c r="F75" s="13">
        <v>2</v>
      </c>
    </row>
    <row r="76" spans="1:6" x14ac:dyDescent="0.25">
      <c r="A76" s="18">
        <v>1070</v>
      </c>
      <c r="B76" s="13"/>
      <c r="C76" s="13"/>
      <c r="D76" s="13"/>
      <c r="E76" s="13">
        <v>1</v>
      </c>
      <c r="F76" s="13">
        <v>1</v>
      </c>
    </row>
    <row r="77" spans="1:6" x14ac:dyDescent="0.25">
      <c r="A77" s="18">
        <v>1100</v>
      </c>
      <c r="B77" s="13">
        <v>1</v>
      </c>
      <c r="C77" s="13">
        <v>2</v>
      </c>
      <c r="D77" s="13"/>
      <c r="E77" s="13">
        <v>8</v>
      </c>
      <c r="F77" s="13">
        <v>11</v>
      </c>
    </row>
    <row r="78" spans="1:6" x14ac:dyDescent="0.25">
      <c r="A78" s="18">
        <v>1110</v>
      </c>
      <c r="B78" s="13"/>
      <c r="C78" s="13">
        <v>1</v>
      </c>
      <c r="D78" s="13"/>
      <c r="E78" s="13"/>
      <c r="F78" s="13">
        <v>1</v>
      </c>
    </row>
    <row r="79" spans="1:6" x14ac:dyDescent="0.25">
      <c r="A79" s="18">
        <v>1150</v>
      </c>
      <c r="B79" s="13"/>
      <c r="C79" s="13">
        <v>1</v>
      </c>
      <c r="D79" s="13"/>
      <c r="E79" s="13">
        <v>1</v>
      </c>
      <c r="F79" s="13">
        <v>2</v>
      </c>
    </row>
    <row r="80" spans="1:6" x14ac:dyDescent="0.25">
      <c r="A80" s="18">
        <v>1200</v>
      </c>
      <c r="B80" s="13">
        <v>2</v>
      </c>
      <c r="C80" s="13">
        <v>12</v>
      </c>
      <c r="D80" s="13"/>
      <c r="E80" s="13">
        <v>28</v>
      </c>
      <c r="F80" s="13">
        <v>42</v>
      </c>
    </row>
    <row r="81" spans="1:6" x14ac:dyDescent="0.25">
      <c r="A81" s="18">
        <v>1250</v>
      </c>
      <c r="B81" s="13"/>
      <c r="C81" s="13">
        <v>4</v>
      </c>
      <c r="D81" s="13">
        <v>1</v>
      </c>
      <c r="E81" s="13">
        <v>6</v>
      </c>
      <c r="F81" s="13">
        <v>11</v>
      </c>
    </row>
    <row r="82" spans="1:6" x14ac:dyDescent="0.25">
      <c r="A82" s="18">
        <v>1300</v>
      </c>
      <c r="B82" s="13"/>
      <c r="C82" s="13">
        <v>1</v>
      </c>
      <c r="D82" s="13"/>
      <c r="E82" s="13">
        <v>7</v>
      </c>
      <c r="F82" s="13">
        <v>8</v>
      </c>
    </row>
    <row r="83" spans="1:6" x14ac:dyDescent="0.25">
      <c r="A83" s="18">
        <v>1328</v>
      </c>
      <c r="B83" s="13"/>
      <c r="C83" s="13"/>
      <c r="D83" s="13"/>
      <c r="E83" s="13">
        <v>1</v>
      </c>
      <c r="F83" s="13">
        <v>1</v>
      </c>
    </row>
    <row r="84" spans="1:6" x14ac:dyDescent="0.25">
      <c r="A84" s="18">
        <v>1350</v>
      </c>
      <c r="B84" s="13"/>
      <c r="C84" s="13"/>
      <c r="D84" s="13"/>
      <c r="E84" s="13">
        <v>1</v>
      </c>
      <c r="F84" s="13">
        <v>1</v>
      </c>
    </row>
    <row r="85" spans="1:6" x14ac:dyDescent="0.25">
      <c r="A85" s="18">
        <v>1385</v>
      </c>
      <c r="B85" s="13"/>
      <c r="C85" s="13"/>
      <c r="D85" s="13"/>
      <c r="E85" s="13">
        <v>1</v>
      </c>
      <c r="F85" s="13">
        <v>1</v>
      </c>
    </row>
    <row r="86" spans="1:6" x14ac:dyDescent="0.25">
      <c r="A86" s="18">
        <v>1395</v>
      </c>
      <c r="B86" s="13"/>
      <c r="C86" s="13"/>
      <c r="D86" s="13"/>
      <c r="E86" s="13">
        <v>1</v>
      </c>
      <c r="F86" s="13">
        <v>1</v>
      </c>
    </row>
    <row r="87" spans="1:6" x14ac:dyDescent="0.25">
      <c r="A87" s="18">
        <v>1400</v>
      </c>
      <c r="B87" s="13"/>
      <c r="C87" s="13">
        <v>2</v>
      </c>
      <c r="D87" s="13"/>
      <c r="E87" s="13">
        <v>2</v>
      </c>
      <c r="F87" s="13">
        <v>4</v>
      </c>
    </row>
    <row r="88" spans="1:6" x14ac:dyDescent="0.25">
      <c r="A88" s="18">
        <v>1450</v>
      </c>
      <c r="B88" s="13"/>
      <c r="C88" s="13"/>
      <c r="D88" s="13"/>
      <c r="E88" s="13">
        <v>1</v>
      </c>
      <c r="F88" s="13">
        <v>1</v>
      </c>
    </row>
    <row r="89" spans="1:6" x14ac:dyDescent="0.25">
      <c r="A89" s="18">
        <v>1500</v>
      </c>
      <c r="B89" s="13">
        <v>6</v>
      </c>
      <c r="C89" s="13">
        <v>36</v>
      </c>
      <c r="D89" s="13">
        <v>1</v>
      </c>
      <c r="E89" s="13">
        <v>98</v>
      </c>
      <c r="F89" s="13">
        <v>141</v>
      </c>
    </row>
    <row r="90" spans="1:6" x14ac:dyDescent="0.25">
      <c r="A90" s="18">
        <v>1550</v>
      </c>
      <c r="B90" s="13"/>
      <c r="C90" s="13"/>
      <c r="D90" s="13"/>
      <c r="E90" s="13">
        <v>1</v>
      </c>
      <c r="F90" s="13">
        <v>1</v>
      </c>
    </row>
    <row r="91" spans="1:6" x14ac:dyDescent="0.25">
      <c r="A91" s="18">
        <v>1551</v>
      </c>
      <c r="B91" s="13"/>
      <c r="C91" s="13"/>
      <c r="D91" s="13"/>
      <c r="E91" s="13">
        <v>1</v>
      </c>
      <c r="F91" s="13">
        <v>1</v>
      </c>
    </row>
    <row r="92" spans="1:6" x14ac:dyDescent="0.25">
      <c r="A92" s="18">
        <v>1570</v>
      </c>
      <c r="B92" s="13"/>
      <c r="C92" s="13"/>
      <c r="D92" s="13"/>
      <c r="E92" s="13">
        <v>1</v>
      </c>
      <c r="F92" s="13">
        <v>1</v>
      </c>
    </row>
    <row r="93" spans="1:6" x14ac:dyDescent="0.25">
      <c r="A93" s="18">
        <v>1570.79</v>
      </c>
      <c r="B93" s="13"/>
      <c r="C93" s="13"/>
      <c r="D93" s="13"/>
      <c r="E93" s="13">
        <v>1</v>
      </c>
      <c r="F93" s="13">
        <v>1</v>
      </c>
    </row>
    <row r="94" spans="1:6" x14ac:dyDescent="0.25">
      <c r="A94" s="18">
        <v>1600</v>
      </c>
      <c r="B94" s="13"/>
      <c r="C94" s="13">
        <v>3</v>
      </c>
      <c r="D94" s="13"/>
      <c r="E94" s="13">
        <v>4</v>
      </c>
      <c r="F94" s="13">
        <v>7</v>
      </c>
    </row>
    <row r="95" spans="1:6" x14ac:dyDescent="0.25">
      <c r="A95" s="18">
        <v>1650</v>
      </c>
      <c r="B95" s="13"/>
      <c r="C95" s="13">
        <v>1</v>
      </c>
      <c r="D95" s="13"/>
      <c r="E95" s="13">
        <v>3</v>
      </c>
      <c r="F95" s="13">
        <v>4</v>
      </c>
    </row>
    <row r="96" spans="1:6" x14ac:dyDescent="0.25">
      <c r="A96" s="18">
        <v>1680</v>
      </c>
      <c r="B96" s="13">
        <v>1</v>
      </c>
      <c r="C96" s="13"/>
      <c r="D96" s="13"/>
      <c r="E96" s="13"/>
      <c r="F96" s="13">
        <v>1</v>
      </c>
    </row>
    <row r="97" spans="1:6" x14ac:dyDescent="0.25">
      <c r="A97" s="18">
        <v>1700</v>
      </c>
      <c r="B97" s="13"/>
      <c r="C97" s="13">
        <v>1</v>
      </c>
      <c r="D97" s="13"/>
      <c r="E97" s="13">
        <v>4</v>
      </c>
      <c r="F97" s="13">
        <v>5</v>
      </c>
    </row>
    <row r="98" spans="1:6" x14ac:dyDescent="0.25">
      <c r="A98" s="18">
        <v>1750</v>
      </c>
      <c r="B98" s="13">
        <v>2</v>
      </c>
      <c r="C98" s="13">
        <v>2</v>
      </c>
      <c r="D98" s="13"/>
      <c r="E98" s="13">
        <v>4</v>
      </c>
      <c r="F98" s="13">
        <v>8</v>
      </c>
    </row>
    <row r="99" spans="1:6" x14ac:dyDescent="0.25">
      <c r="A99" s="18">
        <v>1800</v>
      </c>
      <c r="B99" s="13"/>
      <c r="C99" s="13">
        <v>1</v>
      </c>
      <c r="D99" s="13"/>
      <c r="E99" s="13">
        <v>11</v>
      </c>
      <c r="F99" s="13">
        <v>12</v>
      </c>
    </row>
    <row r="100" spans="1:6" x14ac:dyDescent="0.25">
      <c r="A100" s="18">
        <v>1850</v>
      </c>
      <c r="B100" s="13"/>
      <c r="C100" s="13">
        <v>1</v>
      </c>
      <c r="D100" s="13"/>
      <c r="E100" s="13"/>
      <c r="F100" s="13">
        <v>1</v>
      </c>
    </row>
    <row r="101" spans="1:6" x14ac:dyDescent="0.25">
      <c r="A101" s="18">
        <v>1897</v>
      </c>
      <c r="B101" s="13">
        <v>1</v>
      </c>
      <c r="C101" s="13"/>
      <c r="D101" s="13"/>
      <c r="E101" s="13"/>
      <c r="F101" s="13">
        <v>1</v>
      </c>
    </row>
    <row r="102" spans="1:6" x14ac:dyDescent="0.25">
      <c r="A102" s="18">
        <v>1900</v>
      </c>
      <c r="B102" s="13"/>
      <c r="C102" s="13">
        <v>1</v>
      </c>
      <c r="D102" s="13"/>
      <c r="E102" s="13">
        <v>2</v>
      </c>
      <c r="F102" s="13">
        <v>3</v>
      </c>
    </row>
    <row r="103" spans="1:6" x14ac:dyDescent="0.25">
      <c r="A103" s="18">
        <v>1930</v>
      </c>
      <c r="B103" s="13"/>
      <c r="C103" s="13">
        <v>1</v>
      </c>
      <c r="D103" s="13"/>
      <c r="E103" s="13"/>
      <c r="F103" s="13">
        <v>1</v>
      </c>
    </row>
    <row r="104" spans="1:6" x14ac:dyDescent="0.25">
      <c r="A104" s="18">
        <v>1960</v>
      </c>
      <c r="B104" s="13"/>
      <c r="C104" s="13"/>
      <c r="D104" s="13"/>
      <c r="E104" s="13">
        <v>1</v>
      </c>
      <c r="F104" s="13">
        <v>1</v>
      </c>
    </row>
    <row r="105" spans="1:6" x14ac:dyDescent="0.25">
      <c r="A105" s="18">
        <v>1964.47</v>
      </c>
      <c r="B105" s="13"/>
      <c r="C105" s="13"/>
      <c r="D105" s="13"/>
      <c r="E105" s="13">
        <v>1</v>
      </c>
      <c r="F105" s="13">
        <v>1</v>
      </c>
    </row>
    <row r="106" spans="1:6" x14ac:dyDescent="0.25">
      <c r="A106" s="18">
        <v>1999</v>
      </c>
      <c r="B106" s="13"/>
      <c r="C106" s="13">
        <v>1</v>
      </c>
      <c r="D106" s="13"/>
      <c r="E106" s="13"/>
      <c r="F106" s="13">
        <v>1</v>
      </c>
    </row>
    <row r="107" spans="1:6" x14ac:dyDescent="0.25">
      <c r="A107" s="18">
        <v>2000</v>
      </c>
      <c r="B107" s="13">
        <v>7</v>
      </c>
      <c r="C107" s="13">
        <v>56</v>
      </c>
      <c r="D107" s="13"/>
      <c r="E107" s="13">
        <v>153</v>
      </c>
      <c r="F107" s="13">
        <v>216</v>
      </c>
    </row>
    <row r="108" spans="1:6" x14ac:dyDescent="0.25">
      <c r="A108" s="18">
        <v>2001</v>
      </c>
      <c r="B108" s="13"/>
      <c r="C108" s="13"/>
      <c r="D108" s="13"/>
      <c r="E108" s="13">
        <v>1</v>
      </c>
      <c r="F108" s="13">
        <v>1</v>
      </c>
    </row>
    <row r="109" spans="1:6" x14ac:dyDescent="0.25">
      <c r="A109" s="18">
        <v>2100</v>
      </c>
      <c r="B109" s="13"/>
      <c r="C109" s="13">
        <v>3</v>
      </c>
      <c r="D109" s="13"/>
      <c r="E109" s="13">
        <v>4</v>
      </c>
      <c r="F109" s="13">
        <v>7</v>
      </c>
    </row>
    <row r="110" spans="1:6" x14ac:dyDescent="0.25">
      <c r="A110" s="18">
        <v>2200</v>
      </c>
      <c r="B110" s="13"/>
      <c r="C110" s="13">
        <v>4</v>
      </c>
      <c r="D110" s="13"/>
      <c r="E110" s="13">
        <v>8</v>
      </c>
      <c r="F110" s="13">
        <v>12</v>
      </c>
    </row>
    <row r="111" spans="1:6" x14ac:dyDescent="0.25">
      <c r="A111" s="18">
        <v>2220</v>
      </c>
      <c r="B111" s="13"/>
      <c r="C111" s="13"/>
      <c r="D111" s="13"/>
      <c r="E111" s="13">
        <v>1</v>
      </c>
      <c r="F111" s="13">
        <v>1</v>
      </c>
    </row>
    <row r="112" spans="1:6" x14ac:dyDescent="0.25">
      <c r="A112" s="18">
        <v>2224</v>
      </c>
      <c r="B112" s="13"/>
      <c r="C112" s="13">
        <v>1</v>
      </c>
      <c r="D112" s="13"/>
      <c r="E112" s="13"/>
      <c r="F112" s="13">
        <v>1</v>
      </c>
    </row>
    <row r="113" spans="1:6" x14ac:dyDescent="0.25">
      <c r="A113" s="18">
        <v>2250</v>
      </c>
      <c r="B113" s="13"/>
      <c r="C113" s="13">
        <v>1</v>
      </c>
      <c r="D113" s="13"/>
      <c r="E113" s="13">
        <v>1</v>
      </c>
      <c r="F113" s="13">
        <v>2</v>
      </c>
    </row>
    <row r="114" spans="1:6" x14ac:dyDescent="0.25">
      <c r="A114" s="18">
        <v>2300</v>
      </c>
      <c r="B114" s="13"/>
      <c r="C114" s="13"/>
      <c r="D114" s="13"/>
      <c r="E114" s="13">
        <v>4</v>
      </c>
      <c r="F114" s="13">
        <v>4</v>
      </c>
    </row>
    <row r="115" spans="1:6" x14ac:dyDescent="0.25">
      <c r="A115" s="18">
        <v>2350</v>
      </c>
      <c r="B115" s="13"/>
      <c r="C115" s="13"/>
      <c r="D115" s="13"/>
      <c r="E115" s="13">
        <v>1</v>
      </c>
      <c r="F115" s="13">
        <v>1</v>
      </c>
    </row>
    <row r="116" spans="1:6" x14ac:dyDescent="0.25">
      <c r="A116" s="18">
        <v>2400</v>
      </c>
      <c r="B116" s="13"/>
      <c r="C116" s="13">
        <v>1</v>
      </c>
      <c r="D116" s="13">
        <v>1</v>
      </c>
      <c r="E116" s="13">
        <v>3</v>
      </c>
      <c r="F116" s="13">
        <v>5</v>
      </c>
    </row>
    <row r="117" spans="1:6" x14ac:dyDescent="0.25">
      <c r="A117" s="18">
        <v>2413</v>
      </c>
      <c r="B117" s="13"/>
      <c r="C117" s="13">
        <v>1</v>
      </c>
      <c r="D117" s="13"/>
      <c r="E117" s="13"/>
      <c r="F117" s="13">
        <v>1</v>
      </c>
    </row>
    <row r="118" spans="1:6" x14ac:dyDescent="0.25">
      <c r="A118" s="18">
        <v>2450</v>
      </c>
      <c r="B118" s="13"/>
      <c r="C118" s="13"/>
      <c r="D118" s="13"/>
      <c r="E118" s="13">
        <v>1</v>
      </c>
      <c r="F118" s="13">
        <v>1</v>
      </c>
    </row>
    <row r="119" spans="1:6" x14ac:dyDescent="0.25">
      <c r="A119" s="18">
        <v>2468</v>
      </c>
      <c r="B119" s="13"/>
      <c r="C119" s="13"/>
      <c r="D119" s="13"/>
      <c r="E119" s="13">
        <v>1</v>
      </c>
      <c r="F119" s="13">
        <v>1</v>
      </c>
    </row>
    <row r="120" spans="1:6" x14ac:dyDescent="0.25">
      <c r="A120" s="18">
        <v>2500</v>
      </c>
      <c r="B120" s="13">
        <v>8</v>
      </c>
      <c r="C120" s="13">
        <v>45</v>
      </c>
      <c r="D120" s="13">
        <v>1</v>
      </c>
      <c r="E120" s="13">
        <v>100</v>
      </c>
      <c r="F120" s="13">
        <v>154</v>
      </c>
    </row>
    <row r="121" spans="1:6" x14ac:dyDescent="0.25">
      <c r="A121" s="18">
        <v>2550</v>
      </c>
      <c r="B121" s="13"/>
      <c r="C121" s="13"/>
      <c r="D121" s="13"/>
      <c r="E121" s="13">
        <v>1</v>
      </c>
      <c r="F121" s="13">
        <v>1</v>
      </c>
    </row>
    <row r="122" spans="1:6" x14ac:dyDescent="0.25">
      <c r="A122" s="18">
        <v>2560</v>
      </c>
      <c r="B122" s="13"/>
      <c r="C122" s="13"/>
      <c r="D122" s="13"/>
      <c r="E122" s="13">
        <v>1</v>
      </c>
      <c r="F122" s="13">
        <v>1</v>
      </c>
    </row>
    <row r="123" spans="1:6" x14ac:dyDescent="0.25">
      <c r="A123" s="18">
        <v>2600</v>
      </c>
      <c r="B123" s="13"/>
      <c r="C123" s="13"/>
      <c r="D123" s="13"/>
      <c r="E123" s="13">
        <v>4</v>
      </c>
      <c r="F123" s="13">
        <v>4</v>
      </c>
    </row>
    <row r="124" spans="1:6" x14ac:dyDescent="0.25">
      <c r="A124" s="18">
        <v>2658</v>
      </c>
      <c r="B124" s="13"/>
      <c r="C124" s="13"/>
      <c r="D124" s="13"/>
      <c r="E124" s="13">
        <v>1</v>
      </c>
      <c r="F124" s="13">
        <v>1</v>
      </c>
    </row>
    <row r="125" spans="1:6" x14ac:dyDescent="0.25">
      <c r="A125" s="18">
        <v>2700</v>
      </c>
      <c r="B125" s="13"/>
      <c r="C125" s="13">
        <v>1</v>
      </c>
      <c r="D125" s="13">
        <v>1</v>
      </c>
      <c r="E125" s="13">
        <v>3</v>
      </c>
      <c r="F125" s="13">
        <v>5</v>
      </c>
    </row>
    <row r="126" spans="1:6" x14ac:dyDescent="0.25">
      <c r="A126" s="18">
        <v>2725</v>
      </c>
      <c r="B126" s="13"/>
      <c r="C126" s="13">
        <v>1</v>
      </c>
      <c r="D126" s="13"/>
      <c r="E126" s="13"/>
      <c r="F126" s="13">
        <v>1</v>
      </c>
    </row>
    <row r="127" spans="1:6" x14ac:dyDescent="0.25">
      <c r="A127" s="18">
        <v>2750</v>
      </c>
      <c r="B127" s="13">
        <v>1</v>
      </c>
      <c r="C127" s="13">
        <v>2</v>
      </c>
      <c r="D127" s="13">
        <v>1</v>
      </c>
      <c r="E127" s="13">
        <v>3</v>
      </c>
      <c r="F127" s="13">
        <v>7</v>
      </c>
    </row>
    <row r="128" spans="1:6" x14ac:dyDescent="0.25">
      <c r="A128" s="18">
        <v>2800</v>
      </c>
      <c r="B128" s="13"/>
      <c r="C128" s="13">
        <v>2</v>
      </c>
      <c r="D128" s="13"/>
      <c r="E128" s="13">
        <v>8</v>
      </c>
      <c r="F128" s="13">
        <v>10</v>
      </c>
    </row>
    <row r="129" spans="1:6" x14ac:dyDescent="0.25">
      <c r="A129" s="18">
        <v>2820</v>
      </c>
      <c r="B129" s="13"/>
      <c r="C129" s="13"/>
      <c r="D129" s="13"/>
      <c r="E129" s="13">
        <v>1</v>
      </c>
      <c r="F129" s="13">
        <v>1</v>
      </c>
    </row>
    <row r="130" spans="1:6" x14ac:dyDescent="0.25">
      <c r="A130" s="18">
        <v>2825</v>
      </c>
      <c r="B130" s="13"/>
      <c r="C130" s="13">
        <v>1</v>
      </c>
      <c r="D130" s="13"/>
      <c r="E130" s="13"/>
      <c r="F130" s="13">
        <v>1</v>
      </c>
    </row>
    <row r="131" spans="1:6" x14ac:dyDescent="0.25">
      <c r="A131" s="18">
        <v>2827</v>
      </c>
      <c r="B131" s="13"/>
      <c r="C131" s="13"/>
      <c r="D131" s="13"/>
      <c r="E131" s="13">
        <v>1</v>
      </c>
      <c r="F131" s="13">
        <v>1</v>
      </c>
    </row>
    <row r="132" spans="1:6" x14ac:dyDescent="0.25">
      <c r="A132" s="18">
        <v>2880</v>
      </c>
      <c r="B132" s="13"/>
      <c r="C132" s="13">
        <v>1</v>
      </c>
      <c r="D132" s="13"/>
      <c r="E132" s="13"/>
      <c r="F132" s="13">
        <v>1</v>
      </c>
    </row>
    <row r="133" spans="1:6" x14ac:dyDescent="0.25">
      <c r="A133" s="18">
        <v>2885</v>
      </c>
      <c r="B133" s="13"/>
      <c r="C133" s="13">
        <v>1</v>
      </c>
      <c r="D133" s="13"/>
      <c r="E133" s="13"/>
      <c r="F133" s="13">
        <v>1</v>
      </c>
    </row>
    <row r="134" spans="1:6" x14ac:dyDescent="0.25">
      <c r="A134" s="18">
        <v>2888</v>
      </c>
      <c r="B134" s="13"/>
      <c r="C134" s="13">
        <v>1</v>
      </c>
      <c r="D134" s="13"/>
      <c r="E134" s="13"/>
      <c r="F134" s="13">
        <v>1</v>
      </c>
    </row>
    <row r="135" spans="1:6" x14ac:dyDescent="0.25">
      <c r="A135" s="18">
        <v>2900</v>
      </c>
      <c r="B135" s="13"/>
      <c r="C135" s="13">
        <v>2</v>
      </c>
      <c r="D135" s="13"/>
      <c r="E135" s="13">
        <v>1</v>
      </c>
      <c r="F135" s="13">
        <v>3</v>
      </c>
    </row>
    <row r="136" spans="1:6" x14ac:dyDescent="0.25">
      <c r="A136" s="18">
        <v>2987</v>
      </c>
      <c r="B136" s="13"/>
      <c r="C136" s="13"/>
      <c r="D136" s="13"/>
      <c r="E136" s="13">
        <v>1</v>
      </c>
      <c r="F136" s="13">
        <v>1</v>
      </c>
    </row>
    <row r="137" spans="1:6" x14ac:dyDescent="0.25">
      <c r="A137" s="18">
        <v>2995</v>
      </c>
      <c r="B137" s="13">
        <v>1</v>
      </c>
      <c r="C137" s="13"/>
      <c r="D137" s="13"/>
      <c r="E137" s="13"/>
      <c r="F137" s="13">
        <v>1</v>
      </c>
    </row>
    <row r="138" spans="1:6" x14ac:dyDescent="0.25">
      <c r="A138" s="18">
        <v>3000</v>
      </c>
      <c r="B138" s="13">
        <v>9</v>
      </c>
      <c r="C138" s="13">
        <v>68</v>
      </c>
      <c r="D138" s="13">
        <v>1</v>
      </c>
      <c r="E138" s="13">
        <v>120</v>
      </c>
      <c r="F138" s="13">
        <v>198</v>
      </c>
    </row>
    <row r="139" spans="1:6" x14ac:dyDescent="0.25">
      <c r="A139" s="18">
        <v>3100</v>
      </c>
      <c r="B139" s="13"/>
      <c r="C139" s="13"/>
      <c r="D139" s="13"/>
      <c r="E139" s="13">
        <v>2</v>
      </c>
      <c r="F139" s="13">
        <v>2</v>
      </c>
    </row>
    <row r="140" spans="1:6" x14ac:dyDescent="0.25">
      <c r="A140" s="18">
        <v>3152</v>
      </c>
      <c r="B140" s="13"/>
      <c r="C140" s="13">
        <v>1</v>
      </c>
      <c r="D140" s="13"/>
      <c r="E140" s="13"/>
      <c r="F140" s="13">
        <v>1</v>
      </c>
    </row>
    <row r="141" spans="1:6" x14ac:dyDescent="0.25">
      <c r="A141" s="18">
        <v>3200</v>
      </c>
      <c r="B141" s="13"/>
      <c r="C141" s="13">
        <v>2</v>
      </c>
      <c r="D141" s="13"/>
      <c r="E141" s="13">
        <v>6</v>
      </c>
      <c r="F141" s="13">
        <v>8</v>
      </c>
    </row>
    <row r="142" spans="1:6" x14ac:dyDescent="0.25">
      <c r="A142" s="18">
        <v>3250</v>
      </c>
      <c r="B142" s="13"/>
      <c r="C142" s="13">
        <v>3</v>
      </c>
      <c r="D142" s="13"/>
      <c r="E142" s="13">
        <v>1</v>
      </c>
      <c r="F142" s="13">
        <v>4</v>
      </c>
    </row>
    <row r="143" spans="1:6" x14ac:dyDescent="0.25">
      <c r="A143" s="18">
        <v>3255</v>
      </c>
      <c r="B143" s="13"/>
      <c r="C143" s="13">
        <v>1</v>
      </c>
      <c r="D143" s="13"/>
      <c r="E143" s="13"/>
      <c r="F143" s="13">
        <v>1</v>
      </c>
    </row>
    <row r="144" spans="1:6" x14ac:dyDescent="0.25">
      <c r="A144" s="18">
        <v>3265</v>
      </c>
      <c r="B144" s="13"/>
      <c r="C144" s="13">
        <v>1</v>
      </c>
      <c r="D144" s="13"/>
      <c r="E144" s="13"/>
      <c r="F144" s="13">
        <v>1</v>
      </c>
    </row>
    <row r="145" spans="1:6" x14ac:dyDescent="0.25">
      <c r="A145" s="18">
        <v>3274</v>
      </c>
      <c r="B145" s="13"/>
      <c r="C145" s="13">
        <v>1</v>
      </c>
      <c r="D145" s="13"/>
      <c r="E145" s="13"/>
      <c r="F145" s="13">
        <v>1</v>
      </c>
    </row>
    <row r="146" spans="1:6" x14ac:dyDescent="0.25">
      <c r="A146" s="18">
        <v>3300</v>
      </c>
      <c r="B146" s="13"/>
      <c r="C146" s="13">
        <v>4</v>
      </c>
      <c r="D146" s="13"/>
      <c r="E146" s="13">
        <v>7</v>
      </c>
      <c r="F146" s="13">
        <v>11</v>
      </c>
    </row>
    <row r="147" spans="1:6" x14ac:dyDescent="0.25">
      <c r="A147" s="18">
        <v>3333</v>
      </c>
      <c r="B147" s="13">
        <v>1</v>
      </c>
      <c r="C147" s="13"/>
      <c r="D147" s="13"/>
      <c r="E147" s="13"/>
      <c r="F147" s="13">
        <v>1</v>
      </c>
    </row>
    <row r="148" spans="1:6" x14ac:dyDescent="0.25">
      <c r="A148" s="18">
        <v>3350</v>
      </c>
      <c r="B148" s="13"/>
      <c r="C148" s="13"/>
      <c r="D148" s="13"/>
      <c r="E148" s="13">
        <v>3</v>
      </c>
      <c r="F148" s="13">
        <v>3</v>
      </c>
    </row>
    <row r="149" spans="1:6" x14ac:dyDescent="0.25">
      <c r="A149" s="18">
        <v>3400</v>
      </c>
      <c r="B149" s="13"/>
      <c r="C149" s="13"/>
      <c r="D149" s="13">
        <v>1</v>
      </c>
      <c r="E149" s="13">
        <v>5</v>
      </c>
      <c r="F149" s="13">
        <v>6</v>
      </c>
    </row>
    <row r="150" spans="1:6" x14ac:dyDescent="0.25">
      <c r="A150" s="18">
        <v>3405</v>
      </c>
      <c r="B150" s="13"/>
      <c r="C150" s="13"/>
      <c r="D150" s="13"/>
      <c r="E150" s="13">
        <v>1</v>
      </c>
      <c r="F150" s="13">
        <v>1</v>
      </c>
    </row>
    <row r="151" spans="1:6" x14ac:dyDescent="0.25">
      <c r="A151" s="18">
        <v>3423</v>
      </c>
      <c r="B151" s="13"/>
      <c r="C151" s="13">
        <v>1</v>
      </c>
      <c r="D151" s="13"/>
      <c r="E151" s="13"/>
      <c r="F151" s="13">
        <v>1</v>
      </c>
    </row>
    <row r="152" spans="1:6" x14ac:dyDescent="0.25">
      <c r="A152" s="18">
        <v>3495</v>
      </c>
      <c r="B152" s="13"/>
      <c r="C152" s="13">
        <v>1</v>
      </c>
      <c r="D152" s="13"/>
      <c r="E152" s="13"/>
      <c r="F152" s="13">
        <v>1</v>
      </c>
    </row>
    <row r="153" spans="1:6" x14ac:dyDescent="0.25">
      <c r="A153" s="18">
        <v>3500</v>
      </c>
      <c r="B153" s="13">
        <v>1</v>
      </c>
      <c r="C153" s="13">
        <v>24</v>
      </c>
      <c r="D153" s="13">
        <v>1</v>
      </c>
      <c r="E153" s="13">
        <v>54</v>
      </c>
      <c r="F153" s="13">
        <v>80</v>
      </c>
    </row>
    <row r="154" spans="1:6" x14ac:dyDescent="0.25">
      <c r="A154" s="18">
        <v>3550</v>
      </c>
      <c r="B154" s="13"/>
      <c r="C154" s="13">
        <v>1</v>
      </c>
      <c r="D154" s="13"/>
      <c r="E154" s="13"/>
      <c r="F154" s="13">
        <v>1</v>
      </c>
    </row>
    <row r="155" spans="1:6" x14ac:dyDescent="0.25">
      <c r="A155" s="18">
        <v>3600</v>
      </c>
      <c r="B155" s="13"/>
      <c r="C155" s="13">
        <v>1</v>
      </c>
      <c r="D155" s="13"/>
      <c r="E155" s="13">
        <v>1</v>
      </c>
      <c r="F155" s="13">
        <v>2</v>
      </c>
    </row>
    <row r="156" spans="1:6" x14ac:dyDescent="0.25">
      <c r="A156" s="18">
        <v>3675</v>
      </c>
      <c r="B156" s="13"/>
      <c r="C156" s="13"/>
      <c r="D156" s="13"/>
      <c r="E156" s="13">
        <v>1</v>
      </c>
      <c r="F156" s="13">
        <v>1</v>
      </c>
    </row>
    <row r="157" spans="1:6" x14ac:dyDescent="0.25">
      <c r="A157" s="18">
        <v>3700</v>
      </c>
      <c r="B157" s="13"/>
      <c r="C157" s="13"/>
      <c r="D157" s="13"/>
      <c r="E157" s="13">
        <v>1</v>
      </c>
      <c r="F157" s="13">
        <v>1</v>
      </c>
    </row>
    <row r="158" spans="1:6" x14ac:dyDescent="0.25">
      <c r="A158" s="18">
        <v>3750</v>
      </c>
      <c r="B158" s="13"/>
      <c r="C158" s="13">
        <v>3</v>
      </c>
      <c r="D158" s="13"/>
      <c r="E158" s="13">
        <v>3</v>
      </c>
      <c r="F158" s="13">
        <v>6</v>
      </c>
    </row>
    <row r="159" spans="1:6" x14ac:dyDescent="0.25">
      <c r="A159" s="18">
        <v>3759</v>
      </c>
      <c r="B159" s="13"/>
      <c r="C159" s="13">
        <v>1</v>
      </c>
      <c r="D159" s="13"/>
      <c r="E159" s="13"/>
      <c r="F159" s="13">
        <v>1</v>
      </c>
    </row>
    <row r="160" spans="1:6" x14ac:dyDescent="0.25">
      <c r="A160" s="18">
        <v>3780</v>
      </c>
      <c r="B160" s="13"/>
      <c r="C160" s="13">
        <v>1</v>
      </c>
      <c r="D160" s="13"/>
      <c r="E160" s="13"/>
      <c r="F160" s="13">
        <v>1</v>
      </c>
    </row>
    <row r="161" spans="1:6" x14ac:dyDescent="0.25">
      <c r="A161" s="18">
        <v>3800</v>
      </c>
      <c r="B161" s="13"/>
      <c r="C161" s="13"/>
      <c r="D161" s="13"/>
      <c r="E161" s="13">
        <v>2</v>
      </c>
      <c r="F161" s="13">
        <v>2</v>
      </c>
    </row>
    <row r="162" spans="1:6" x14ac:dyDescent="0.25">
      <c r="A162" s="18">
        <v>3870</v>
      </c>
      <c r="B162" s="13"/>
      <c r="C162" s="13">
        <v>1</v>
      </c>
      <c r="D162" s="13"/>
      <c r="E162" s="13"/>
      <c r="F162" s="13">
        <v>1</v>
      </c>
    </row>
    <row r="163" spans="1:6" x14ac:dyDescent="0.25">
      <c r="A163" s="18">
        <v>3871</v>
      </c>
      <c r="B163" s="13"/>
      <c r="C163" s="13"/>
      <c r="D163" s="13"/>
      <c r="E163" s="13">
        <v>1</v>
      </c>
      <c r="F163" s="13">
        <v>1</v>
      </c>
    </row>
    <row r="164" spans="1:6" x14ac:dyDescent="0.25">
      <c r="A164" s="18">
        <v>3900</v>
      </c>
      <c r="B164" s="13">
        <v>1</v>
      </c>
      <c r="C164" s="13">
        <v>1</v>
      </c>
      <c r="D164" s="13"/>
      <c r="E164" s="13"/>
      <c r="F164" s="13">
        <v>2</v>
      </c>
    </row>
    <row r="165" spans="1:6" x14ac:dyDescent="0.25">
      <c r="A165" s="18">
        <v>3910</v>
      </c>
      <c r="B165" s="13"/>
      <c r="C165" s="13"/>
      <c r="D165" s="13"/>
      <c r="E165" s="13">
        <v>1</v>
      </c>
      <c r="F165" s="13">
        <v>1</v>
      </c>
    </row>
    <row r="166" spans="1:6" x14ac:dyDescent="0.25">
      <c r="A166" s="18">
        <v>3950</v>
      </c>
      <c r="B166" s="13"/>
      <c r="C166" s="13"/>
      <c r="D166" s="13"/>
      <c r="E166" s="13">
        <v>1</v>
      </c>
      <c r="F166" s="13">
        <v>1</v>
      </c>
    </row>
    <row r="167" spans="1:6" x14ac:dyDescent="0.25">
      <c r="A167" s="18">
        <v>3999</v>
      </c>
      <c r="B167" s="13"/>
      <c r="C167" s="13"/>
      <c r="D167" s="13"/>
      <c r="E167" s="13">
        <v>1</v>
      </c>
      <c r="F167" s="13">
        <v>1</v>
      </c>
    </row>
    <row r="168" spans="1:6" x14ac:dyDescent="0.25">
      <c r="A168" s="18">
        <v>4000</v>
      </c>
      <c r="B168" s="13">
        <v>6</v>
      </c>
      <c r="C168" s="13">
        <v>26</v>
      </c>
      <c r="D168" s="13">
        <v>1</v>
      </c>
      <c r="E168" s="13">
        <v>72</v>
      </c>
      <c r="F168" s="13">
        <v>105</v>
      </c>
    </row>
    <row r="169" spans="1:6" x14ac:dyDescent="0.25">
      <c r="A169" s="18">
        <v>4059</v>
      </c>
      <c r="B169" s="13"/>
      <c r="C169" s="13">
        <v>1</v>
      </c>
      <c r="D169" s="13"/>
      <c r="E169" s="13"/>
      <c r="F169" s="13">
        <v>1</v>
      </c>
    </row>
    <row r="170" spans="1:6" x14ac:dyDescent="0.25">
      <c r="A170" s="18">
        <v>4100</v>
      </c>
      <c r="B170" s="13"/>
      <c r="C170" s="13">
        <v>1</v>
      </c>
      <c r="D170" s="13">
        <v>1</v>
      </c>
      <c r="E170" s="13"/>
      <c r="F170" s="13">
        <v>2</v>
      </c>
    </row>
    <row r="171" spans="1:6" x14ac:dyDescent="0.25">
      <c r="A171" s="18">
        <v>4190</v>
      </c>
      <c r="B171" s="13"/>
      <c r="C171" s="13">
        <v>1</v>
      </c>
      <c r="D171" s="13"/>
      <c r="E171" s="13"/>
      <c r="F171" s="13">
        <v>1</v>
      </c>
    </row>
    <row r="172" spans="1:6" x14ac:dyDescent="0.25">
      <c r="A172" s="18">
        <v>4200</v>
      </c>
      <c r="B172" s="13">
        <v>1</v>
      </c>
      <c r="C172" s="13">
        <v>1</v>
      </c>
      <c r="D172" s="13"/>
      <c r="E172" s="13">
        <v>3</v>
      </c>
      <c r="F172" s="13">
        <v>5</v>
      </c>
    </row>
    <row r="173" spans="1:6" x14ac:dyDescent="0.25">
      <c r="A173" s="18">
        <v>4290</v>
      </c>
      <c r="B173" s="13"/>
      <c r="C173" s="13">
        <v>1</v>
      </c>
      <c r="D173" s="13"/>
      <c r="E173" s="13"/>
      <c r="F173" s="13">
        <v>1</v>
      </c>
    </row>
    <row r="174" spans="1:6" x14ac:dyDescent="0.25">
      <c r="A174" s="18">
        <v>4300</v>
      </c>
      <c r="B174" s="13"/>
      <c r="C174" s="13">
        <v>1</v>
      </c>
      <c r="D174" s="13"/>
      <c r="E174" s="13">
        <v>2</v>
      </c>
      <c r="F174" s="13">
        <v>3</v>
      </c>
    </row>
    <row r="175" spans="1:6" x14ac:dyDescent="0.25">
      <c r="A175" s="18">
        <v>4336</v>
      </c>
      <c r="B175" s="13">
        <v>1</v>
      </c>
      <c r="C175" s="13"/>
      <c r="D175" s="13"/>
      <c r="E175" s="13"/>
      <c r="F175" s="13">
        <v>1</v>
      </c>
    </row>
    <row r="176" spans="1:6" x14ac:dyDescent="0.25">
      <c r="A176" s="18">
        <v>4400</v>
      </c>
      <c r="B176" s="13"/>
      <c r="C176" s="13">
        <v>2</v>
      </c>
      <c r="D176" s="13"/>
      <c r="E176" s="13">
        <v>1</v>
      </c>
      <c r="F176" s="13">
        <v>3</v>
      </c>
    </row>
    <row r="177" spans="1:6" x14ac:dyDescent="0.25">
      <c r="A177" s="18">
        <v>4444</v>
      </c>
      <c r="B177" s="13"/>
      <c r="C177" s="13"/>
      <c r="D177" s="13"/>
      <c r="E177" s="13">
        <v>1</v>
      </c>
      <c r="F177" s="13">
        <v>1</v>
      </c>
    </row>
    <row r="178" spans="1:6" x14ac:dyDescent="0.25">
      <c r="A178" s="18">
        <v>4480</v>
      </c>
      <c r="B178" s="13"/>
      <c r="C178" s="13">
        <v>1</v>
      </c>
      <c r="D178" s="13"/>
      <c r="E178" s="13"/>
      <c r="F178" s="13">
        <v>1</v>
      </c>
    </row>
    <row r="179" spans="1:6" x14ac:dyDescent="0.25">
      <c r="A179" s="18">
        <v>4500</v>
      </c>
      <c r="B179" s="13">
        <v>1</v>
      </c>
      <c r="C179" s="13">
        <v>7</v>
      </c>
      <c r="D179" s="13"/>
      <c r="E179" s="13">
        <v>21</v>
      </c>
      <c r="F179" s="13">
        <v>29</v>
      </c>
    </row>
    <row r="180" spans="1:6" x14ac:dyDescent="0.25">
      <c r="A180" s="18">
        <v>4575</v>
      </c>
      <c r="B180" s="13"/>
      <c r="C180" s="13"/>
      <c r="D180" s="13"/>
      <c r="E180" s="13">
        <v>1</v>
      </c>
      <c r="F180" s="13">
        <v>1</v>
      </c>
    </row>
    <row r="181" spans="1:6" x14ac:dyDescent="0.25">
      <c r="A181" s="18">
        <v>4589</v>
      </c>
      <c r="B181" s="13"/>
      <c r="C181" s="13"/>
      <c r="D181" s="13"/>
      <c r="E181" s="13">
        <v>1</v>
      </c>
      <c r="F181" s="13">
        <v>1</v>
      </c>
    </row>
    <row r="182" spans="1:6" x14ac:dyDescent="0.25">
      <c r="A182" s="18">
        <v>4600</v>
      </c>
      <c r="B182" s="13">
        <v>1</v>
      </c>
      <c r="C182" s="13"/>
      <c r="D182" s="13"/>
      <c r="E182" s="13">
        <v>2</v>
      </c>
      <c r="F182" s="13">
        <v>3</v>
      </c>
    </row>
    <row r="183" spans="1:6" x14ac:dyDescent="0.25">
      <c r="A183" s="18">
        <v>4700</v>
      </c>
      <c r="B183" s="13"/>
      <c r="C183" s="13"/>
      <c r="D183" s="13"/>
      <c r="E183" s="13">
        <v>1</v>
      </c>
      <c r="F183" s="13">
        <v>1</v>
      </c>
    </row>
    <row r="184" spans="1:6" x14ac:dyDescent="0.25">
      <c r="A184" s="18">
        <v>4800</v>
      </c>
      <c r="B184" s="13"/>
      <c r="C184" s="13">
        <v>2</v>
      </c>
      <c r="D184" s="13"/>
      <c r="E184" s="13">
        <v>1</v>
      </c>
      <c r="F184" s="13">
        <v>3</v>
      </c>
    </row>
    <row r="185" spans="1:6" x14ac:dyDescent="0.25">
      <c r="A185" s="18">
        <v>4900</v>
      </c>
      <c r="B185" s="13"/>
      <c r="C185" s="13"/>
      <c r="D185" s="13"/>
      <c r="E185" s="13">
        <v>3</v>
      </c>
      <c r="F185" s="13">
        <v>3</v>
      </c>
    </row>
    <row r="186" spans="1:6" x14ac:dyDescent="0.25">
      <c r="A186" s="18">
        <v>4950</v>
      </c>
      <c r="B186" s="13"/>
      <c r="C186" s="13">
        <v>1</v>
      </c>
      <c r="D186" s="13"/>
      <c r="E186" s="13"/>
      <c r="F186" s="13">
        <v>1</v>
      </c>
    </row>
    <row r="187" spans="1:6" x14ac:dyDescent="0.25">
      <c r="A187" s="18">
        <v>4999</v>
      </c>
      <c r="B187" s="13"/>
      <c r="C187" s="13"/>
      <c r="D187" s="13"/>
      <c r="E187" s="13">
        <v>1</v>
      </c>
      <c r="F187" s="13">
        <v>1</v>
      </c>
    </row>
    <row r="188" spans="1:6" x14ac:dyDescent="0.25">
      <c r="A188" s="18">
        <v>5000</v>
      </c>
      <c r="B188" s="13">
        <v>24</v>
      </c>
      <c r="C188" s="13">
        <v>122</v>
      </c>
      <c r="D188" s="13">
        <v>2</v>
      </c>
      <c r="E188" s="13">
        <v>150</v>
      </c>
      <c r="F188" s="13">
        <v>298</v>
      </c>
    </row>
    <row r="189" spans="1:6" x14ac:dyDescent="0.25">
      <c r="A189" s="18">
        <v>5050</v>
      </c>
      <c r="B189" s="13"/>
      <c r="C189" s="13">
        <v>1</v>
      </c>
      <c r="D189" s="13"/>
      <c r="E189" s="13"/>
      <c r="F189" s="13">
        <v>1</v>
      </c>
    </row>
    <row r="190" spans="1:6" x14ac:dyDescent="0.25">
      <c r="A190" s="18">
        <v>5105</v>
      </c>
      <c r="B190" s="13"/>
      <c r="C190" s="13"/>
      <c r="D190" s="13">
        <v>1</v>
      </c>
      <c r="E190" s="13"/>
      <c r="F190" s="13">
        <v>1</v>
      </c>
    </row>
    <row r="191" spans="1:6" x14ac:dyDescent="0.25">
      <c r="A191" s="18">
        <v>5200</v>
      </c>
      <c r="B191" s="13"/>
      <c r="C191" s="13">
        <v>1</v>
      </c>
      <c r="D191" s="13"/>
      <c r="E191" s="13"/>
      <c r="F191" s="13">
        <v>1</v>
      </c>
    </row>
    <row r="192" spans="1:6" x14ac:dyDescent="0.25">
      <c r="A192" s="18">
        <v>5250</v>
      </c>
      <c r="B192" s="13"/>
      <c r="C192" s="13"/>
      <c r="D192" s="13"/>
      <c r="E192" s="13">
        <v>2</v>
      </c>
      <c r="F192" s="13">
        <v>2</v>
      </c>
    </row>
    <row r="193" spans="1:6" x14ac:dyDescent="0.25">
      <c r="A193" s="18">
        <v>5400</v>
      </c>
      <c r="B193" s="13"/>
      <c r="C193" s="13"/>
      <c r="D193" s="13"/>
      <c r="E193" s="13">
        <v>2</v>
      </c>
      <c r="F193" s="13">
        <v>2</v>
      </c>
    </row>
    <row r="194" spans="1:6" x14ac:dyDescent="0.25">
      <c r="A194" s="18">
        <v>5494</v>
      </c>
      <c r="B194" s="13"/>
      <c r="C194" s="13"/>
      <c r="D194" s="13"/>
      <c r="E194" s="13">
        <v>1</v>
      </c>
      <c r="F194" s="13">
        <v>1</v>
      </c>
    </row>
    <row r="195" spans="1:6" x14ac:dyDescent="0.25">
      <c r="A195" s="18">
        <v>5500</v>
      </c>
      <c r="B195" s="13">
        <v>4</v>
      </c>
      <c r="C195" s="13">
        <v>15</v>
      </c>
      <c r="D195" s="13"/>
      <c r="E195" s="13">
        <v>16</v>
      </c>
      <c r="F195" s="13">
        <v>35</v>
      </c>
    </row>
    <row r="196" spans="1:6" x14ac:dyDescent="0.25">
      <c r="A196" s="18">
        <v>5555.55</v>
      </c>
      <c r="B196" s="13"/>
      <c r="C196" s="13"/>
      <c r="D196" s="13"/>
      <c r="E196" s="13">
        <v>1</v>
      </c>
      <c r="F196" s="13">
        <v>1</v>
      </c>
    </row>
    <row r="197" spans="1:6" x14ac:dyDescent="0.25">
      <c r="A197" s="18">
        <v>5600</v>
      </c>
      <c r="B197" s="13"/>
      <c r="C197" s="13">
        <v>1</v>
      </c>
      <c r="D197" s="13"/>
      <c r="E197" s="13"/>
      <c r="F197" s="13">
        <v>1</v>
      </c>
    </row>
    <row r="198" spans="1:6" x14ac:dyDescent="0.25">
      <c r="A198" s="18">
        <v>5800</v>
      </c>
      <c r="B198" s="13">
        <v>1</v>
      </c>
      <c r="C198" s="13"/>
      <c r="D198" s="13"/>
      <c r="E198" s="13">
        <v>2</v>
      </c>
      <c r="F198" s="13">
        <v>3</v>
      </c>
    </row>
    <row r="199" spans="1:6" x14ac:dyDescent="0.25">
      <c r="A199" s="18">
        <v>5845</v>
      </c>
      <c r="B199" s="13"/>
      <c r="C199" s="13">
        <v>1</v>
      </c>
      <c r="D199" s="13"/>
      <c r="E199" s="13"/>
      <c r="F199" s="13">
        <v>1</v>
      </c>
    </row>
    <row r="200" spans="1:6" x14ac:dyDescent="0.25">
      <c r="A200" s="18">
        <v>5862</v>
      </c>
      <c r="B200" s="13"/>
      <c r="C200" s="13"/>
      <c r="D200" s="13"/>
      <c r="E200" s="13">
        <v>1</v>
      </c>
      <c r="F200" s="13">
        <v>1</v>
      </c>
    </row>
    <row r="201" spans="1:6" x14ac:dyDescent="0.25">
      <c r="A201" s="18">
        <v>5875</v>
      </c>
      <c r="B201" s="13"/>
      <c r="C201" s="13"/>
      <c r="D201" s="13"/>
      <c r="E201" s="13">
        <v>1</v>
      </c>
      <c r="F201" s="13">
        <v>1</v>
      </c>
    </row>
    <row r="202" spans="1:6" x14ac:dyDescent="0.25">
      <c r="A202" s="18">
        <v>5999</v>
      </c>
      <c r="B202" s="13"/>
      <c r="C202" s="13">
        <v>1</v>
      </c>
      <c r="D202" s="13"/>
      <c r="E202" s="13"/>
      <c r="F202" s="13">
        <v>1</v>
      </c>
    </row>
    <row r="203" spans="1:6" x14ac:dyDescent="0.25">
      <c r="A203" s="18">
        <v>6000</v>
      </c>
      <c r="B203" s="13">
        <v>5</v>
      </c>
      <c r="C203" s="13">
        <v>29</v>
      </c>
      <c r="D203" s="13">
        <v>1</v>
      </c>
      <c r="E203" s="13">
        <v>49</v>
      </c>
      <c r="F203" s="13">
        <v>84</v>
      </c>
    </row>
    <row r="204" spans="1:6" x14ac:dyDescent="0.25">
      <c r="A204" s="18">
        <v>6048</v>
      </c>
      <c r="B204" s="13"/>
      <c r="C204" s="13">
        <v>1</v>
      </c>
      <c r="D204" s="13"/>
      <c r="E204" s="13"/>
      <c r="F204" s="13">
        <v>1</v>
      </c>
    </row>
    <row r="205" spans="1:6" x14ac:dyDescent="0.25">
      <c r="A205" s="18">
        <v>6300</v>
      </c>
      <c r="B205" s="13"/>
      <c r="C205" s="13">
        <v>2</v>
      </c>
      <c r="D205" s="13"/>
      <c r="E205" s="13"/>
      <c r="F205" s="13">
        <v>2</v>
      </c>
    </row>
    <row r="206" spans="1:6" x14ac:dyDescent="0.25">
      <c r="A206" s="18">
        <v>6350</v>
      </c>
      <c r="B206" s="13"/>
      <c r="C206" s="13"/>
      <c r="D206" s="13"/>
      <c r="E206" s="13">
        <v>1</v>
      </c>
      <c r="F206" s="13">
        <v>1</v>
      </c>
    </row>
    <row r="207" spans="1:6" x14ac:dyDescent="0.25">
      <c r="A207" s="18">
        <v>6450</v>
      </c>
      <c r="B207" s="13"/>
      <c r="C207" s="13"/>
      <c r="D207" s="13"/>
      <c r="E207" s="13">
        <v>1</v>
      </c>
      <c r="F207" s="13">
        <v>1</v>
      </c>
    </row>
    <row r="208" spans="1:6" x14ac:dyDescent="0.25">
      <c r="A208" s="18">
        <v>6500</v>
      </c>
      <c r="B208" s="13">
        <v>1</v>
      </c>
      <c r="C208" s="13">
        <v>13</v>
      </c>
      <c r="D208" s="13"/>
      <c r="E208" s="13">
        <v>8</v>
      </c>
      <c r="F208" s="13">
        <v>22</v>
      </c>
    </row>
    <row r="209" spans="1:6" x14ac:dyDescent="0.25">
      <c r="A209" s="18">
        <v>6700</v>
      </c>
      <c r="B209" s="13"/>
      <c r="C209" s="13">
        <v>1</v>
      </c>
      <c r="D209" s="13"/>
      <c r="E209" s="13">
        <v>1</v>
      </c>
      <c r="F209" s="13">
        <v>2</v>
      </c>
    </row>
    <row r="210" spans="1:6" x14ac:dyDescent="0.25">
      <c r="A210" s="18">
        <v>6750</v>
      </c>
      <c r="B210" s="13"/>
      <c r="C210" s="13">
        <v>1</v>
      </c>
      <c r="D210" s="13"/>
      <c r="E210" s="13"/>
      <c r="F210" s="13">
        <v>1</v>
      </c>
    </row>
    <row r="211" spans="1:6" x14ac:dyDescent="0.25">
      <c r="A211" s="18">
        <v>6900</v>
      </c>
      <c r="B211" s="13"/>
      <c r="C211" s="13"/>
      <c r="D211" s="13"/>
      <c r="E211" s="13">
        <v>1</v>
      </c>
      <c r="F211" s="13">
        <v>1</v>
      </c>
    </row>
    <row r="212" spans="1:6" x14ac:dyDescent="0.25">
      <c r="A212" s="18">
        <v>6999</v>
      </c>
      <c r="B212" s="13"/>
      <c r="C212" s="13"/>
      <c r="D212" s="13"/>
      <c r="E212" s="13">
        <v>1</v>
      </c>
      <c r="F212" s="13">
        <v>1</v>
      </c>
    </row>
    <row r="213" spans="1:6" x14ac:dyDescent="0.25">
      <c r="A213" s="18">
        <v>7000</v>
      </c>
      <c r="B213" s="13">
        <v>3</v>
      </c>
      <c r="C213" s="13">
        <v>18</v>
      </c>
      <c r="D213" s="13"/>
      <c r="E213" s="13">
        <v>22</v>
      </c>
      <c r="F213" s="13">
        <v>43</v>
      </c>
    </row>
    <row r="214" spans="1:6" x14ac:dyDescent="0.25">
      <c r="A214" s="18">
        <v>7175</v>
      </c>
      <c r="B214" s="13"/>
      <c r="C214" s="13">
        <v>1</v>
      </c>
      <c r="D214" s="13"/>
      <c r="E214" s="13"/>
      <c r="F214" s="13">
        <v>1</v>
      </c>
    </row>
    <row r="215" spans="1:6" x14ac:dyDescent="0.25">
      <c r="A215" s="18">
        <v>7200</v>
      </c>
      <c r="B215" s="13"/>
      <c r="C215" s="13">
        <v>1</v>
      </c>
      <c r="D215" s="13"/>
      <c r="E215" s="13">
        <v>1</v>
      </c>
      <c r="F215" s="13">
        <v>2</v>
      </c>
    </row>
    <row r="216" spans="1:6" x14ac:dyDescent="0.25">
      <c r="A216" s="18">
        <v>7214</v>
      </c>
      <c r="B216" s="13"/>
      <c r="C216" s="13"/>
      <c r="D216" s="13"/>
      <c r="E216" s="13">
        <v>1</v>
      </c>
      <c r="F216" s="13">
        <v>1</v>
      </c>
    </row>
    <row r="217" spans="1:6" x14ac:dyDescent="0.25">
      <c r="A217" s="18">
        <v>7500</v>
      </c>
      <c r="B217" s="13">
        <v>3</v>
      </c>
      <c r="C217" s="13">
        <v>16</v>
      </c>
      <c r="D217" s="13">
        <v>1</v>
      </c>
      <c r="E217" s="13">
        <v>27</v>
      </c>
      <c r="F217" s="13">
        <v>47</v>
      </c>
    </row>
    <row r="218" spans="1:6" x14ac:dyDescent="0.25">
      <c r="A218" s="18">
        <v>7501</v>
      </c>
      <c r="B218" s="13"/>
      <c r="C218" s="13"/>
      <c r="D218" s="13"/>
      <c r="E218" s="13">
        <v>1</v>
      </c>
      <c r="F218" s="13">
        <v>1</v>
      </c>
    </row>
    <row r="219" spans="1:6" x14ac:dyDescent="0.25">
      <c r="A219" s="18">
        <v>7534</v>
      </c>
      <c r="B219" s="13">
        <v>1</v>
      </c>
      <c r="C219" s="13"/>
      <c r="D219" s="13"/>
      <c r="E219" s="13"/>
      <c r="F219" s="13">
        <v>1</v>
      </c>
    </row>
    <row r="220" spans="1:6" x14ac:dyDescent="0.25">
      <c r="A220" s="18">
        <v>7750</v>
      </c>
      <c r="B220" s="13"/>
      <c r="C220" s="13"/>
      <c r="D220" s="13"/>
      <c r="E220" s="13">
        <v>1</v>
      </c>
      <c r="F220" s="13">
        <v>1</v>
      </c>
    </row>
    <row r="221" spans="1:6" x14ac:dyDescent="0.25">
      <c r="A221" s="18">
        <v>7777</v>
      </c>
      <c r="B221" s="13"/>
      <c r="C221" s="13">
        <v>1</v>
      </c>
      <c r="D221" s="13"/>
      <c r="E221" s="13">
        <v>1</v>
      </c>
      <c r="F221" s="13">
        <v>2</v>
      </c>
    </row>
    <row r="222" spans="1:6" x14ac:dyDescent="0.25">
      <c r="A222" s="18">
        <v>7900</v>
      </c>
      <c r="B222" s="13">
        <v>1</v>
      </c>
      <c r="C222" s="13"/>
      <c r="D222" s="13"/>
      <c r="E222" s="13">
        <v>2</v>
      </c>
      <c r="F222" s="13">
        <v>3</v>
      </c>
    </row>
    <row r="223" spans="1:6" x14ac:dyDescent="0.25">
      <c r="A223" s="18">
        <v>8000</v>
      </c>
      <c r="B223" s="13">
        <v>4</v>
      </c>
      <c r="C223" s="13">
        <v>33</v>
      </c>
      <c r="D223" s="13">
        <v>1</v>
      </c>
      <c r="E223" s="13">
        <v>44</v>
      </c>
      <c r="F223" s="13">
        <v>82</v>
      </c>
    </row>
    <row r="224" spans="1:6" x14ac:dyDescent="0.25">
      <c r="A224" s="18">
        <v>8012</v>
      </c>
      <c r="B224" s="13"/>
      <c r="C224" s="13"/>
      <c r="D224" s="13"/>
      <c r="E224" s="13">
        <v>1</v>
      </c>
      <c r="F224" s="13">
        <v>1</v>
      </c>
    </row>
    <row r="225" spans="1:6" x14ac:dyDescent="0.25">
      <c r="A225" s="18">
        <v>8200</v>
      </c>
      <c r="B225" s="13"/>
      <c r="C225" s="13"/>
      <c r="D225" s="13"/>
      <c r="E225" s="13">
        <v>1</v>
      </c>
      <c r="F225" s="13">
        <v>1</v>
      </c>
    </row>
    <row r="226" spans="1:6" x14ac:dyDescent="0.25">
      <c r="A226" s="18">
        <v>8300</v>
      </c>
      <c r="B226" s="13"/>
      <c r="C226" s="13"/>
      <c r="D226" s="13"/>
      <c r="E226" s="13">
        <v>1</v>
      </c>
      <c r="F226" s="13">
        <v>1</v>
      </c>
    </row>
    <row r="227" spans="1:6" x14ac:dyDescent="0.25">
      <c r="A227" s="18">
        <v>8400</v>
      </c>
      <c r="B227" s="13"/>
      <c r="C227" s="13"/>
      <c r="D227" s="13"/>
      <c r="E227" s="13">
        <v>2</v>
      </c>
      <c r="F227" s="13">
        <v>2</v>
      </c>
    </row>
    <row r="228" spans="1:6" x14ac:dyDescent="0.25">
      <c r="A228" s="18">
        <v>8500</v>
      </c>
      <c r="B228" s="13">
        <v>2</v>
      </c>
      <c r="C228" s="13">
        <v>2</v>
      </c>
      <c r="D228" s="13"/>
      <c r="E228" s="13">
        <v>12</v>
      </c>
      <c r="F228" s="13">
        <v>16</v>
      </c>
    </row>
    <row r="229" spans="1:6" x14ac:dyDescent="0.25">
      <c r="A229" s="18">
        <v>8600</v>
      </c>
      <c r="B229" s="13"/>
      <c r="C229" s="13"/>
      <c r="D229" s="13"/>
      <c r="E229" s="13">
        <v>1</v>
      </c>
      <c r="F229" s="13">
        <v>1</v>
      </c>
    </row>
    <row r="230" spans="1:6" x14ac:dyDescent="0.25">
      <c r="A230" s="18">
        <v>8750</v>
      </c>
      <c r="B230" s="13"/>
      <c r="C230" s="13">
        <v>1</v>
      </c>
      <c r="D230" s="13"/>
      <c r="E230" s="13">
        <v>2</v>
      </c>
      <c r="F230" s="13">
        <v>3</v>
      </c>
    </row>
    <row r="231" spans="1:6" x14ac:dyDescent="0.25">
      <c r="A231" s="18">
        <v>8800</v>
      </c>
      <c r="B231" s="13"/>
      <c r="C231" s="13">
        <v>1</v>
      </c>
      <c r="D231" s="13"/>
      <c r="E231" s="13"/>
      <c r="F231" s="13">
        <v>1</v>
      </c>
    </row>
    <row r="232" spans="1:6" x14ac:dyDescent="0.25">
      <c r="A232" s="18">
        <v>8880</v>
      </c>
      <c r="B232" s="13"/>
      <c r="C232" s="13">
        <v>1</v>
      </c>
      <c r="D232" s="13"/>
      <c r="E232" s="13"/>
      <c r="F232" s="13">
        <v>1</v>
      </c>
    </row>
    <row r="233" spans="1:6" x14ac:dyDescent="0.25">
      <c r="A233" s="18">
        <v>8888</v>
      </c>
      <c r="B233" s="13"/>
      <c r="C233" s="13">
        <v>2</v>
      </c>
      <c r="D233" s="13"/>
      <c r="E233" s="13"/>
      <c r="F233" s="13">
        <v>2</v>
      </c>
    </row>
    <row r="234" spans="1:6" x14ac:dyDescent="0.25">
      <c r="A234" s="18">
        <v>8925</v>
      </c>
      <c r="B234" s="13"/>
      <c r="C234" s="13"/>
      <c r="D234" s="13"/>
      <c r="E234" s="13">
        <v>1</v>
      </c>
      <c r="F234" s="13">
        <v>1</v>
      </c>
    </row>
    <row r="235" spans="1:6" x14ac:dyDescent="0.25">
      <c r="A235" s="18">
        <v>9000</v>
      </c>
      <c r="B235" s="13">
        <v>2</v>
      </c>
      <c r="C235" s="13">
        <v>8</v>
      </c>
      <c r="D235" s="13"/>
      <c r="E235" s="13">
        <v>11</v>
      </c>
      <c r="F235" s="13">
        <v>21</v>
      </c>
    </row>
    <row r="236" spans="1:6" x14ac:dyDescent="0.25">
      <c r="A236" s="18">
        <v>9041</v>
      </c>
      <c r="B236" s="13"/>
      <c r="C236" s="13">
        <v>1</v>
      </c>
      <c r="D236" s="13"/>
      <c r="E236" s="13"/>
      <c r="F236" s="13">
        <v>1</v>
      </c>
    </row>
    <row r="237" spans="1:6" x14ac:dyDescent="0.25">
      <c r="A237" s="18">
        <v>9072</v>
      </c>
      <c r="B237" s="13"/>
      <c r="C237" s="13"/>
      <c r="D237" s="13"/>
      <c r="E237" s="13">
        <v>1</v>
      </c>
      <c r="F237" s="13">
        <v>1</v>
      </c>
    </row>
    <row r="238" spans="1:6" x14ac:dyDescent="0.25">
      <c r="A238" s="18">
        <v>9300</v>
      </c>
      <c r="B238" s="13"/>
      <c r="C238" s="13">
        <v>1</v>
      </c>
      <c r="D238" s="13"/>
      <c r="E238" s="13"/>
      <c r="F238" s="13">
        <v>1</v>
      </c>
    </row>
    <row r="239" spans="1:6" x14ac:dyDescent="0.25">
      <c r="A239" s="18">
        <v>9500</v>
      </c>
      <c r="B239" s="13"/>
      <c r="C239" s="13">
        <v>3</v>
      </c>
      <c r="D239" s="13"/>
      <c r="E239" s="13">
        <v>6</v>
      </c>
      <c r="F239" s="13">
        <v>9</v>
      </c>
    </row>
    <row r="240" spans="1:6" x14ac:dyDescent="0.25">
      <c r="A240" s="18">
        <v>9600</v>
      </c>
      <c r="B240" s="13"/>
      <c r="C240" s="13">
        <v>2</v>
      </c>
      <c r="D240" s="13"/>
      <c r="E240" s="13"/>
      <c r="F240" s="13">
        <v>2</v>
      </c>
    </row>
    <row r="241" spans="1:6" x14ac:dyDescent="0.25">
      <c r="A241" s="18">
        <v>9665</v>
      </c>
      <c r="B241" s="13"/>
      <c r="C241" s="13"/>
      <c r="D241" s="13"/>
      <c r="E241" s="13">
        <v>1</v>
      </c>
      <c r="F241" s="13">
        <v>1</v>
      </c>
    </row>
    <row r="242" spans="1:6" x14ac:dyDescent="0.25">
      <c r="A242" s="18">
        <v>9800</v>
      </c>
      <c r="B242" s="13"/>
      <c r="C242" s="13">
        <v>1</v>
      </c>
      <c r="D242" s="13"/>
      <c r="E242" s="13">
        <v>1</v>
      </c>
      <c r="F242" s="13">
        <v>2</v>
      </c>
    </row>
    <row r="243" spans="1:6" x14ac:dyDescent="0.25">
      <c r="A243" s="18">
        <v>9850</v>
      </c>
      <c r="B243" s="13"/>
      <c r="C243" s="13"/>
      <c r="D243" s="13"/>
      <c r="E243" s="13">
        <v>1</v>
      </c>
      <c r="F243" s="13">
        <v>1</v>
      </c>
    </row>
    <row r="244" spans="1:6" x14ac:dyDescent="0.25">
      <c r="A244" s="18">
        <v>9999</v>
      </c>
      <c r="B244" s="13">
        <v>1</v>
      </c>
      <c r="C244" s="13">
        <v>1</v>
      </c>
      <c r="D244" s="13"/>
      <c r="E244" s="13">
        <v>1</v>
      </c>
      <c r="F244" s="13">
        <v>3</v>
      </c>
    </row>
    <row r="245" spans="1:6" x14ac:dyDescent="0.25">
      <c r="A245" s="18">
        <v>10000</v>
      </c>
      <c r="B245" s="13">
        <v>28</v>
      </c>
      <c r="C245" s="13">
        <v>85</v>
      </c>
      <c r="D245" s="13">
        <v>6</v>
      </c>
      <c r="E245" s="13">
        <v>103</v>
      </c>
      <c r="F245" s="13">
        <v>222</v>
      </c>
    </row>
    <row r="246" spans="1:6" x14ac:dyDescent="0.25">
      <c r="A246" s="18">
        <v>10050</v>
      </c>
      <c r="B246" s="13"/>
      <c r="C246" s="13"/>
      <c r="D246" s="13"/>
      <c r="E246" s="13">
        <v>1</v>
      </c>
      <c r="F246" s="13">
        <v>1</v>
      </c>
    </row>
    <row r="247" spans="1:6" x14ac:dyDescent="0.25">
      <c r="A247" s="18">
        <v>10115</v>
      </c>
      <c r="B247" s="13">
        <v>1</v>
      </c>
      <c r="C247" s="13"/>
      <c r="D247" s="13"/>
      <c r="E247" s="13"/>
      <c r="F247" s="13">
        <v>1</v>
      </c>
    </row>
    <row r="248" spans="1:6" x14ac:dyDescent="0.25">
      <c r="A248" s="18">
        <v>10275</v>
      </c>
      <c r="B248" s="13"/>
      <c r="C248" s="13"/>
      <c r="D248" s="13"/>
      <c r="E248" s="13">
        <v>1</v>
      </c>
      <c r="F248" s="13">
        <v>1</v>
      </c>
    </row>
    <row r="249" spans="1:6" x14ac:dyDescent="0.25">
      <c r="A249" s="18">
        <v>10500</v>
      </c>
      <c r="B249" s="13"/>
      <c r="C249" s="13">
        <v>3</v>
      </c>
      <c r="D249" s="13"/>
      <c r="E249" s="13">
        <v>3</v>
      </c>
      <c r="F249" s="13">
        <v>6</v>
      </c>
    </row>
    <row r="250" spans="1:6" x14ac:dyDescent="0.25">
      <c r="A250" s="18">
        <v>10557</v>
      </c>
      <c r="B250" s="13"/>
      <c r="C250" s="13"/>
      <c r="D250" s="13">
        <v>1</v>
      </c>
      <c r="E250" s="13"/>
      <c r="F250" s="13">
        <v>1</v>
      </c>
    </row>
    <row r="251" spans="1:6" x14ac:dyDescent="0.25">
      <c r="A251" s="18">
        <v>10600</v>
      </c>
      <c r="B251" s="13"/>
      <c r="C251" s="13"/>
      <c r="D251" s="13"/>
      <c r="E251" s="13">
        <v>1</v>
      </c>
      <c r="F251" s="13">
        <v>1</v>
      </c>
    </row>
    <row r="252" spans="1:6" x14ac:dyDescent="0.25">
      <c r="A252" s="18">
        <v>11000</v>
      </c>
      <c r="B252" s="13"/>
      <c r="C252" s="13">
        <v>6</v>
      </c>
      <c r="D252" s="13"/>
      <c r="E252" s="13">
        <v>3</v>
      </c>
      <c r="F252" s="13">
        <v>9</v>
      </c>
    </row>
    <row r="253" spans="1:6" x14ac:dyDescent="0.25">
      <c r="A253" s="18">
        <v>11140</v>
      </c>
      <c r="B253" s="13"/>
      <c r="C253" s="13">
        <v>1</v>
      </c>
      <c r="D253" s="13"/>
      <c r="E253" s="13"/>
      <c r="F253" s="13">
        <v>1</v>
      </c>
    </row>
    <row r="254" spans="1:6" x14ac:dyDescent="0.25">
      <c r="A254" s="18">
        <v>11180</v>
      </c>
      <c r="B254" s="13"/>
      <c r="C254" s="13">
        <v>1</v>
      </c>
      <c r="D254" s="13"/>
      <c r="E254" s="13"/>
      <c r="F254" s="13">
        <v>1</v>
      </c>
    </row>
    <row r="255" spans="1:6" x14ac:dyDescent="0.25">
      <c r="A255" s="18">
        <v>11200</v>
      </c>
      <c r="B255" s="13"/>
      <c r="C255" s="13">
        <v>1</v>
      </c>
      <c r="D255" s="13"/>
      <c r="E255" s="13"/>
      <c r="F255" s="13">
        <v>1</v>
      </c>
    </row>
    <row r="256" spans="1:6" x14ac:dyDescent="0.25">
      <c r="A256" s="18">
        <v>11260</v>
      </c>
      <c r="B256" s="13"/>
      <c r="C256" s="13"/>
      <c r="D256" s="13"/>
      <c r="E256" s="13">
        <v>1</v>
      </c>
      <c r="F256" s="13">
        <v>1</v>
      </c>
    </row>
    <row r="257" spans="1:6" x14ac:dyDescent="0.25">
      <c r="A257" s="18">
        <v>11500</v>
      </c>
      <c r="B257" s="13">
        <v>1</v>
      </c>
      <c r="C257" s="13">
        <v>1</v>
      </c>
      <c r="D257" s="13"/>
      <c r="E257" s="13">
        <v>1</v>
      </c>
      <c r="F257" s="13">
        <v>3</v>
      </c>
    </row>
    <row r="258" spans="1:6" x14ac:dyDescent="0.25">
      <c r="A258" s="18">
        <v>11737</v>
      </c>
      <c r="B258" s="13"/>
      <c r="C258" s="13"/>
      <c r="D258" s="13"/>
      <c r="E258" s="13">
        <v>1</v>
      </c>
      <c r="F258" s="13">
        <v>1</v>
      </c>
    </row>
    <row r="259" spans="1:6" x14ac:dyDescent="0.25">
      <c r="A259" s="18">
        <v>11999</v>
      </c>
      <c r="B259" s="13">
        <v>1</v>
      </c>
      <c r="C259" s="13"/>
      <c r="D259" s="13"/>
      <c r="E259" s="13"/>
      <c r="F259" s="13">
        <v>1</v>
      </c>
    </row>
    <row r="260" spans="1:6" x14ac:dyDescent="0.25">
      <c r="A260" s="18">
        <v>12000</v>
      </c>
      <c r="B260" s="13">
        <v>4</v>
      </c>
      <c r="C260" s="13">
        <v>23</v>
      </c>
      <c r="D260" s="13">
        <v>1</v>
      </c>
      <c r="E260" s="13">
        <v>26</v>
      </c>
      <c r="F260" s="13">
        <v>54</v>
      </c>
    </row>
    <row r="261" spans="1:6" x14ac:dyDescent="0.25">
      <c r="A261" s="18">
        <v>12001</v>
      </c>
      <c r="B261" s="13"/>
      <c r="C261" s="13">
        <v>1</v>
      </c>
      <c r="D261" s="13"/>
      <c r="E261" s="13"/>
      <c r="F261" s="13">
        <v>1</v>
      </c>
    </row>
    <row r="262" spans="1:6" x14ac:dyDescent="0.25">
      <c r="A262" s="18">
        <v>12100</v>
      </c>
      <c r="B262" s="13">
        <v>1</v>
      </c>
      <c r="C262" s="13"/>
      <c r="D262" s="13"/>
      <c r="E262" s="13"/>
      <c r="F262" s="13">
        <v>1</v>
      </c>
    </row>
    <row r="263" spans="1:6" x14ac:dyDescent="0.25">
      <c r="A263" s="18">
        <v>12200</v>
      </c>
      <c r="B263" s="13"/>
      <c r="C263" s="13"/>
      <c r="D263" s="13"/>
      <c r="E263" s="13">
        <v>1</v>
      </c>
      <c r="F263" s="13">
        <v>1</v>
      </c>
    </row>
    <row r="264" spans="1:6" x14ac:dyDescent="0.25">
      <c r="A264" s="18">
        <v>12444</v>
      </c>
      <c r="B264" s="13"/>
      <c r="C264" s="13"/>
      <c r="D264" s="13"/>
      <c r="E264" s="13">
        <v>1</v>
      </c>
      <c r="F264" s="13">
        <v>1</v>
      </c>
    </row>
    <row r="265" spans="1:6" x14ac:dyDescent="0.25">
      <c r="A265" s="18">
        <v>12500</v>
      </c>
      <c r="B265" s="13"/>
      <c r="C265" s="13">
        <v>4</v>
      </c>
      <c r="D265" s="13">
        <v>1</v>
      </c>
      <c r="E265" s="13">
        <v>5</v>
      </c>
      <c r="F265" s="13">
        <v>10</v>
      </c>
    </row>
    <row r="266" spans="1:6" x14ac:dyDescent="0.25">
      <c r="A266" s="18">
        <v>12516</v>
      </c>
      <c r="B266" s="13"/>
      <c r="C266" s="13"/>
      <c r="D266" s="13"/>
      <c r="E266" s="13">
        <v>1</v>
      </c>
      <c r="F266" s="13">
        <v>1</v>
      </c>
    </row>
    <row r="267" spans="1:6" x14ac:dyDescent="0.25">
      <c r="A267" s="18">
        <v>12700</v>
      </c>
      <c r="B267" s="13"/>
      <c r="C267" s="13">
        <v>2</v>
      </c>
      <c r="D267" s="13"/>
      <c r="E267" s="13"/>
      <c r="F267" s="13">
        <v>2</v>
      </c>
    </row>
    <row r="268" spans="1:6" x14ac:dyDescent="0.25">
      <c r="A268" s="18">
        <v>12800</v>
      </c>
      <c r="B268" s="13"/>
      <c r="C268" s="13"/>
      <c r="D268" s="13"/>
      <c r="E268" s="13">
        <v>1</v>
      </c>
      <c r="F268" s="13">
        <v>1</v>
      </c>
    </row>
    <row r="269" spans="1:6" x14ac:dyDescent="0.25">
      <c r="A269" s="18">
        <v>12999</v>
      </c>
      <c r="B269" s="13"/>
      <c r="C269" s="13">
        <v>1</v>
      </c>
      <c r="D269" s="13"/>
      <c r="E269" s="13"/>
      <c r="F269" s="13">
        <v>1</v>
      </c>
    </row>
    <row r="270" spans="1:6" x14ac:dyDescent="0.25">
      <c r="A270" s="18">
        <v>13000</v>
      </c>
      <c r="B270" s="13">
        <v>1</v>
      </c>
      <c r="C270" s="13">
        <v>4</v>
      </c>
      <c r="D270" s="13"/>
      <c r="E270" s="13">
        <v>10</v>
      </c>
      <c r="F270" s="13">
        <v>15</v>
      </c>
    </row>
    <row r="271" spans="1:6" x14ac:dyDescent="0.25">
      <c r="A271" s="18">
        <v>13111</v>
      </c>
      <c r="B271" s="13">
        <v>1</v>
      </c>
      <c r="C271" s="13"/>
      <c r="D271" s="13"/>
      <c r="E271" s="13"/>
      <c r="F271" s="13">
        <v>1</v>
      </c>
    </row>
    <row r="272" spans="1:6" x14ac:dyDescent="0.25">
      <c r="A272" s="18">
        <v>13500</v>
      </c>
      <c r="B272" s="13"/>
      <c r="C272" s="13">
        <v>1</v>
      </c>
      <c r="D272" s="13"/>
      <c r="E272" s="13"/>
      <c r="F272" s="13">
        <v>1</v>
      </c>
    </row>
    <row r="273" spans="1:6" x14ac:dyDescent="0.25">
      <c r="A273" s="18">
        <v>13803</v>
      </c>
      <c r="B273" s="13">
        <v>1</v>
      </c>
      <c r="C273" s="13"/>
      <c r="D273" s="13"/>
      <c r="E273" s="13"/>
      <c r="F273" s="13">
        <v>1</v>
      </c>
    </row>
    <row r="274" spans="1:6" x14ac:dyDescent="0.25">
      <c r="A274" s="18">
        <v>14000</v>
      </c>
      <c r="B274" s="13">
        <v>1</v>
      </c>
      <c r="C274" s="13">
        <v>6</v>
      </c>
      <c r="D274" s="13"/>
      <c r="E274" s="13">
        <v>6</v>
      </c>
      <c r="F274" s="13">
        <v>13</v>
      </c>
    </row>
    <row r="275" spans="1:6" x14ac:dyDescent="0.25">
      <c r="A275" s="18">
        <v>14440</v>
      </c>
      <c r="B275" s="13"/>
      <c r="C275" s="13">
        <v>1</v>
      </c>
      <c r="D275" s="13"/>
      <c r="E275" s="13"/>
      <c r="F275" s="13">
        <v>1</v>
      </c>
    </row>
    <row r="276" spans="1:6" x14ac:dyDescent="0.25">
      <c r="A276" s="18">
        <v>14500</v>
      </c>
      <c r="B276" s="13"/>
      <c r="C276" s="13">
        <v>2</v>
      </c>
      <c r="D276" s="13"/>
      <c r="E276" s="13">
        <v>2</v>
      </c>
      <c r="F276" s="13">
        <v>4</v>
      </c>
    </row>
    <row r="277" spans="1:6" x14ac:dyDescent="0.25">
      <c r="A277" s="18">
        <v>14920</v>
      </c>
      <c r="B277" s="13"/>
      <c r="C277" s="13">
        <v>1</v>
      </c>
      <c r="D277" s="13"/>
      <c r="E277" s="13"/>
      <c r="F277" s="13">
        <v>1</v>
      </c>
    </row>
    <row r="278" spans="1:6" x14ac:dyDescent="0.25">
      <c r="A278" s="18">
        <v>15000</v>
      </c>
      <c r="B278" s="13">
        <v>13</v>
      </c>
      <c r="C278" s="13">
        <v>58</v>
      </c>
      <c r="D278" s="13">
        <v>2</v>
      </c>
      <c r="E278" s="13">
        <v>56</v>
      </c>
      <c r="F278" s="13">
        <v>129</v>
      </c>
    </row>
    <row r="279" spans="1:6" x14ac:dyDescent="0.25">
      <c r="A279" s="18">
        <v>15500</v>
      </c>
      <c r="B279" s="13"/>
      <c r="C279" s="13">
        <v>1</v>
      </c>
      <c r="D279" s="13"/>
      <c r="E279" s="13">
        <v>1</v>
      </c>
      <c r="F279" s="13">
        <v>2</v>
      </c>
    </row>
    <row r="280" spans="1:6" x14ac:dyDescent="0.25">
      <c r="A280" s="18">
        <v>16000</v>
      </c>
      <c r="B280" s="13">
        <v>1</v>
      </c>
      <c r="C280" s="13">
        <v>5</v>
      </c>
      <c r="D280" s="13"/>
      <c r="E280" s="13">
        <v>5</v>
      </c>
      <c r="F280" s="13">
        <v>11</v>
      </c>
    </row>
    <row r="281" spans="1:6" x14ac:dyDescent="0.25">
      <c r="A281" s="18">
        <v>16300</v>
      </c>
      <c r="B281" s="13"/>
      <c r="C281" s="13"/>
      <c r="D281" s="13"/>
      <c r="E281" s="13">
        <v>1</v>
      </c>
      <c r="F281" s="13">
        <v>1</v>
      </c>
    </row>
    <row r="282" spans="1:6" x14ac:dyDescent="0.25">
      <c r="A282" s="18">
        <v>16350</v>
      </c>
      <c r="B282" s="13"/>
      <c r="C282" s="13"/>
      <c r="D282" s="13"/>
      <c r="E282" s="13">
        <v>1</v>
      </c>
      <c r="F282" s="13">
        <v>1</v>
      </c>
    </row>
    <row r="283" spans="1:6" x14ac:dyDescent="0.25">
      <c r="A283" s="18">
        <v>16500</v>
      </c>
      <c r="B283" s="13"/>
      <c r="C283" s="13">
        <v>1</v>
      </c>
      <c r="D283" s="13">
        <v>1</v>
      </c>
      <c r="E283" s="13"/>
      <c r="F283" s="13">
        <v>2</v>
      </c>
    </row>
    <row r="284" spans="1:6" x14ac:dyDescent="0.25">
      <c r="A284" s="18">
        <v>16700</v>
      </c>
      <c r="B284" s="13"/>
      <c r="C284" s="13"/>
      <c r="D284" s="13"/>
      <c r="E284" s="13">
        <v>1</v>
      </c>
      <c r="F284" s="13">
        <v>1</v>
      </c>
    </row>
    <row r="285" spans="1:6" x14ac:dyDescent="0.25">
      <c r="A285" s="18">
        <v>16870</v>
      </c>
      <c r="B285" s="13"/>
      <c r="C285" s="13">
        <v>1</v>
      </c>
      <c r="D285" s="13"/>
      <c r="E285" s="13"/>
      <c r="F285" s="13">
        <v>1</v>
      </c>
    </row>
    <row r="286" spans="1:6" x14ac:dyDescent="0.25">
      <c r="A286" s="18">
        <v>17000</v>
      </c>
      <c r="B286" s="13"/>
      <c r="C286" s="13">
        <v>5</v>
      </c>
      <c r="D286" s="13"/>
      <c r="E286" s="13">
        <v>3</v>
      </c>
      <c r="F286" s="13">
        <v>8</v>
      </c>
    </row>
    <row r="287" spans="1:6" x14ac:dyDescent="0.25">
      <c r="A287" s="18">
        <v>17100</v>
      </c>
      <c r="B287" s="13"/>
      <c r="C287" s="13">
        <v>1</v>
      </c>
      <c r="D287" s="13"/>
      <c r="E287" s="13"/>
      <c r="F287" s="13">
        <v>1</v>
      </c>
    </row>
    <row r="288" spans="1:6" x14ac:dyDescent="0.25">
      <c r="A288" s="18">
        <v>17482</v>
      </c>
      <c r="B288" s="13"/>
      <c r="C288" s="13"/>
      <c r="D288" s="13"/>
      <c r="E288" s="13">
        <v>1</v>
      </c>
      <c r="F288" s="13">
        <v>1</v>
      </c>
    </row>
    <row r="289" spans="1:6" x14ac:dyDescent="0.25">
      <c r="A289" s="18">
        <v>17500</v>
      </c>
      <c r="B289" s="13"/>
      <c r="C289" s="13">
        <v>3</v>
      </c>
      <c r="D289" s="13"/>
      <c r="E289" s="13">
        <v>2</v>
      </c>
      <c r="F289" s="13">
        <v>5</v>
      </c>
    </row>
    <row r="290" spans="1:6" x14ac:dyDescent="0.25">
      <c r="A290" s="18">
        <v>17600</v>
      </c>
      <c r="B290" s="13"/>
      <c r="C290" s="13">
        <v>1</v>
      </c>
      <c r="D290" s="13"/>
      <c r="E290" s="13"/>
      <c r="F290" s="13">
        <v>1</v>
      </c>
    </row>
    <row r="291" spans="1:6" x14ac:dyDescent="0.25">
      <c r="A291" s="18">
        <v>18000</v>
      </c>
      <c r="B291" s="13">
        <v>1</v>
      </c>
      <c r="C291" s="13">
        <v>11</v>
      </c>
      <c r="D291" s="13"/>
      <c r="E291" s="13">
        <v>10</v>
      </c>
      <c r="F291" s="13">
        <v>22</v>
      </c>
    </row>
    <row r="292" spans="1:6" x14ac:dyDescent="0.25">
      <c r="A292" s="18">
        <v>18500</v>
      </c>
      <c r="B292" s="13"/>
      <c r="C292" s="13"/>
      <c r="D292" s="13"/>
      <c r="E292" s="13">
        <v>7</v>
      </c>
      <c r="F292" s="13">
        <v>7</v>
      </c>
    </row>
    <row r="293" spans="1:6" x14ac:dyDescent="0.25">
      <c r="A293" s="18">
        <v>18800</v>
      </c>
      <c r="B293" s="13"/>
      <c r="C293" s="13"/>
      <c r="D293" s="13"/>
      <c r="E293" s="13">
        <v>1</v>
      </c>
      <c r="F293" s="13">
        <v>1</v>
      </c>
    </row>
    <row r="294" spans="1:6" x14ac:dyDescent="0.25">
      <c r="A294" s="18">
        <v>18900</v>
      </c>
      <c r="B294" s="13">
        <v>1</v>
      </c>
      <c r="C294" s="13"/>
      <c r="D294" s="13"/>
      <c r="E294" s="13"/>
      <c r="F294" s="13">
        <v>1</v>
      </c>
    </row>
    <row r="295" spans="1:6" x14ac:dyDescent="0.25">
      <c r="A295" s="18">
        <v>18950</v>
      </c>
      <c r="B295" s="13">
        <v>1</v>
      </c>
      <c r="C295" s="13"/>
      <c r="D295" s="13"/>
      <c r="E295" s="13"/>
      <c r="F295" s="13">
        <v>1</v>
      </c>
    </row>
    <row r="296" spans="1:6" x14ac:dyDescent="0.25">
      <c r="A296" s="18">
        <v>19000</v>
      </c>
      <c r="B296" s="13"/>
      <c r="C296" s="13">
        <v>1</v>
      </c>
      <c r="D296" s="13">
        <v>1</v>
      </c>
      <c r="E296" s="13">
        <v>3</v>
      </c>
      <c r="F296" s="13">
        <v>5</v>
      </c>
    </row>
    <row r="297" spans="1:6" x14ac:dyDescent="0.25">
      <c r="A297" s="18">
        <v>19500</v>
      </c>
      <c r="B297" s="13"/>
      <c r="C297" s="13">
        <v>1</v>
      </c>
      <c r="D297" s="13"/>
      <c r="E297" s="13">
        <v>1</v>
      </c>
      <c r="F297" s="13">
        <v>2</v>
      </c>
    </row>
    <row r="298" spans="1:6" x14ac:dyDescent="0.25">
      <c r="A298" s="18">
        <v>19800</v>
      </c>
      <c r="B298" s="13"/>
      <c r="C298" s="13"/>
      <c r="D298" s="13"/>
      <c r="E298" s="13">
        <v>1</v>
      </c>
      <c r="F298" s="13">
        <v>1</v>
      </c>
    </row>
    <row r="299" spans="1:6" x14ac:dyDescent="0.25">
      <c r="A299" s="18">
        <v>19980</v>
      </c>
      <c r="B299" s="13"/>
      <c r="C299" s="13">
        <v>1</v>
      </c>
      <c r="D299" s="13"/>
      <c r="E299" s="13"/>
      <c r="F299" s="13">
        <v>1</v>
      </c>
    </row>
    <row r="300" spans="1:6" x14ac:dyDescent="0.25">
      <c r="A300" s="18">
        <v>20000</v>
      </c>
      <c r="B300" s="13">
        <v>13</v>
      </c>
      <c r="C300" s="13">
        <v>56</v>
      </c>
      <c r="D300" s="13">
        <v>1</v>
      </c>
      <c r="E300" s="13">
        <v>44</v>
      </c>
      <c r="F300" s="13">
        <v>114</v>
      </c>
    </row>
    <row r="301" spans="1:6" x14ac:dyDescent="0.25">
      <c r="A301" s="18">
        <v>21000</v>
      </c>
      <c r="B301" s="13"/>
      <c r="C301" s="13">
        <v>1</v>
      </c>
      <c r="D301" s="13"/>
      <c r="E301" s="13">
        <v>3</v>
      </c>
      <c r="F301" s="13">
        <v>4</v>
      </c>
    </row>
    <row r="302" spans="1:6" x14ac:dyDescent="0.25">
      <c r="A302" s="18">
        <v>22000</v>
      </c>
      <c r="B302" s="13">
        <v>1</v>
      </c>
      <c r="C302" s="13">
        <v>6</v>
      </c>
      <c r="D302" s="13"/>
      <c r="E302" s="13">
        <v>6</v>
      </c>
      <c r="F302" s="13">
        <v>13</v>
      </c>
    </row>
    <row r="303" spans="1:6" x14ac:dyDescent="0.25">
      <c r="A303" s="18">
        <v>22400</v>
      </c>
      <c r="B303" s="13"/>
      <c r="C303" s="13"/>
      <c r="D303" s="13"/>
      <c r="E303" s="13">
        <v>1</v>
      </c>
      <c r="F303" s="13">
        <v>1</v>
      </c>
    </row>
    <row r="304" spans="1:6" x14ac:dyDescent="0.25">
      <c r="A304" s="18">
        <v>22500</v>
      </c>
      <c r="B304" s="13"/>
      <c r="C304" s="13">
        <v>2</v>
      </c>
      <c r="D304" s="13"/>
      <c r="E304" s="13"/>
      <c r="F304" s="13">
        <v>2</v>
      </c>
    </row>
    <row r="305" spans="1:6" x14ac:dyDescent="0.25">
      <c r="A305" s="18">
        <v>22765</v>
      </c>
      <c r="B305" s="13"/>
      <c r="C305" s="13"/>
      <c r="D305" s="13"/>
      <c r="E305" s="13">
        <v>1</v>
      </c>
      <c r="F305" s="13">
        <v>1</v>
      </c>
    </row>
    <row r="306" spans="1:6" x14ac:dyDescent="0.25">
      <c r="A306" s="18">
        <v>23000</v>
      </c>
      <c r="B306" s="13"/>
      <c r="C306" s="13">
        <v>2</v>
      </c>
      <c r="D306" s="13"/>
      <c r="E306" s="13">
        <v>4</v>
      </c>
      <c r="F306" s="13">
        <v>6</v>
      </c>
    </row>
    <row r="307" spans="1:6" x14ac:dyDescent="0.25">
      <c r="A307" s="18">
        <v>23900</v>
      </c>
      <c r="B307" s="13"/>
      <c r="C307" s="13">
        <v>1</v>
      </c>
      <c r="D307" s="13"/>
      <c r="E307" s="13"/>
      <c r="F307" s="13">
        <v>1</v>
      </c>
    </row>
    <row r="308" spans="1:6" x14ac:dyDescent="0.25">
      <c r="A308" s="18">
        <v>24000</v>
      </c>
      <c r="B308" s="13"/>
      <c r="C308" s="13">
        <v>1</v>
      </c>
      <c r="D308" s="13"/>
      <c r="E308" s="13">
        <v>2</v>
      </c>
      <c r="F308" s="13">
        <v>3</v>
      </c>
    </row>
    <row r="309" spans="1:6" x14ac:dyDescent="0.25">
      <c r="A309" s="18">
        <v>24200</v>
      </c>
      <c r="B309" s="13"/>
      <c r="C309" s="13"/>
      <c r="D309" s="13"/>
      <c r="E309" s="13">
        <v>1</v>
      </c>
      <c r="F309" s="13">
        <v>1</v>
      </c>
    </row>
    <row r="310" spans="1:6" x14ac:dyDescent="0.25">
      <c r="A310" s="18">
        <v>24500</v>
      </c>
      <c r="B310" s="13"/>
      <c r="C310" s="13">
        <v>3</v>
      </c>
      <c r="D310" s="13"/>
      <c r="E310" s="13"/>
      <c r="F310" s="13">
        <v>3</v>
      </c>
    </row>
    <row r="311" spans="1:6" x14ac:dyDescent="0.25">
      <c r="A311" s="18">
        <v>25000</v>
      </c>
      <c r="B311" s="13">
        <v>17</v>
      </c>
      <c r="C311" s="13">
        <v>49</v>
      </c>
      <c r="D311" s="13">
        <v>1</v>
      </c>
      <c r="E311" s="13">
        <v>47</v>
      </c>
      <c r="F311" s="13">
        <v>114</v>
      </c>
    </row>
    <row r="312" spans="1:6" x14ac:dyDescent="0.25">
      <c r="A312" s="18">
        <v>26000</v>
      </c>
      <c r="B312" s="13"/>
      <c r="C312" s="13">
        <v>4</v>
      </c>
      <c r="D312" s="13"/>
      <c r="E312" s="13">
        <v>1</v>
      </c>
      <c r="F312" s="13">
        <v>5</v>
      </c>
    </row>
    <row r="313" spans="1:6" x14ac:dyDescent="0.25">
      <c r="A313" s="18">
        <v>26500</v>
      </c>
      <c r="B313" s="13"/>
      <c r="C313" s="13">
        <v>1</v>
      </c>
      <c r="D313" s="13"/>
      <c r="E313" s="13">
        <v>1</v>
      </c>
      <c r="F313" s="13">
        <v>2</v>
      </c>
    </row>
    <row r="314" spans="1:6" x14ac:dyDescent="0.25">
      <c r="A314" s="18">
        <v>27000</v>
      </c>
      <c r="B314" s="13">
        <v>1</v>
      </c>
      <c r="C314" s="13">
        <v>1</v>
      </c>
      <c r="D314" s="13"/>
      <c r="E314" s="13">
        <v>2</v>
      </c>
      <c r="F314" s="13">
        <v>4</v>
      </c>
    </row>
    <row r="315" spans="1:6" x14ac:dyDescent="0.25">
      <c r="A315" s="18">
        <v>27500</v>
      </c>
      <c r="B315" s="13"/>
      <c r="C315" s="13">
        <v>1</v>
      </c>
      <c r="D315" s="13"/>
      <c r="E315" s="13"/>
      <c r="F315" s="13">
        <v>1</v>
      </c>
    </row>
    <row r="316" spans="1:6" x14ac:dyDescent="0.25">
      <c r="A316" s="18">
        <v>27800</v>
      </c>
      <c r="B316" s="13"/>
      <c r="C316" s="13"/>
      <c r="D316" s="13"/>
      <c r="E316" s="13">
        <v>1</v>
      </c>
      <c r="F316" s="13">
        <v>1</v>
      </c>
    </row>
    <row r="317" spans="1:6" x14ac:dyDescent="0.25">
      <c r="A317" s="18">
        <v>28000</v>
      </c>
      <c r="B317" s="13"/>
      <c r="C317" s="13">
        <v>6</v>
      </c>
      <c r="D317" s="13"/>
      <c r="E317" s="13">
        <v>1</v>
      </c>
      <c r="F317" s="13">
        <v>7</v>
      </c>
    </row>
    <row r="318" spans="1:6" x14ac:dyDescent="0.25">
      <c r="A318" s="18">
        <v>28450</v>
      </c>
      <c r="B318" s="13"/>
      <c r="C318" s="13"/>
      <c r="D318" s="13"/>
      <c r="E318" s="13">
        <v>1</v>
      </c>
      <c r="F318" s="13">
        <v>1</v>
      </c>
    </row>
    <row r="319" spans="1:6" x14ac:dyDescent="0.25">
      <c r="A319" s="18">
        <v>28888</v>
      </c>
      <c r="B319" s="13"/>
      <c r="C319" s="13"/>
      <c r="D319" s="13"/>
      <c r="E319" s="13">
        <v>1</v>
      </c>
      <c r="F319" s="13">
        <v>1</v>
      </c>
    </row>
    <row r="320" spans="1:6" x14ac:dyDescent="0.25">
      <c r="A320" s="18">
        <v>29000</v>
      </c>
      <c r="B320" s="13"/>
      <c r="C320" s="13">
        <v>2</v>
      </c>
      <c r="D320" s="13"/>
      <c r="E320" s="13"/>
      <c r="F320" s="13">
        <v>2</v>
      </c>
    </row>
    <row r="321" spans="1:6" x14ac:dyDescent="0.25">
      <c r="A321" s="18">
        <v>30000</v>
      </c>
      <c r="B321" s="13">
        <v>12</v>
      </c>
      <c r="C321" s="13">
        <v>31</v>
      </c>
      <c r="D321" s="13">
        <v>2</v>
      </c>
      <c r="E321" s="13">
        <v>26</v>
      </c>
      <c r="F321" s="13">
        <v>71</v>
      </c>
    </row>
    <row r="322" spans="1:6" x14ac:dyDescent="0.25">
      <c r="A322" s="18">
        <v>31000</v>
      </c>
      <c r="B322" s="13"/>
      <c r="C322" s="13">
        <v>1</v>
      </c>
      <c r="D322" s="13"/>
      <c r="E322" s="13">
        <v>1</v>
      </c>
      <c r="F322" s="13">
        <v>2</v>
      </c>
    </row>
    <row r="323" spans="1:6" x14ac:dyDescent="0.25">
      <c r="A323" s="18">
        <v>32000</v>
      </c>
      <c r="B323" s="13"/>
      <c r="C323" s="13">
        <v>1</v>
      </c>
      <c r="D323" s="13"/>
      <c r="E323" s="13">
        <v>1</v>
      </c>
      <c r="F323" s="13">
        <v>2</v>
      </c>
    </row>
    <row r="324" spans="1:6" x14ac:dyDescent="0.25">
      <c r="A324" s="18">
        <v>32360</v>
      </c>
      <c r="B324" s="13"/>
      <c r="C324" s="13"/>
      <c r="D324" s="13"/>
      <c r="E324" s="13">
        <v>1</v>
      </c>
      <c r="F324" s="13">
        <v>1</v>
      </c>
    </row>
    <row r="325" spans="1:6" x14ac:dyDescent="0.25">
      <c r="A325" s="18">
        <v>32500</v>
      </c>
      <c r="B325" s="13"/>
      <c r="C325" s="13">
        <v>1</v>
      </c>
      <c r="D325" s="13"/>
      <c r="E325" s="13"/>
      <c r="F325" s="13">
        <v>1</v>
      </c>
    </row>
    <row r="326" spans="1:6" x14ac:dyDescent="0.25">
      <c r="A326" s="18">
        <v>32768</v>
      </c>
      <c r="B326" s="13"/>
      <c r="C326" s="13"/>
      <c r="D326" s="13"/>
      <c r="E326" s="13">
        <v>1</v>
      </c>
      <c r="F326" s="13">
        <v>1</v>
      </c>
    </row>
    <row r="327" spans="1:6" x14ac:dyDescent="0.25">
      <c r="A327" s="18">
        <v>33000</v>
      </c>
      <c r="B327" s="13">
        <v>1</v>
      </c>
      <c r="C327" s="13">
        <v>3</v>
      </c>
      <c r="D327" s="13"/>
      <c r="E327" s="13"/>
      <c r="F327" s="13">
        <v>4</v>
      </c>
    </row>
    <row r="328" spans="1:6" x14ac:dyDescent="0.25">
      <c r="A328" s="18">
        <v>33500</v>
      </c>
      <c r="B328" s="13"/>
      <c r="C328" s="13"/>
      <c r="D328" s="13"/>
      <c r="E328" s="13">
        <v>1</v>
      </c>
      <c r="F328" s="13">
        <v>1</v>
      </c>
    </row>
    <row r="329" spans="1:6" x14ac:dyDescent="0.25">
      <c r="A329" s="18">
        <v>34000</v>
      </c>
      <c r="B329" s="13"/>
      <c r="C329" s="13"/>
      <c r="D329" s="13"/>
      <c r="E329" s="13">
        <v>1</v>
      </c>
      <c r="F329" s="13">
        <v>1</v>
      </c>
    </row>
    <row r="330" spans="1:6" x14ac:dyDescent="0.25">
      <c r="A330" s="18">
        <v>35000</v>
      </c>
      <c r="B330" s="13">
        <v>5</v>
      </c>
      <c r="C330" s="13">
        <v>14</v>
      </c>
      <c r="D330" s="13"/>
      <c r="E330" s="13">
        <v>22</v>
      </c>
      <c r="F330" s="13">
        <v>41</v>
      </c>
    </row>
    <row r="331" spans="1:6" x14ac:dyDescent="0.25">
      <c r="A331" s="18">
        <v>35500</v>
      </c>
      <c r="B331" s="13"/>
      <c r="C331" s="13">
        <v>1</v>
      </c>
      <c r="D331" s="13"/>
      <c r="E331" s="13"/>
      <c r="F331" s="13">
        <v>1</v>
      </c>
    </row>
    <row r="332" spans="1:6" x14ac:dyDescent="0.25">
      <c r="A332" s="18">
        <v>36400</v>
      </c>
      <c r="B332" s="13"/>
      <c r="C332" s="13"/>
      <c r="D332" s="13"/>
      <c r="E332" s="13">
        <v>1</v>
      </c>
      <c r="F332" s="13">
        <v>1</v>
      </c>
    </row>
    <row r="333" spans="1:6" x14ac:dyDescent="0.25">
      <c r="A333" s="18">
        <v>37000</v>
      </c>
      <c r="B333" s="13">
        <v>2</v>
      </c>
      <c r="C333" s="13"/>
      <c r="D333" s="13"/>
      <c r="E333" s="13"/>
      <c r="F333" s="13">
        <v>2</v>
      </c>
    </row>
    <row r="334" spans="1:6" x14ac:dyDescent="0.25">
      <c r="A334" s="18">
        <v>37500</v>
      </c>
      <c r="B334" s="13"/>
      <c r="C334" s="13"/>
      <c r="D334" s="13"/>
      <c r="E334" s="13">
        <v>1</v>
      </c>
      <c r="F334" s="13">
        <v>1</v>
      </c>
    </row>
    <row r="335" spans="1:6" x14ac:dyDescent="0.25">
      <c r="A335" s="18">
        <v>37956</v>
      </c>
      <c r="B335" s="13"/>
      <c r="C335" s="13">
        <v>1</v>
      </c>
      <c r="D335" s="13"/>
      <c r="E335" s="13"/>
      <c r="F335" s="13">
        <v>1</v>
      </c>
    </row>
    <row r="336" spans="1:6" x14ac:dyDescent="0.25">
      <c r="A336" s="18">
        <v>38000</v>
      </c>
      <c r="B336" s="13"/>
      <c r="C336" s="13">
        <v>2</v>
      </c>
      <c r="D336" s="13"/>
      <c r="E336" s="13">
        <v>2</v>
      </c>
      <c r="F336" s="13">
        <v>4</v>
      </c>
    </row>
    <row r="337" spans="1:6" x14ac:dyDescent="0.25">
      <c r="A337" s="18">
        <v>38888</v>
      </c>
      <c r="B337" s="13"/>
      <c r="C337" s="13">
        <v>1</v>
      </c>
      <c r="D337" s="13"/>
      <c r="E337" s="13"/>
      <c r="F337" s="13">
        <v>1</v>
      </c>
    </row>
    <row r="338" spans="1:6" x14ac:dyDescent="0.25">
      <c r="A338" s="18">
        <v>39000</v>
      </c>
      <c r="B338" s="13"/>
      <c r="C338" s="13">
        <v>2</v>
      </c>
      <c r="D338" s="13"/>
      <c r="E338" s="13"/>
      <c r="F338" s="13">
        <v>2</v>
      </c>
    </row>
    <row r="339" spans="1:6" x14ac:dyDescent="0.25">
      <c r="A339" s="18">
        <v>39400</v>
      </c>
      <c r="B339" s="13"/>
      <c r="C339" s="13">
        <v>1</v>
      </c>
      <c r="D339" s="13"/>
      <c r="E339" s="13"/>
      <c r="F339" s="13">
        <v>1</v>
      </c>
    </row>
    <row r="340" spans="1:6" x14ac:dyDescent="0.25">
      <c r="A340" s="18">
        <v>40000</v>
      </c>
      <c r="B340" s="13">
        <v>6</v>
      </c>
      <c r="C340" s="13">
        <v>13</v>
      </c>
      <c r="D340" s="13">
        <v>1</v>
      </c>
      <c r="E340" s="13">
        <v>16</v>
      </c>
      <c r="F340" s="13">
        <v>36</v>
      </c>
    </row>
    <row r="341" spans="1:6" x14ac:dyDescent="0.25">
      <c r="A341" s="18">
        <v>42000</v>
      </c>
      <c r="B341" s="13"/>
      <c r="C341" s="13">
        <v>1</v>
      </c>
      <c r="D341" s="13"/>
      <c r="E341" s="13">
        <v>2</v>
      </c>
      <c r="F341" s="13">
        <v>3</v>
      </c>
    </row>
    <row r="342" spans="1:6" x14ac:dyDescent="0.25">
      <c r="A342" s="18">
        <v>42500</v>
      </c>
      <c r="B342" s="13"/>
      <c r="C342" s="13">
        <v>1</v>
      </c>
      <c r="D342" s="13"/>
      <c r="E342" s="13"/>
      <c r="F342" s="13">
        <v>1</v>
      </c>
    </row>
    <row r="343" spans="1:6" x14ac:dyDescent="0.25">
      <c r="A343" s="18">
        <v>42850</v>
      </c>
      <c r="B343" s="13"/>
      <c r="C343" s="13">
        <v>1</v>
      </c>
      <c r="D343" s="13"/>
      <c r="E343" s="13"/>
      <c r="F343" s="13">
        <v>1</v>
      </c>
    </row>
    <row r="344" spans="1:6" x14ac:dyDescent="0.25">
      <c r="A344" s="18">
        <v>43500</v>
      </c>
      <c r="B344" s="13"/>
      <c r="C344" s="13"/>
      <c r="D344" s="13"/>
      <c r="E344" s="13">
        <v>1</v>
      </c>
      <c r="F344" s="13">
        <v>1</v>
      </c>
    </row>
    <row r="345" spans="1:6" x14ac:dyDescent="0.25">
      <c r="A345" s="18">
        <v>44000</v>
      </c>
      <c r="B345" s="13"/>
      <c r="C345" s="13"/>
      <c r="D345" s="13"/>
      <c r="E345" s="13">
        <v>1</v>
      </c>
      <c r="F345" s="13">
        <v>1</v>
      </c>
    </row>
    <row r="346" spans="1:6" x14ac:dyDescent="0.25">
      <c r="A346" s="18">
        <v>44250</v>
      </c>
      <c r="B346" s="13"/>
      <c r="C346" s="13"/>
      <c r="D346" s="13"/>
      <c r="E346" s="13">
        <v>1</v>
      </c>
      <c r="F346" s="13">
        <v>1</v>
      </c>
    </row>
    <row r="347" spans="1:6" x14ac:dyDescent="0.25">
      <c r="A347" s="18">
        <v>45000</v>
      </c>
      <c r="B347" s="13">
        <v>2</v>
      </c>
      <c r="C347" s="13">
        <v>6</v>
      </c>
      <c r="D347" s="13"/>
      <c r="E347" s="13">
        <v>3</v>
      </c>
      <c r="F347" s="13">
        <v>11</v>
      </c>
    </row>
    <row r="348" spans="1:6" x14ac:dyDescent="0.25">
      <c r="A348" s="18">
        <v>46260</v>
      </c>
      <c r="B348" s="13"/>
      <c r="C348" s="13">
        <v>1</v>
      </c>
      <c r="D348" s="13"/>
      <c r="E348" s="13"/>
      <c r="F348" s="13">
        <v>1</v>
      </c>
    </row>
    <row r="349" spans="1:6" x14ac:dyDescent="0.25">
      <c r="A349" s="18">
        <v>47000</v>
      </c>
      <c r="B349" s="13"/>
      <c r="C349" s="13"/>
      <c r="D349" s="13"/>
      <c r="E349" s="13">
        <v>1</v>
      </c>
      <c r="F349" s="13">
        <v>1</v>
      </c>
    </row>
    <row r="350" spans="1:6" x14ac:dyDescent="0.25">
      <c r="A350" s="18">
        <v>48000</v>
      </c>
      <c r="B350" s="13">
        <v>1</v>
      </c>
      <c r="C350" s="13">
        <v>1</v>
      </c>
      <c r="D350" s="13"/>
      <c r="E350" s="13">
        <v>2</v>
      </c>
      <c r="F350" s="13">
        <v>4</v>
      </c>
    </row>
    <row r="351" spans="1:6" x14ac:dyDescent="0.25">
      <c r="A351" s="18">
        <v>48500</v>
      </c>
      <c r="B351" s="13"/>
      <c r="C351" s="13">
        <v>1</v>
      </c>
      <c r="D351" s="13"/>
      <c r="E351" s="13"/>
      <c r="F351" s="13">
        <v>1</v>
      </c>
    </row>
    <row r="352" spans="1:6" x14ac:dyDescent="0.25">
      <c r="A352" s="18">
        <v>48725</v>
      </c>
      <c r="B352" s="13"/>
      <c r="C352" s="13">
        <v>1</v>
      </c>
      <c r="D352" s="13"/>
      <c r="E352" s="13"/>
      <c r="F352" s="13">
        <v>1</v>
      </c>
    </row>
    <row r="353" spans="1:6" x14ac:dyDescent="0.25">
      <c r="A353" s="18">
        <v>49000</v>
      </c>
      <c r="B353" s="13">
        <v>1</v>
      </c>
      <c r="C353" s="13">
        <v>1</v>
      </c>
      <c r="D353" s="13"/>
      <c r="E353" s="13"/>
      <c r="F353" s="13">
        <v>2</v>
      </c>
    </row>
    <row r="354" spans="1:6" x14ac:dyDescent="0.25">
      <c r="A354" s="18">
        <v>50000</v>
      </c>
      <c r="B354" s="13">
        <v>17</v>
      </c>
      <c r="C354" s="13">
        <v>60</v>
      </c>
      <c r="D354" s="13">
        <v>2</v>
      </c>
      <c r="E354" s="13">
        <v>31</v>
      </c>
      <c r="F354" s="13">
        <v>110</v>
      </c>
    </row>
    <row r="355" spans="1:6" x14ac:dyDescent="0.25">
      <c r="A355" s="18">
        <v>51000</v>
      </c>
      <c r="B355" s="13">
        <v>1</v>
      </c>
      <c r="C355" s="13"/>
      <c r="D355" s="13"/>
      <c r="E355" s="13"/>
      <c r="F355" s="13">
        <v>1</v>
      </c>
    </row>
    <row r="356" spans="1:6" x14ac:dyDescent="0.25">
      <c r="A356" s="18">
        <v>52000</v>
      </c>
      <c r="B356" s="13"/>
      <c r="C356" s="13"/>
      <c r="D356" s="13"/>
      <c r="E356" s="13">
        <v>1</v>
      </c>
      <c r="F356" s="13">
        <v>1</v>
      </c>
    </row>
    <row r="357" spans="1:6" x14ac:dyDescent="0.25">
      <c r="A357" s="18">
        <v>54000</v>
      </c>
      <c r="B357" s="13"/>
      <c r="C357" s="13">
        <v>2</v>
      </c>
      <c r="D357" s="13"/>
      <c r="E357" s="13"/>
      <c r="F357" s="13">
        <v>2</v>
      </c>
    </row>
    <row r="358" spans="1:6" x14ac:dyDescent="0.25">
      <c r="A358" s="18">
        <v>55000</v>
      </c>
      <c r="B358" s="13">
        <v>2</v>
      </c>
      <c r="C358" s="13">
        <v>4</v>
      </c>
      <c r="D358" s="13"/>
      <c r="E358" s="13">
        <v>2</v>
      </c>
      <c r="F358" s="13">
        <v>8</v>
      </c>
    </row>
    <row r="359" spans="1:6" x14ac:dyDescent="0.25">
      <c r="A359" s="18">
        <v>55650</v>
      </c>
      <c r="B359" s="13"/>
      <c r="C359" s="13">
        <v>1</v>
      </c>
      <c r="D359" s="13"/>
      <c r="E359" s="13"/>
      <c r="F359" s="13">
        <v>1</v>
      </c>
    </row>
    <row r="360" spans="1:6" x14ac:dyDescent="0.25">
      <c r="A360" s="18">
        <v>56000</v>
      </c>
      <c r="B360" s="13"/>
      <c r="C360" s="13">
        <v>1</v>
      </c>
      <c r="D360" s="13"/>
      <c r="E360" s="13"/>
      <c r="F360" s="13">
        <v>1</v>
      </c>
    </row>
    <row r="361" spans="1:6" x14ac:dyDescent="0.25">
      <c r="A361" s="18">
        <v>57000</v>
      </c>
      <c r="B361" s="13"/>
      <c r="C361" s="13">
        <v>1</v>
      </c>
      <c r="D361" s="13"/>
      <c r="E361" s="13"/>
      <c r="F361" s="13">
        <v>1</v>
      </c>
    </row>
    <row r="362" spans="1:6" x14ac:dyDescent="0.25">
      <c r="A362" s="18">
        <v>58425</v>
      </c>
      <c r="B362" s="13"/>
      <c r="C362" s="13"/>
      <c r="D362" s="13"/>
      <c r="E362" s="13">
        <v>1</v>
      </c>
      <c r="F362" s="13">
        <v>1</v>
      </c>
    </row>
    <row r="363" spans="1:6" x14ac:dyDescent="0.25">
      <c r="A363" s="18">
        <v>60000</v>
      </c>
      <c r="B363" s="13">
        <v>3</v>
      </c>
      <c r="C363" s="13">
        <v>18</v>
      </c>
      <c r="D363" s="13"/>
      <c r="E363" s="13">
        <v>2</v>
      </c>
      <c r="F363" s="13">
        <v>23</v>
      </c>
    </row>
    <row r="364" spans="1:6" x14ac:dyDescent="0.25">
      <c r="A364" s="18">
        <v>65000</v>
      </c>
      <c r="B364" s="13">
        <v>1</v>
      </c>
      <c r="C364" s="13">
        <v>3</v>
      </c>
      <c r="D364" s="13">
        <v>1</v>
      </c>
      <c r="E364" s="13">
        <v>3</v>
      </c>
      <c r="F364" s="13">
        <v>8</v>
      </c>
    </row>
    <row r="365" spans="1:6" x14ac:dyDescent="0.25">
      <c r="A365" s="18">
        <v>65108</v>
      </c>
      <c r="B365" s="13"/>
      <c r="C365" s="13">
        <v>1</v>
      </c>
      <c r="D365" s="13"/>
      <c r="E365" s="13"/>
      <c r="F365" s="13">
        <v>1</v>
      </c>
    </row>
    <row r="366" spans="1:6" x14ac:dyDescent="0.25">
      <c r="A366" s="18">
        <v>68000</v>
      </c>
      <c r="B366" s="13"/>
      <c r="C366" s="13">
        <v>2</v>
      </c>
      <c r="D366" s="13"/>
      <c r="E366" s="13">
        <v>1</v>
      </c>
      <c r="F366" s="13">
        <v>3</v>
      </c>
    </row>
    <row r="367" spans="1:6" x14ac:dyDescent="0.25">
      <c r="A367" s="18">
        <v>70000</v>
      </c>
      <c r="B367" s="13">
        <v>3</v>
      </c>
      <c r="C367" s="13">
        <v>3</v>
      </c>
      <c r="D367" s="13"/>
      <c r="E367" s="13">
        <v>2</v>
      </c>
      <c r="F367" s="13">
        <v>8</v>
      </c>
    </row>
    <row r="368" spans="1:6" x14ac:dyDescent="0.25">
      <c r="A368" s="18">
        <v>71500</v>
      </c>
      <c r="B368" s="13"/>
      <c r="C368" s="13"/>
      <c r="D368" s="13"/>
      <c r="E368" s="13">
        <v>1</v>
      </c>
      <c r="F368" s="13">
        <v>1</v>
      </c>
    </row>
    <row r="369" spans="1:6" x14ac:dyDescent="0.25">
      <c r="A369" s="18">
        <v>71764</v>
      </c>
      <c r="B369" s="13">
        <v>1</v>
      </c>
      <c r="C369" s="13"/>
      <c r="D369" s="13"/>
      <c r="E369" s="13"/>
      <c r="F369" s="13">
        <v>1</v>
      </c>
    </row>
    <row r="370" spans="1:6" x14ac:dyDescent="0.25">
      <c r="A370" s="18">
        <v>74997</v>
      </c>
      <c r="B370" s="13"/>
      <c r="C370" s="13">
        <v>1</v>
      </c>
      <c r="D370" s="13"/>
      <c r="E370" s="13"/>
      <c r="F370" s="13">
        <v>1</v>
      </c>
    </row>
    <row r="371" spans="1:6" x14ac:dyDescent="0.25">
      <c r="A371" s="18">
        <v>75000</v>
      </c>
      <c r="B371" s="13">
        <v>3</v>
      </c>
      <c r="C371" s="13">
        <v>12</v>
      </c>
      <c r="D371" s="13"/>
      <c r="E371" s="13">
        <v>5</v>
      </c>
      <c r="F371" s="13">
        <v>20</v>
      </c>
    </row>
    <row r="372" spans="1:6" x14ac:dyDescent="0.25">
      <c r="A372" s="18">
        <v>78000</v>
      </c>
      <c r="B372" s="13"/>
      <c r="C372" s="13"/>
      <c r="D372" s="13"/>
      <c r="E372" s="13">
        <v>1</v>
      </c>
      <c r="F372" s="13">
        <v>1</v>
      </c>
    </row>
    <row r="373" spans="1:6" x14ac:dyDescent="0.25">
      <c r="A373" s="18">
        <v>80000</v>
      </c>
      <c r="B373" s="13">
        <v>3</v>
      </c>
      <c r="C373" s="13">
        <v>7</v>
      </c>
      <c r="D373" s="13"/>
      <c r="E373" s="13">
        <v>2</v>
      </c>
      <c r="F373" s="13">
        <v>12</v>
      </c>
    </row>
    <row r="374" spans="1:6" x14ac:dyDescent="0.25">
      <c r="A374" s="18">
        <v>82000</v>
      </c>
      <c r="B374" s="13"/>
      <c r="C374" s="13">
        <v>1</v>
      </c>
      <c r="D374" s="13"/>
      <c r="E374" s="13"/>
      <c r="F374" s="13">
        <v>1</v>
      </c>
    </row>
    <row r="375" spans="1:6" x14ac:dyDescent="0.25">
      <c r="A375" s="18">
        <v>85000</v>
      </c>
      <c r="B375" s="13">
        <v>2</v>
      </c>
      <c r="C375" s="13">
        <v>2</v>
      </c>
      <c r="D375" s="13"/>
      <c r="E375" s="13">
        <v>2</v>
      </c>
      <c r="F375" s="13">
        <v>6</v>
      </c>
    </row>
    <row r="376" spans="1:6" x14ac:dyDescent="0.25">
      <c r="A376" s="18">
        <v>86350</v>
      </c>
      <c r="B376" s="13">
        <v>1</v>
      </c>
      <c r="C376" s="13"/>
      <c r="D376" s="13"/>
      <c r="E376" s="13"/>
      <c r="F376" s="13">
        <v>1</v>
      </c>
    </row>
    <row r="377" spans="1:6" x14ac:dyDescent="0.25">
      <c r="A377" s="18">
        <v>88000</v>
      </c>
      <c r="B377" s="13"/>
      <c r="C377" s="13">
        <v>1</v>
      </c>
      <c r="D377" s="13"/>
      <c r="E377" s="13"/>
      <c r="F377" s="13">
        <v>1</v>
      </c>
    </row>
    <row r="378" spans="1:6" x14ac:dyDescent="0.25">
      <c r="A378" s="18">
        <v>88888</v>
      </c>
      <c r="B378" s="13"/>
      <c r="C378" s="13">
        <v>2</v>
      </c>
      <c r="D378" s="13"/>
      <c r="E378" s="13"/>
      <c r="F378" s="13">
        <v>2</v>
      </c>
    </row>
    <row r="379" spans="1:6" x14ac:dyDescent="0.25">
      <c r="A379" s="18">
        <v>89200</v>
      </c>
      <c r="B379" s="13"/>
      <c r="C379" s="13"/>
      <c r="D379" s="13"/>
      <c r="E379" s="13">
        <v>1</v>
      </c>
      <c r="F379" s="13">
        <v>1</v>
      </c>
    </row>
    <row r="380" spans="1:6" x14ac:dyDescent="0.25">
      <c r="A380" s="18">
        <v>90000</v>
      </c>
      <c r="B380" s="13"/>
      <c r="C380" s="13">
        <v>5</v>
      </c>
      <c r="D380" s="13"/>
      <c r="E380" s="13"/>
      <c r="F380" s="13">
        <v>5</v>
      </c>
    </row>
    <row r="381" spans="1:6" x14ac:dyDescent="0.25">
      <c r="A381" s="18">
        <v>93500</v>
      </c>
      <c r="B381" s="13">
        <v>1</v>
      </c>
      <c r="C381" s="13"/>
      <c r="D381" s="13"/>
      <c r="E381" s="13"/>
      <c r="F381" s="13">
        <v>1</v>
      </c>
    </row>
    <row r="382" spans="1:6" x14ac:dyDescent="0.25">
      <c r="A382" s="18">
        <v>94875</v>
      </c>
      <c r="B382" s="13"/>
      <c r="C382" s="13">
        <v>1</v>
      </c>
      <c r="D382" s="13"/>
      <c r="E382" s="13"/>
      <c r="F382" s="13">
        <v>1</v>
      </c>
    </row>
    <row r="383" spans="1:6" x14ac:dyDescent="0.25">
      <c r="A383" s="18">
        <v>95000</v>
      </c>
      <c r="B383" s="13"/>
      <c r="C383" s="13">
        <v>3</v>
      </c>
      <c r="D383" s="13"/>
      <c r="E383" s="13"/>
      <c r="F383" s="13">
        <v>3</v>
      </c>
    </row>
    <row r="384" spans="1:6" x14ac:dyDescent="0.25">
      <c r="A384" s="18">
        <v>97000</v>
      </c>
      <c r="B384" s="13"/>
      <c r="C384" s="13">
        <v>1</v>
      </c>
      <c r="D384" s="13"/>
      <c r="E384" s="13"/>
      <c r="F384" s="13">
        <v>1</v>
      </c>
    </row>
    <row r="385" spans="1:6" x14ac:dyDescent="0.25">
      <c r="A385" s="18">
        <v>98000</v>
      </c>
      <c r="B385" s="13">
        <v>1</v>
      </c>
      <c r="C385" s="13"/>
      <c r="D385" s="13"/>
      <c r="E385" s="13">
        <v>1</v>
      </c>
      <c r="F385" s="13">
        <v>2</v>
      </c>
    </row>
    <row r="386" spans="1:6" x14ac:dyDescent="0.25">
      <c r="A386" s="18">
        <v>99000</v>
      </c>
      <c r="B386" s="13"/>
      <c r="C386" s="13">
        <v>1</v>
      </c>
      <c r="D386" s="13"/>
      <c r="E386" s="13"/>
      <c r="F386" s="13">
        <v>1</v>
      </c>
    </row>
    <row r="387" spans="1:6" x14ac:dyDescent="0.25">
      <c r="A387" s="18">
        <v>100000</v>
      </c>
      <c r="B387" s="13">
        <v>15</v>
      </c>
      <c r="C387" s="13">
        <v>33</v>
      </c>
      <c r="D387" s="13"/>
      <c r="E387" s="13">
        <v>15</v>
      </c>
      <c r="F387" s="13">
        <v>63</v>
      </c>
    </row>
    <row r="388" spans="1:6" x14ac:dyDescent="0.25">
      <c r="A388" s="18">
        <v>104219</v>
      </c>
      <c r="B388" s="13"/>
      <c r="C388" s="13">
        <v>1</v>
      </c>
      <c r="D388" s="13"/>
      <c r="E388" s="13"/>
      <c r="F388" s="13">
        <v>1</v>
      </c>
    </row>
    <row r="389" spans="1:6" x14ac:dyDescent="0.25">
      <c r="A389" s="18">
        <v>109225</v>
      </c>
      <c r="B389" s="13"/>
      <c r="C389" s="13">
        <v>1</v>
      </c>
      <c r="D389" s="13"/>
      <c r="E389" s="13"/>
      <c r="F389" s="13">
        <v>1</v>
      </c>
    </row>
    <row r="390" spans="1:6" x14ac:dyDescent="0.25">
      <c r="A390" s="18">
        <v>110000</v>
      </c>
      <c r="B390" s="13">
        <v>2</v>
      </c>
      <c r="C390" s="13">
        <v>6</v>
      </c>
      <c r="D390" s="13"/>
      <c r="E390" s="13"/>
      <c r="F390" s="13">
        <v>8</v>
      </c>
    </row>
    <row r="391" spans="1:6" x14ac:dyDescent="0.25">
      <c r="A391" s="18">
        <v>115250</v>
      </c>
      <c r="B391" s="13">
        <v>1</v>
      </c>
      <c r="C391" s="13"/>
      <c r="D391" s="13"/>
      <c r="E391" s="13"/>
      <c r="F391" s="13">
        <v>1</v>
      </c>
    </row>
    <row r="392" spans="1:6" x14ac:dyDescent="0.25">
      <c r="A392" s="18">
        <v>116000</v>
      </c>
      <c r="B392" s="13"/>
      <c r="C392" s="13"/>
      <c r="D392" s="13"/>
      <c r="E392" s="13">
        <v>1</v>
      </c>
      <c r="F392" s="13">
        <v>1</v>
      </c>
    </row>
    <row r="393" spans="1:6" x14ac:dyDescent="0.25">
      <c r="A393" s="18">
        <v>117000</v>
      </c>
      <c r="B393" s="13"/>
      <c r="C393" s="13">
        <v>1</v>
      </c>
      <c r="D393" s="13"/>
      <c r="E393" s="13"/>
      <c r="F393" s="13">
        <v>1</v>
      </c>
    </row>
    <row r="394" spans="1:6" x14ac:dyDescent="0.25">
      <c r="A394" s="18">
        <v>120000</v>
      </c>
      <c r="B394" s="13"/>
      <c r="C394" s="13">
        <v>1</v>
      </c>
      <c r="D394" s="13"/>
      <c r="E394" s="13"/>
      <c r="F394" s="13">
        <v>1</v>
      </c>
    </row>
    <row r="395" spans="1:6" x14ac:dyDescent="0.25">
      <c r="A395" s="18">
        <v>124000</v>
      </c>
      <c r="B395" s="13">
        <v>1</v>
      </c>
      <c r="C395" s="13"/>
      <c r="D395" s="13"/>
      <c r="E395" s="13"/>
      <c r="F395" s="13">
        <v>1</v>
      </c>
    </row>
    <row r="396" spans="1:6" x14ac:dyDescent="0.25">
      <c r="A396" s="18">
        <v>125000</v>
      </c>
      <c r="B396" s="13">
        <v>2</v>
      </c>
      <c r="C396" s="13">
        <v>2</v>
      </c>
      <c r="D396" s="13">
        <v>1</v>
      </c>
      <c r="E396" s="13">
        <v>2</v>
      </c>
      <c r="F396" s="13">
        <v>7</v>
      </c>
    </row>
    <row r="397" spans="1:6" x14ac:dyDescent="0.25">
      <c r="A397" s="18">
        <v>126000</v>
      </c>
      <c r="B397" s="13"/>
      <c r="C397" s="13"/>
      <c r="D397" s="13"/>
      <c r="E397" s="13">
        <v>1</v>
      </c>
      <c r="F397" s="13">
        <v>1</v>
      </c>
    </row>
    <row r="398" spans="1:6" x14ac:dyDescent="0.25">
      <c r="A398" s="18">
        <v>130000</v>
      </c>
      <c r="B398" s="13">
        <v>1</v>
      </c>
      <c r="C398" s="13">
        <v>2</v>
      </c>
      <c r="D398" s="13"/>
      <c r="E398" s="13"/>
      <c r="F398" s="13">
        <v>3</v>
      </c>
    </row>
    <row r="399" spans="1:6" x14ac:dyDescent="0.25">
      <c r="A399" s="18">
        <v>133000</v>
      </c>
      <c r="B399" s="13">
        <v>1</v>
      </c>
      <c r="C399" s="13"/>
      <c r="D399" s="13"/>
      <c r="E399" s="13"/>
      <c r="F399" s="13">
        <v>1</v>
      </c>
    </row>
    <row r="400" spans="1:6" x14ac:dyDescent="0.25">
      <c r="A400" s="18">
        <v>133800</v>
      </c>
      <c r="B400" s="13"/>
      <c r="C400" s="13">
        <v>1</v>
      </c>
      <c r="D400" s="13"/>
      <c r="E400" s="13"/>
      <c r="F400" s="13">
        <v>1</v>
      </c>
    </row>
    <row r="401" spans="1:6" x14ac:dyDescent="0.25">
      <c r="A401" s="18">
        <v>140000</v>
      </c>
      <c r="B401" s="13"/>
      <c r="C401" s="13">
        <v>1</v>
      </c>
      <c r="D401" s="13"/>
      <c r="E401" s="13"/>
      <c r="F401" s="13">
        <v>1</v>
      </c>
    </row>
    <row r="402" spans="1:6" x14ac:dyDescent="0.25">
      <c r="A402" s="18">
        <v>150000</v>
      </c>
      <c r="B402" s="13">
        <v>4</v>
      </c>
      <c r="C402" s="13">
        <v>11</v>
      </c>
      <c r="D402" s="13"/>
      <c r="E402" s="13">
        <v>3</v>
      </c>
      <c r="F402" s="13">
        <v>18</v>
      </c>
    </row>
    <row r="403" spans="1:6" x14ac:dyDescent="0.25">
      <c r="A403" s="18">
        <v>160000</v>
      </c>
      <c r="B403" s="13"/>
      <c r="C403" s="13">
        <v>1</v>
      </c>
      <c r="D403" s="13"/>
      <c r="E403" s="13">
        <v>1</v>
      </c>
      <c r="F403" s="13">
        <v>2</v>
      </c>
    </row>
    <row r="404" spans="1:6" x14ac:dyDescent="0.25">
      <c r="A404" s="18">
        <v>172889</v>
      </c>
      <c r="B404" s="13"/>
      <c r="C404" s="13">
        <v>1</v>
      </c>
      <c r="D404" s="13"/>
      <c r="E404" s="13"/>
      <c r="F404" s="13">
        <v>1</v>
      </c>
    </row>
    <row r="405" spans="1:6" x14ac:dyDescent="0.25">
      <c r="A405" s="18">
        <v>175000</v>
      </c>
      <c r="B405" s="13">
        <v>1</v>
      </c>
      <c r="C405" s="13">
        <v>2</v>
      </c>
      <c r="D405" s="13"/>
      <c r="E405" s="13"/>
      <c r="F405" s="13">
        <v>3</v>
      </c>
    </row>
    <row r="406" spans="1:6" x14ac:dyDescent="0.25">
      <c r="A406" s="18">
        <v>179000</v>
      </c>
      <c r="B406" s="13"/>
      <c r="C406" s="13"/>
      <c r="D406" s="13"/>
      <c r="E406" s="13">
        <v>1</v>
      </c>
      <c r="F406" s="13">
        <v>1</v>
      </c>
    </row>
    <row r="407" spans="1:6" x14ac:dyDescent="0.25">
      <c r="A407" s="18">
        <v>180000</v>
      </c>
      <c r="B407" s="13">
        <v>1</v>
      </c>
      <c r="C407" s="13">
        <v>4</v>
      </c>
      <c r="D407" s="13"/>
      <c r="E407" s="13"/>
      <c r="F407" s="13">
        <v>5</v>
      </c>
    </row>
    <row r="408" spans="1:6" x14ac:dyDescent="0.25">
      <c r="A408" s="18">
        <v>198000</v>
      </c>
      <c r="B408" s="13"/>
      <c r="C408" s="13"/>
      <c r="D408" s="13"/>
      <c r="E408" s="13">
        <v>1</v>
      </c>
      <c r="F408" s="13">
        <v>1</v>
      </c>
    </row>
    <row r="409" spans="1:6" x14ac:dyDescent="0.25">
      <c r="A409" s="18">
        <v>200000</v>
      </c>
      <c r="B409" s="13">
        <v>6</v>
      </c>
      <c r="C409" s="13">
        <v>10</v>
      </c>
      <c r="D409" s="13"/>
      <c r="E409" s="13">
        <v>1</v>
      </c>
      <c r="F409" s="13">
        <v>17</v>
      </c>
    </row>
    <row r="410" spans="1:6" x14ac:dyDescent="0.25">
      <c r="A410" s="18">
        <v>220000</v>
      </c>
      <c r="B410" s="13"/>
      <c r="C410" s="13">
        <v>2</v>
      </c>
      <c r="D410" s="13"/>
      <c r="E410" s="13"/>
      <c r="F410" s="13">
        <v>2</v>
      </c>
    </row>
    <row r="411" spans="1:6" x14ac:dyDescent="0.25">
      <c r="A411" s="18">
        <v>225000</v>
      </c>
      <c r="B411" s="13"/>
      <c r="C411" s="13">
        <v>1</v>
      </c>
      <c r="D411" s="13"/>
      <c r="E411" s="13"/>
      <c r="F411" s="13">
        <v>1</v>
      </c>
    </row>
    <row r="412" spans="1:6" x14ac:dyDescent="0.25">
      <c r="A412" s="18">
        <v>240000</v>
      </c>
      <c r="B412" s="13"/>
      <c r="C412" s="13">
        <v>1</v>
      </c>
      <c r="D412" s="13"/>
      <c r="E412" s="13"/>
      <c r="F412" s="13">
        <v>1</v>
      </c>
    </row>
    <row r="413" spans="1:6" x14ac:dyDescent="0.25">
      <c r="A413" s="18">
        <v>250000</v>
      </c>
      <c r="B413" s="13">
        <v>4</v>
      </c>
      <c r="C413" s="13">
        <v>5</v>
      </c>
      <c r="D413" s="13"/>
      <c r="E413" s="13">
        <v>1</v>
      </c>
      <c r="F413" s="13">
        <v>10</v>
      </c>
    </row>
    <row r="414" spans="1:6" x14ac:dyDescent="0.25">
      <c r="A414" s="18">
        <v>261962</v>
      </c>
      <c r="B414" s="13"/>
      <c r="C414" s="13"/>
      <c r="D414" s="13"/>
      <c r="E414" s="13">
        <v>1</v>
      </c>
      <c r="F414" s="13">
        <v>1</v>
      </c>
    </row>
    <row r="415" spans="1:6" x14ac:dyDescent="0.25">
      <c r="A415" s="18">
        <v>280000</v>
      </c>
      <c r="B415" s="13">
        <v>1</v>
      </c>
      <c r="C415" s="13"/>
      <c r="D415" s="13"/>
      <c r="E415" s="13"/>
      <c r="F415" s="13">
        <v>1</v>
      </c>
    </row>
    <row r="416" spans="1:6" x14ac:dyDescent="0.25">
      <c r="A416" s="18">
        <v>300000</v>
      </c>
      <c r="B416" s="13"/>
      <c r="C416" s="13">
        <v>3</v>
      </c>
      <c r="D416" s="13">
        <v>1</v>
      </c>
      <c r="E416" s="13">
        <v>1</v>
      </c>
      <c r="F416" s="13">
        <v>5</v>
      </c>
    </row>
    <row r="417" spans="1:6" x14ac:dyDescent="0.25">
      <c r="A417" s="18">
        <v>320000</v>
      </c>
      <c r="B417" s="13"/>
      <c r="C417" s="13">
        <v>1</v>
      </c>
      <c r="D417" s="13"/>
      <c r="E417" s="13"/>
      <c r="F417" s="13">
        <v>1</v>
      </c>
    </row>
    <row r="418" spans="1:6" x14ac:dyDescent="0.25">
      <c r="A418" s="18">
        <v>350000</v>
      </c>
      <c r="B418" s="13"/>
      <c r="C418" s="13">
        <v>2</v>
      </c>
      <c r="D418" s="13"/>
      <c r="E418" s="13"/>
      <c r="F418" s="13">
        <v>2</v>
      </c>
    </row>
    <row r="419" spans="1:6" x14ac:dyDescent="0.25">
      <c r="A419" s="18">
        <v>372625</v>
      </c>
      <c r="B419" s="13"/>
      <c r="C419" s="13">
        <v>1</v>
      </c>
      <c r="D419" s="13"/>
      <c r="E419" s="13"/>
      <c r="F419" s="13">
        <v>1</v>
      </c>
    </row>
    <row r="420" spans="1:6" x14ac:dyDescent="0.25">
      <c r="A420" s="18">
        <v>375000</v>
      </c>
      <c r="B420" s="13">
        <v>1</v>
      </c>
      <c r="C420" s="13"/>
      <c r="D420" s="13"/>
      <c r="E420" s="13"/>
      <c r="F420" s="13">
        <v>1</v>
      </c>
    </row>
    <row r="421" spans="1:6" x14ac:dyDescent="0.25">
      <c r="A421" s="18">
        <v>380000</v>
      </c>
      <c r="B421" s="13">
        <v>1</v>
      </c>
      <c r="C421" s="13"/>
      <c r="D421" s="13"/>
      <c r="E421" s="13"/>
      <c r="F421" s="13">
        <v>1</v>
      </c>
    </row>
    <row r="422" spans="1:6" x14ac:dyDescent="0.25">
      <c r="A422" s="18">
        <v>390000</v>
      </c>
      <c r="B422" s="13"/>
      <c r="C422" s="13">
        <v>2</v>
      </c>
      <c r="D422" s="13"/>
      <c r="E422" s="13"/>
      <c r="F422" s="13">
        <v>2</v>
      </c>
    </row>
    <row r="423" spans="1:6" x14ac:dyDescent="0.25">
      <c r="A423" s="18">
        <v>400000</v>
      </c>
      <c r="B423" s="13">
        <v>1</v>
      </c>
      <c r="C423" s="13"/>
      <c r="D423" s="13"/>
      <c r="E423" s="13">
        <v>1</v>
      </c>
      <c r="F423" s="13">
        <v>2</v>
      </c>
    </row>
    <row r="424" spans="1:6" x14ac:dyDescent="0.25">
      <c r="A424" s="18">
        <v>450000</v>
      </c>
      <c r="B424" s="13">
        <v>1</v>
      </c>
      <c r="C424" s="13"/>
      <c r="D424" s="13"/>
      <c r="E424" s="13"/>
      <c r="F424" s="13">
        <v>1</v>
      </c>
    </row>
    <row r="425" spans="1:6" x14ac:dyDescent="0.25">
      <c r="A425" s="18">
        <v>462000</v>
      </c>
      <c r="B425" s="13">
        <v>1</v>
      </c>
      <c r="C425" s="13"/>
      <c r="D425" s="13"/>
      <c r="E425" s="13"/>
      <c r="F425" s="13">
        <v>1</v>
      </c>
    </row>
    <row r="426" spans="1:6" x14ac:dyDescent="0.25">
      <c r="A426" s="18">
        <v>474900</v>
      </c>
      <c r="B426" s="13">
        <v>1</v>
      </c>
      <c r="C426" s="13"/>
      <c r="D426" s="13"/>
      <c r="E426" s="13"/>
      <c r="F426" s="13">
        <v>1</v>
      </c>
    </row>
    <row r="427" spans="1:6" x14ac:dyDescent="0.25">
      <c r="A427" s="18">
        <v>500000</v>
      </c>
      <c r="B427" s="13">
        <v>3</v>
      </c>
      <c r="C427" s="13">
        <v>10</v>
      </c>
      <c r="D427" s="13"/>
      <c r="E427" s="13"/>
      <c r="F427" s="13">
        <v>13</v>
      </c>
    </row>
    <row r="428" spans="1:6" x14ac:dyDescent="0.25">
      <c r="A428" s="18">
        <v>510000</v>
      </c>
      <c r="B428" s="13">
        <v>1</v>
      </c>
      <c r="C428" s="13"/>
      <c r="D428" s="13"/>
      <c r="E428" s="13"/>
      <c r="F428" s="13">
        <v>1</v>
      </c>
    </row>
    <row r="429" spans="1:6" x14ac:dyDescent="0.25">
      <c r="A429" s="18">
        <v>550000</v>
      </c>
      <c r="B429" s="13"/>
      <c r="C429" s="13">
        <v>1</v>
      </c>
      <c r="D429" s="13"/>
      <c r="E429" s="13"/>
      <c r="F429" s="13">
        <v>1</v>
      </c>
    </row>
    <row r="430" spans="1:6" x14ac:dyDescent="0.25">
      <c r="A430" s="18">
        <v>800000</v>
      </c>
      <c r="B430" s="13">
        <v>1</v>
      </c>
      <c r="C430" s="13"/>
      <c r="D430" s="13"/>
      <c r="E430" s="13"/>
      <c r="F430" s="13">
        <v>1</v>
      </c>
    </row>
    <row r="431" spans="1:6" x14ac:dyDescent="0.25">
      <c r="A431" s="18">
        <v>850000</v>
      </c>
      <c r="B431" s="13">
        <v>1</v>
      </c>
      <c r="C431" s="13"/>
      <c r="D431" s="13"/>
      <c r="E431" s="13"/>
      <c r="F431" s="13">
        <v>1</v>
      </c>
    </row>
    <row r="432" spans="1:6" x14ac:dyDescent="0.25">
      <c r="A432" s="18">
        <v>894700</v>
      </c>
      <c r="B432" s="13">
        <v>1</v>
      </c>
      <c r="C432" s="13"/>
      <c r="D432" s="13"/>
      <c r="E432" s="13"/>
      <c r="F432" s="13">
        <v>1</v>
      </c>
    </row>
    <row r="433" spans="1:6" x14ac:dyDescent="0.25">
      <c r="A433" s="18">
        <v>900000</v>
      </c>
      <c r="B433" s="13"/>
      <c r="C433" s="13">
        <v>1</v>
      </c>
      <c r="D433" s="13"/>
      <c r="E433" s="13"/>
      <c r="F433" s="13">
        <v>1</v>
      </c>
    </row>
    <row r="434" spans="1:6" x14ac:dyDescent="0.25">
      <c r="A434" s="18">
        <v>1000000</v>
      </c>
      <c r="B434" s="13">
        <v>2</v>
      </c>
      <c r="C434" s="13">
        <v>4</v>
      </c>
      <c r="D434" s="13"/>
      <c r="E434" s="13"/>
      <c r="F434" s="13">
        <v>6</v>
      </c>
    </row>
    <row r="435" spans="1:6" x14ac:dyDescent="0.25">
      <c r="A435" s="18">
        <v>1300000</v>
      </c>
      <c r="B435" s="13"/>
      <c r="C435" s="13">
        <v>1</v>
      </c>
      <c r="D435" s="13"/>
      <c r="E435" s="13"/>
      <c r="F435" s="13">
        <v>1</v>
      </c>
    </row>
    <row r="436" spans="1:6" x14ac:dyDescent="0.25">
      <c r="A436" s="18">
        <v>1333666</v>
      </c>
      <c r="B436" s="13"/>
      <c r="C436" s="13">
        <v>1</v>
      </c>
      <c r="D436" s="13"/>
      <c r="E436" s="13"/>
      <c r="F436" s="13">
        <v>1</v>
      </c>
    </row>
    <row r="437" spans="1:6" x14ac:dyDescent="0.25">
      <c r="A437" s="18">
        <v>1350000</v>
      </c>
      <c r="B437" s="13">
        <v>1</v>
      </c>
      <c r="C437" s="13"/>
      <c r="D437" s="13"/>
      <c r="E437" s="13"/>
      <c r="F437" s="13">
        <v>1</v>
      </c>
    </row>
    <row r="438" spans="1:6" x14ac:dyDescent="0.25">
      <c r="A438" s="18">
        <v>1500000</v>
      </c>
      <c r="B438" s="13">
        <v>1</v>
      </c>
      <c r="C438" s="13">
        <v>2</v>
      </c>
      <c r="D438" s="13"/>
      <c r="E438" s="13"/>
      <c r="F438" s="13">
        <v>3</v>
      </c>
    </row>
    <row r="439" spans="1:6" x14ac:dyDescent="0.25">
      <c r="A439" s="18">
        <v>2000000</v>
      </c>
      <c r="B439" s="13"/>
      <c r="C439" s="13">
        <v>3</v>
      </c>
      <c r="D439" s="13"/>
      <c r="E439" s="13"/>
      <c r="F439" s="13">
        <v>3</v>
      </c>
    </row>
    <row r="440" spans="1:6" x14ac:dyDescent="0.25">
      <c r="A440" s="18">
        <v>2500000</v>
      </c>
      <c r="B440" s="13">
        <v>1</v>
      </c>
      <c r="C440" s="13"/>
      <c r="D440" s="13"/>
      <c r="E440" s="13"/>
      <c r="F440" s="13">
        <v>1</v>
      </c>
    </row>
    <row r="441" spans="1:6" x14ac:dyDescent="0.25">
      <c r="A441" s="18">
        <v>2800000</v>
      </c>
      <c r="B441" s="13"/>
      <c r="C441" s="13">
        <v>1</v>
      </c>
      <c r="D441" s="13"/>
      <c r="E441" s="13"/>
      <c r="F441" s="13">
        <v>1</v>
      </c>
    </row>
    <row r="442" spans="1:6" x14ac:dyDescent="0.25">
      <c r="A442" s="18">
        <v>3000000</v>
      </c>
      <c r="B442" s="13"/>
      <c r="C442" s="13">
        <v>1</v>
      </c>
      <c r="D442" s="13"/>
      <c r="E442" s="13"/>
      <c r="F442" s="13">
        <v>1</v>
      </c>
    </row>
    <row r="443" spans="1:6" x14ac:dyDescent="0.25">
      <c r="A443" s="18">
        <v>5000000</v>
      </c>
      <c r="B443" s="13"/>
      <c r="C443" s="13">
        <v>1</v>
      </c>
      <c r="D443" s="13"/>
      <c r="E443" s="13"/>
      <c r="F443" s="13">
        <v>1</v>
      </c>
    </row>
    <row r="444" spans="1:6" x14ac:dyDescent="0.25">
      <c r="A444" s="18">
        <v>6000000</v>
      </c>
      <c r="B444" s="13"/>
      <c r="C444" s="13">
        <v>1</v>
      </c>
      <c r="D444" s="13"/>
      <c r="E444" s="13"/>
      <c r="F444" s="13">
        <v>1</v>
      </c>
    </row>
    <row r="445" spans="1:6" x14ac:dyDescent="0.25">
      <c r="A445" s="18">
        <v>8000000</v>
      </c>
      <c r="B445" s="13"/>
      <c r="C445" s="13">
        <v>1</v>
      </c>
      <c r="D445" s="13"/>
      <c r="E445" s="13"/>
      <c r="F445" s="13">
        <v>1</v>
      </c>
    </row>
    <row r="446" spans="1:6" x14ac:dyDescent="0.25">
      <c r="A446" s="18">
        <v>10000000</v>
      </c>
      <c r="B446" s="13"/>
      <c r="C446" s="13">
        <v>1</v>
      </c>
      <c r="D446" s="13"/>
      <c r="E446" s="13"/>
      <c r="F446" s="13">
        <v>1</v>
      </c>
    </row>
    <row r="447" spans="1:6" x14ac:dyDescent="0.25">
      <c r="A447" s="18">
        <v>25000000</v>
      </c>
      <c r="B447" s="13">
        <v>1</v>
      </c>
      <c r="C447" s="13"/>
      <c r="D447" s="13"/>
      <c r="E447" s="13"/>
      <c r="F447" s="13">
        <v>1</v>
      </c>
    </row>
    <row r="448" spans="1:6" x14ac:dyDescent="0.25">
      <c r="A448" s="18">
        <v>30000000</v>
      </c>
      <c r="B448" s="13">
        <v>1</v>
      </c>
      <c r="C448" s="13"/>
      <c r="D448" s="13"/>
      <c r="E448" s="13"/>
      <c r="F448" s="13">
        <v>1</v>
      </c>
    </row>
    <row r="449" spans="1:6" x14ac:dyDescent="0.25">
      <c r="A449" s="18">
        <v>100000000</v>
      </c>
      <c r="B449" s="13">
        <v>1</v>
      </c>
      <c r="C449" s="13"/>
      <c r="D449" s="13"/>
      <c r="E449" s="13"/>
      <c r="F449" s="13">
        <v>1</v>
      </c>
    </row>
    <row r="450" spans="1:6" x14ac:dyDescent="0.25">
      <c r="A450" s="18" t="s">
        <v>8362</v>
      </c>
      <c r="B450" s="13">
        <v>349</v>
      </c>
      <c r="C450" s="13">
        <v>1530</v>
      </c>
      <c r="D450" s="13">
        <v>50</v>
      </c>
      <c r="E450" s="13">
        <v>2185</v>
      </c>
      <c r="F450" s="13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692B-B6F1-431B-8E8E-F14D6E8060EC}">
  <dimension ref="A1:F6"/>
  <sheetViews>
    <sheetView workbookViewId="0">
      <selection activeCell="F2" sqref="F2:F6"/>
    </sheetView>
  </sheetViews>
  <sheetFormatPr defaultRowHeight="15" x14ac:dyDescent="0.25"/>
  <cols>
    <col min="1" max="1" width="33.5703125" bestFit="1" customWidth="1"/>
  </cols>
  <sheetData>
    <row r="1" spans="1:6" x14ac:dyDescent="0.25">
      <c r="A1" s="17" t="s">
        <v>8381</v>
      </c>
      <c r="B1" s="17" t="s">
        <v>8382</v>
      </c>
      <c r="C1" s="17" t="s">
        <v>8384</v>
      </c>
      <c r="D1" s="17" t="s">
        <v>8385</v>
      </c>
      <c r="E1" s="17" t="s">
        <v>8308</v>
      </c>
      <c r="F1" s="17" t="s">
        <v>8386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VLOOKUP($A2,Kickstarter!$B:$E,3,FALSE)</f>
        <v>2000</v>
      </c>
      <c r="D2">
        <f>VLOOKUP($A2,Kickstarter!$B:$E,4,FALSE)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VLOOKUP($A3,Kickstarter!$B:$E,3,FALSE)</f>
        <v>2000</v>
      </c>
      <c r="D3">
        <f>VLOOKUP($A3,Kickstarter!$B:$E,4,FALSE)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8383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VLOOKUP($A4,Kickstarter!$B:$E,3,FALSE)</f>
        <v>1500</v>
      </c>
      <c r="D4">
        <f>VLOOKUP($A4,Kickstarter!$B:$E,4,FALSE)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VLOOKUP($A5,Kickstarter!$B:$E,3,FALSE)</f>
        <v>1000</v>
      </c>
      <c r="D5">
        <f>VLOOKUP($A5,Kickstarter!$B:$E,4,FALSE)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VLOOKUP($A6,Kickstarter!$B:$E,3,FALSE)</f>
        <v>4000</v>
      </c>
      <c r="D6">
        <f>VLOOKUP($A6,Kickstarter!$B:$E,4,FALSE)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326E5-5308-457F-ABF9-2005F48971F5}">
  <dimension ref="A1:F6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2FE63-9E23-4E69-92C0-AC8E2ED8A318}">
  <dimension ref="A1:E7"/>
  <sheetViews>
    <sheetView topLeftCell="C1" workbookViewId="0">
      <selection activeCell="Q13" sqref="Q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8360</v>
      </c>
      <c r="B2" t="s">
        <v>8365</v>
      </c>
    </row>
    <row r="4" spans="1:5" x14ac:dyDescent="0.25">
      <c r="A4" s="11" t="s">
        <v>8364</v>
      </c>
      <c r="B4" s="11" t="s">
        <v>8361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2" t="s">
        <v>8317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10CC-88A3-4203-8236-6E377BAF8F79}">
  <dimension ref="A1:F18"/>
  <sheetViews>
    <sheetView workbookViewId="0">
      <selection activeCell="P18" sqref="P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8360</v>
      </c>
      <c r="B1" t="s">
        <v>8316</v>
      </c>
    </row>
    <row r="2" spans="1:6" x14ac:dyDescent="0.25">
      <c r="A2" s="11" t="s">
        <v>8380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6" t="s">
        <v>8374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by on Goals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Kristina</cp:lastModifiedBy>
  <dcterms:created xsi:type="dcterms:W3CDTF">2017-04-20T15:17:24Z</dcterms:created>
  <dcterms:modified xsi:type="dcterms:W3CDTF">2021-09-25T21:10:41Z</dcterms:modified>
</cp:coreProperties>
</file>