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Bietsch\Dropbox (Avenir Health)\My Shares\Jordan CPR TFR Paper\"/>
    </mc:Choice>
  </mc:AlternateContent>
  <xr:revisionPtr revIDLastSave="0" documentId="13_ncr:1_{B11B9A38-3CB2-46EC-B37D-25CDF743E863}" xr6:coauthVersionLast="41" xr6:coauthVersionMax="41" xr10:uidLastSave="{00000000-0000-0000-0000-000000000000}"/>
  <bookViews>
    <workbookView xWindow="-110" yWindow="-110" windowWidth="19420" windowHeight="10420" activeTab="4" xr2:uid="{00000000-000D-0000-FFFF-FFFF00000000}"/>
  </bookViews>
  <sheets>
    <sheet name="Pop_02 (2)" sheetId="4" r:id="rId1"/>
    <sheet name="pop (1)" sheetId="2" r:id="rId2"/>
    <sheet name="vit-001" sheetId="1" r:id="rId3"/>
    <sheet name="CBR GFR Calculations" sheetId="3" r:id="rId4"/>
    <sheet name="graph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3" i="3"/>
  <c r="K6" i="4"/>
  <c r="K14" i="4"/>
  <c r="J15" i="4"/>
  <c r="L14" i="4" s="1"/>
  <c r="J5" i="4"/>
  <c r="L4" i="4" s="1"/>
  <c r="J6" i="4"/>
  <c r="J7" i="4"/>
  <c r="K7" i="4" s="1"/>
  <c r="J8" i="4"/>
  <c r="K8" i="4" s="1"/>
  <c r="J9" i="4"/>
  <c r="K9" i="4" s="1"/>
  <c r="J10" i="4"/>
  <c r="K10" i="4" s="1"/>
  <c r="J11" i="4"/>
  <c r="J12" i="4"/>
  <c r="J13" i="4"/>
  <c r="J14" i="4"/>
  <c r="J4" i="4"/>
  <c r="K4" i="4" s="1"/>
  <c r="E4" i="3"/>
  <c r="E5" i="3"/>
  <c r="E6" i="3"/>
  <c r="E7" i="3"/>
  <c r="E8" i="3"/>
  <c r="E9" i="3"/>
  <c r="E10" i="3"/>
  <c r="E11" i="3"/>
  <c r="E12" i="3"/>
  <c r="E13" i="3"/>
  <c r="E3" i="3"/>
  <c r="O15" i="2"/>
  <c r="O14" i="2"/>
  <c r="P14" i="2" s="1"/>
  <c r="Q14" i="2" s="1"/>
  <c r="O13" i="2"/>
  <c r="O12" i="2"/>
  <c r="P12" i="2" s="1"/>
  <c r="Q12" i="2" s="1"/>
  <c r="O11" i="2"/>
  <c r="O10" i="2"/>
  <c r="O9" i="2"/>
  <c r="P9" i="2" s="1"/>
  <c r="P8" i="2"/>
  <c r="Q8" i="2" s="1"/>
  <c r="O8" i="2"/>
  <c r="O7" i="2"/>
  <c r="O6" i="2"/>
  <c r="O5" i="2"/>
  <c r="O4" i="2"/>
  <c r="L10" i="4" l="1"/>
  <c r="L9" i="4"/>
  <c r="K13" i="4"/>
  <c r="L13" i="4" s="1"/>
  <c r="K5" i="4"/>
  <c r="L5" i="4" s="1"/>
  <c r="L8" i="4"/>
  <c r="Q9" i="2"/>
  <c r="K12" i="4"/>
  <c r="L12" i="4" s="1"/>
  <c r="L7" i="4"/>
  <c r="P4" i="2"/>
  <c r="Q4" i="2" s="1"/>
  <c r="K11" i="4"/>
  <c r="L11" i="4" s="1"/>
  <c r="L6" i="4"/>
  <c r="P6" i="2"/>
  <c r="Q6" i="2" s="1"/>
  <c r="P11" i="2"/>
  <c r="Q11" i="2" s="1"/>
  <c r="P7" i="2"/>
  <c r="Q7" i="2" s="1"/>
  <c r="P10" i="2"/>
  <c r="Q10" i="2" s="1"/>
  <c r="P5" i="2"/>
  <c r="Q5" i="2" s="1"/>
  <c r="P13" i="2"/>
  <c r="Q13" i="2" s="1"/>
</calcChain>
</file>

<file path=xl/sharedStrings.xml><?xml version="1.0" encoding="utf-8"?>
<sst xmlns="http://schemas.openxmlformats.org/spreadsheetml/2006/main" count="69" uniqueCount="54">
  <si>
    <t>Table 1 :Registered Live  Births (2000-2017)</t>
  </si>
  <si>
    <t>Governorate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</si>
  <si>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</si>
  <si>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</si>
  <si>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</si>
  <si>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</si>
  <si>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</si>
  <si>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</si>
  <si>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</si>
  <si>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</si>
  <si>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</si>
  <si>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</si>
  <si>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</si>
  <si>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 xml:space="preserve"> Total</t>
  </si>
  <si>
    <t>http://jorinfo.dos.gov.jo/PXWeb2014R2/Table.aspx?layout=tableViewLayout2&amp;px_tableid=Table_birth.px&amp;px_path=-&amp;px_language=en&amp;px_db=Births%20and%20Deaths&amp;rxid=fa139384-f417-41be-a539-4c010766c2e7</t>
  </si>
  <si>
    <r>
      <t>Births and Deaths</t>
    </r>
    <r>
      <rPr>
        <sz val="6"/>
        <color rgb="FF333333"/>
        <rFont val="Verdana"/>
        <family val="2"/>
      </rPr>
      <t> </t>
    </r>
    <r>
      <rPr>
        <sz val="9.9"/>
        <color rgb="FF2870AE"/>
        <rFont val="Verdana"/>
        <family val="2"/>
      </rPr>
      <t>&gt;&gt;</t>
    </r>
    <r>
      <rPr>
        <sz val="6"/>
        <color rgb="FF333333"/>
        <rFont val="Verdana"/>
        <family val="2"/>
      </rPr>
      <t> </t>
    </r>
    <r>
      <rPr>
        <sz val="6"/>
        <color rgb="FF2870AE"/>
        <rFont val="Verdana"/>
        <family val="2"/>
      </rPr>
      <t>Table 1 :Registered Live Births (2000-2017)</t>
    </r>
  </si>
  <si>
    <t>Table 1: Estimated Population of the Kingdom by Governorate and Sex 2004-2018</t>
  </si>
  <si>
    <t>Time</t>
  </si>
  <si>
    <t>Amman Total</t>
  </si>
  <si>
    <t>Balqa Total</t>
  </si>
  <si>
    <t>Zarqa Total</t>
  </si>
  <si>
    <t>Madaba Total</t>
  </si>
  <si>
    <t>Irbid Total</t>
  </si>
  <si>
    <t>Mafraq Total</t>
  </si>
  <si>
    <t>Jarash Total</t>
  </si>
  <si>
    <t>Ajlun Total</t>
  </si>
  <si>
    <t>Karak Total</t>
  </si>
  <si>
    <t>Tafiela Total</t>
  </si>
  <si>
    <t>Ma'an Total</t>
  </si>
  <si>
    <t>Aqaba Total</t>
  </si>
  <si>
    <t>Total (End of Year Population)</t>
  </si>
  <si>
    <t>Annual Growth Rate</t>
  </si>
  <si>
    <t>Mid Year Population</t>
  </si>
  <si>
    <t>http://jorinfo.dos.gov.jo/PXWeb2014R2/Table.aspx?layout=tableViewLayout2&amp;px_tableid=Table%201.px&amp;px_path=-&amp;px_language=en&amp;px_db=Demographic%20Statistics&amp;rxid=fa139384-f417-41be-a539-4c010766c2e7</t>
  </si>
  <si>
    <t>accessed 071019</t>
  </si>
  <si>
    <t>p2=p1 exp(r*t)</t>
  </si>
  <si>
    <t>p2/p1= exp®</t>
  </si>
  <si>
    <t>ln(p2/p1)</t>
  </si>
  <si>
    <t>Births</t>
  </si>
  <si>
    <t>Table (2): Estimated Population of the Kingdom by Sex, Age Group and Sex Ratio 2004-2018</t>
  </si>
  <si>
    <t>15 - 19 Female</t>
  </si>
  <si>
    <t>20 - 24 Female</t>
  </si>
  <si>
    <t>25 - 29 Female</t>
  </si>
  <si>
    <t>30 - 34 Female</t>
  </si>
  <si>
    <t>35 - 39 Female</t>
  </si>
  <si>
    <t>40 - 44 Female</t>
  </si>
  <si>
    <t>45 - 49 Female</t>
  </si>
  <si>
    <t>Women Reproductive Age Pop (End of Year Population)</t>
  </si>
  <si>
    <t>Total Population</t>
  </si>
  <si>
    <t>Women of Reproductive Age Population</t>
  </si>
  <si>
    <t>General Fertility Rate (GFR)</t>
  </si>
  <si>
    <t>Crude Birth Rate (CBR)</t>
  </si>
  <si>
    <t>http://jorinfo.dos.gov.jo/PXWeb2014R2/Table.aspx?layout=tableViewLayout2&amp;px_tableid=Table%202.px&amp;px_path=-&amp;px_language=en&amp;px_db=Demographic%20Statistics&amp;rxid=fa139384-f417-41be-a539-4c010766c2e7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</si>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</sst>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6"/>
      <color rgb="FF2870AE"/>
      <name val="Verdana"/>
      <family val="2"/>
    </font>
    <font>
      <sz val="6"/>
      <color rgb="FF333333"/>
      <name val="Verdana"/>
      <family val="2"/>
    </font>
    <font>
      <sz val="9.9"/>
      <color rgb="FF2870AE"/>
      <name val="Verdana"/>
      <family val="2"/>
    </font>
    <font>
      <sz val="6"/>
      <color rgb="FF2870AE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graphs!$B$1</c:f>
              <c:strCache>
                <c:ptCount val="1"/>
                <c:pt idx="0">
                  <c:v>Crude Birth Rate (CBR)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graphs!$A$2:$A$12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graphs!$B$2:$B$12</c:f>
              <c:numCache>
                <c:formatCode>General</c:formatCode>
                <c:ptCount val="11"/>
                <c:pt idx="0">
                  <c:v>30.751411376343597</c:v>
                </c:pt>
                <c:pt idx="1">
                  <c:v>29.252137459950816</c:v>
                </c:pt>
                <c:pt idx="2">
                  <c:v>28.145719121628218</c:v>
                </c:pt>
                <c:pt idx="3">
                  <c:v>27.89973962727295</c:v>
                </c:pt>
                <c:pt idx="4">
                  <c:v>26.07208176614828</c:v>
                </c:pt>
                <c:pt idx="5">
                  <c:v>24.656801090706054</c:v>
                </c:pt>
                <c:pt idx="6">
                  <c:v>22.947984511796232</c:v>
                </c:pt>
                <c:pt idx="7">
                  <c:v>22.350077706170222</c:v>
                </c:pt>
                <c:pt idx="8">
                  <c:v>21.585316552241064</c:v>
                </c:pt>
                <c:pt idx="9">
                  <c:v>20.437472534199678</c:v>
                </c:pt>
                <c:pt idx="10">
                  <c:v>21.304563731057172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7-45AF-9D67-D33B4229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24992"/>
        <c:axId val="492825320"/>
      </c:lineChart>
      <c:catAx>
        <c:axId val="4928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5320"/>
        <c:crosses val="autoZero"/>
        <c:auto val="1"/>
        <c:lblAlgn val="ctr"/>
        <c:lblOffset val="100"/>
        <c:noMultiLvlLbl val="0"/>
      </c:catAx>
      <c:valAx>
        <c:axId val="4928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8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graphs!$B$15</c:f>
              <c:strCache>
                <c:ptCount val="1"/>
                <c:pt idx="0">
                  <c:v>General Fertility Rate (GFR)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graphs!$A$16:$A$26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graphs!$B$16:$B$26</c:f>
              <c:numCache>
                <c:formatCode>General</c:formatCode>
                <c:ptCount val="11"/>
                <c:pt idx="0">
                  <c:v>120.68783372877856</c:v>
                </c:pt>
                <c:pt idx="1">
                  <c:v>114.73820347780838</c:v>
                </c:pt>
                <c:pt idx="2">
                  <c:v>110.32710617104676</c:v>
                </c:pt>
                <c:pt idx="3">
                  <c:v>109.29736888728237</c:v>
                </c:pt>
                <c:pt idx="4">
                  <c:v>103.85851082115165</c:v>
                </c:pt>
                <c:pt idx="5">
                  <c:v>99.860415262926168</c:v>
                </c:pt>
                <c:pt idx="6">
                  <c:v>92.940625480574724</c:v>
                </c:pt>
                <c:pt idx="7">
                  <c:v>90.512757650005597</c:v>
                </c:pt>
                <c:pt idx="8">
                  <c:v>87.378885213963969</c:v>
                </c:pt>
                <c:pt idx="9">
                  <c:v>82.707792545129536</c:v>
                </c:pt>
                <c:pt idx="10">
                  <c:v>86.221062100684364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1-40D4-B9D1-D77831B0A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41848"/>
        <c:axId val="494239224"/>
      </c:lineChart>
      <c:catAx>
        <c:axId val="49424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39224"/>
        <c:crosses val="autoZero"/>
        <c:auto val="1"/>
        <c:lblAlgn val="ctr"/>
        <c:lblOffset val="100"/>
        <c:noMultiLvlLbl val="0"/>
      </c:catAx>
      <c:valAx>
        <c:axId val="49423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4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482599</xdr:colOff>
      <xdr:row>0</xdr:row>
      <xdr:rowOff>0</xdr:rowOff>
    </xdr:from>
    <xdr:to>
      <xdr:col>13</xdr:col>
      <xdr:colOff>53974</xdr:colOff>
      <xdr:row>12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853B5-4863-4EA5-9721-AA329BC0A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13</xdr:row>
      <xdr:rowOff>82550</xdr:rowOff>
    </xdr:from>
    <xdr:to>
      <xdr:col>13</xdr:col>
      <xdr:colOff>161925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E4FE49-5198-46D8-93E2-C804BD51C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jorinfo.dos.gov.jo/PXWeb2014R2/Table.aspx?layout=tableViewLayout2&amp;px_tableid=Table%202.px&amp;px_path=-&amp;px_language=en&amp;px_db=Demographic%20Statistics&amp;rxid=fa139384-f417-41be-a539-4c010766c2e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jorinfo.dos.gov.jo/PXWeb2014R2/Table.aspx?layout=tableViewLayout2&amp;px_tableid=Table%201.px&amp;px_path=-&amp;px_language=en&amp;px_db=Demographic%20Statistics&amp;rxid=fa139384-f417-41be-a539-4c010766c2e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jorinfo.dos.gov.jo/PXWeb2014R2/Table.aspx?layout=tableViewLayout2&amp;px_tableid=Table_birth.px&amp;px_path=-&amp;px_language=en&amp;px_db=Births%20and%20Deaths&amp;rxid=fa139384-f417-41be-a539-4c010766c2e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19" sqref="A19"/>
    </sheetView>
  </sheetViews>
  <sheetFormatPr defaultRowHeight="14.5" x14ac:dyDescent="0.35"/>
  <cols>
    <col min="10" max="10" width="47.6328125" bestFit="1" customWidth="1"/>
    <col min="11" max="11" width="17.81640625" bestFit="1" customWidth="1"/>
    <col min="12" max="12" width="17.90625" bestFit="1" customWidth="1"/>
  </cols>
  <sheetData>
    <row r="1" spans="1:12" x14ac:dyDescent="0.35">
      <c r="A1" t="s">
        <v>39</v>
      </c>
    </row>
    <row r="3" spans="1:12" x14ac:dyDescent="0.35">
      <c r="A3" t="s">
        <v>17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J3" t="s">
        <v>47</v>
      </c>
      <c r="K3" t="s">
        <v>31</v>
      </c>
      <c r="L3" t="s">
        <v>32</v>
      </c>
    </row>
    <row r="4" spans="1:12" x14ac:dyDescent="0.35">
      <c r="A4">
        <v>2017</v>
      </c>
      <c r="B4">
        <v>473860</v>
      </c>
      <c r="C4">
        <v>450160</v>
      </c>
      <c r="D4">
        <v>391030</v>
      </c>
      <c r="E4">
        <v>356950</v>
      </c>
      <c r="F4">
        <v>314810</v>
      </c>
      <c r="G4">
        <v>270630</v>
      </c>
      <c r="H4">
        <v>226580</v>
      </c>
      <c r="J4">
        <f>SUM(B4:H4)</f>
        <v>2484020</v>
      </c>
      <c r="K4">
        <f>LN(J4/J5)</f>
        <v>2.5693407096642154E-2</v>
      </c>
      <c r="L4">
        <f>J5*EXP(K4*0.5)</f>
        <v>2452312.6350855022</v>
      </c>
    </row>
    <row r="5" spans="1:12" x14ac:dyDescent="0.35">
      <c r="A5">
        <v>2016</v>
      </c>
      <c r="B5">
        <v>461840</v>
      </c>
      <c r="C5">
        <v>438740</v>
      </c>
      <c r="D5">
        <v>381110</v>
      </c>
      <c r="E5">
        <v>347910</v>
      </c>
      <c r="F5">
        <v>306820</v>
      </c>
      <c r="G5">
        <v>263760</v>
      </c>
      <c r="H5">
        <v>220830</v>
      </c>
      <c r="J5">
        <f t="shared" ref="J5:J14" si="0">SUM(B5:H5)</f>
        <v>2421010</v>
      </c>
      <c r="K5">
        <f t="shared" ref="K5:K14" si="1">LN(J5/J6)</f>
        <v>2.4595653627118245E-2</v>
      </c>
      <c r="L5">
        <f t="shared" ref="L5:L14" si="2">J6*EXP(K5*0.5)</f>
        <v>2391419.1627358007</v>
      </c>
    </row>
    <row r="6" spans="1:12" x14ac:dyDescent="0.35">
      <c r="A6">
        <v>2015</v>
      </c>
      <c r="B6">
        <v>450610</v>
      </c>
      <c r="C6">
        <v>428080</v>
      </c>
      <c r="D6">
        <v>371850</v>
      </c>
      <c r="E6">
        <v>339450</v>
      </c>
      <c r="F6">
        <v>299370</v>
      </c>
      <c r="G6">
        <v>257360</v>
      </c>
      <c r="H6">
        <v>215470</v>
      </c>
      <c r="J6">
        <f t="shared" si="0"/>
        <v>2362190</v>
      </c>
      <c r="K6">
        <f t="shared" si="1"/>
        <v>8.2969769449784833E-2</v>
      </c>
      <c r="L6">
        <f t="shared" si="2"/>
        <v>2266199.6604227088</v>
      </c>
    </row>
    <row r="7" spans="1:12" x14ac:dyDescent="0.35">
      <c r="A7">
        <v>2014</v>
      </c>
      <c r="B7">
        <v>414760</v>
      </c>
      <c r="C7">
        <v>393990</v>
      </c>
      <c r="D7">
        <v>342230</v>
      </c>
      <c r="E7">
        <v>312420</v>
      </c>
      <c r="F7">
        <v>275530</v>
      </c>
      <c r="G7">
        <v>236860</v>
      </c>
      <c r="H7">
        <v>198320</v>
      </c>
      <c r="J7">
        <f t="shared" si="0"/>
        <v>2174110</v>
      </c>
      <c r="K7">
        <f t="shared" si="1"/>
        <v>8.1763665220516549E-2</v>
      </c>
      <c r="L7">
        <f t="shared" si="2"/>
        <v>2087020.7129302765</v>
      </c>
    </row>
    <row r="8" spans="1:12" x14ac:dyDescent="0.35">
      <c r="A8">
        <v>2013</v>
      </c>
      <c r="B8">
        <v>382200</v>
      </c>
      <c r="C8">
        <v>363050</v>
      </c>
      <c r="D8">
        <v>315360</v>
      </c>
      <c r="E8">
        <v>287900</v>
      </c>
      <c r="F8">
        <v>253900</v>
      </c>
      <c r="G8">
        <v>218260</v>
      </c>
      <c r="H8">
        <v>182750</v>
      </c>
      <c r="J8">
        <f t="shared" si="0"/>
        <v>2003420</v>
      </c>
      <c r="K8">
        <f t="shared" si="1"/>
        <v>8.8459950398374537E-2</v>
      </c>
      <c r="L8">
        <f t="shared" si="2"/>
        <v>1916739.8441624779</v>
      </c>
    </row>
    <row r="9" spans="1:12" x14ac:dyDescent="0.35">
      <c r="A9">
        <v>2012</v>
      </c>
      <c r="B9">
        <v>349840</v>
      </c>
      <c r="C9">
        <v>332320</v>
      </c>
      <c r="D9">
        <v>288660</v>
      </c>
      <c r="E9">
        <v>263530</v>
      </c>
      <c r="F9">
        <v>232410</v>
      </c>
      <c r="G9">
        <v>199780</v>
      </c>
      <c r="H9">
        <v>167270</v>
      </c>
      <c r="J9">
        <f t="shared" si="0"/>
        <v>1833810</v>
      </c>
      <c r="K9">
        <f t="shared" si="1"/>
        <v>6.0201071672823903E-2</v>
      </c>
      <c r="L9">
        <f t="shared" si="2"/>
        <v>1779433.8180162811</v>
      </c>
    </row>
    <row r="10" spans="1:12" x14ac:dyDescent="0.35">
      <c r="A10">
        <v>2011</v>
      </c>
      <c r="B10">
        <v>329390</v>
      </c>
      <c r="C10">
        <v>312910</v>
      </c>
      <c r="D10">
        <v>271800</v>
      </c>
      <c r="E10">
        <v>248130</v>
      </c>
      <c r="F10">
        <v>218830</v>
      </c>
      <c r="G10">
        <v>188110</v>
      </c>
      <c r="H10">
        <v>157500</v>
      </c>
      <c r="J10">
        <f t="shared" si="0"/>
        <v>1726670</v>
      </c>
      <c r="K10">
        <f t="shared" si="1"/>
        <v>9.9996176868837449E-3</v>
      </c>
      <c r="L10">
        <f t="shared" si="2"/>
        <v>1718058.5258657516</v>
      </c>
    </row>
    <row r="11" spans="1:12" x14ac:dyDescent="0.35">
      <c r="A11">
        <v>2010</v>
      </c>
      <c r="B11">
        <v>325450</v>
      </c>
      <c r="C11">
        <v>310060</v>
      </c>
      <c r="D11">
        <v>269510</v>
      </c>
      <c r="E11">
        <v>245560</v>
      </c>
      <c r="F11">
        <v>216640</v>
      </c>
      <c r="G11">
        <v>186250</v>
      </c>
      <c r="H11">
        <v>156020</v>
      </c>
      <c r="J11">
        <f t="shared" si="0"/>
        <v>1709490</v>
      </c>
      <c r="K11">
        <f t="shared" si="1"/>
        <v>3.122858788550786E-2</v>
      </c>
      <c r="L11">
        <f t="shared" si="2"/>
        <v>1683004.8323460037</v>
      </c>
    </row>
    <row r="12" spans="1:12" x14ac:dyDescent="0.35">
      <c r="A12">
        <v>2009</v>
      </c>
      <c r="B12">
        <v>315440</v>
      </c>
      <c r="C12">
        <v>300530</v>
      </c>
      <c r="D12">
        <v>261230</v>
      </c>
      <c r="E12">
        <v>238010</v>
      </c>
      <c r="F12">
        <v>209980</v>
      </c>
      <c r="G12">
        <v>180520</v>
      </c>
      <c r="H12">
        <v>151220</v>
      </c>
      <c r="J12">
        <f t="shared" si="0"/>
        <v>1656930</v>
      </c>
      <c r="K12">
        <f t="shared" si="1"/>
        <v>3.2341302580270202E-2</v>
      </c>
      <c r="L12">
        <f t="shared" si="2"/>
        <v>1630351.8350343893</v>
      </c>
    </row>
    <row r="13" spans="1:12" x14ac:dyDescent="0.35">
      <c r="A13">
        <v>2008</v>
      </c>
      <c r="B13">
        <v>305430</v>
      </c>
      <c r="C13">
        <v>290960</v>
      </c>
      <c r="D13">
        <v>252890</v>
      </c>
      <c r="E13">
        <v>230440</v>
      </c>
      <c r="F13">
        <v>203300</v>
      </c>
      <c r="G13">
        <v>174780</v>
      </c>
      <c r="H13">
        <v>146400</v>
      </c>
      <c r="J13">
        <f t="shared" si="0"/>
        <v>1604200</v>
      </c>
      <c r="K13">
        <f t="shared" si="1"/>
        <v>2.9941371359914461E-2</v>
      </c>
      <c r="L13">
        <f t="shared" si="2"/>
        <v>1580362.9000960505</v>
      </c>
    </row>
    <row r="14" spans="1:12" x14ac:dyDescent="0.35">
      <c r="A14">
        <v>2007</v>
      </c>
      <c r="B14">
        <v>296410</v>
      </c>
      <c r="C14">
        <v>282380</v>
      </c>
      <c r="D14">
        <v>245430</v>
      </c>
      <c r="E14">
        <v>223650</v>
      </c>
      <c r="F14">
        <v>197300</v>
      </c>
      <c r="G14">
        <v>169620</v>
      </c>
      <c r="H14">
        <v>142090</v>
      </c>
      <c r="J14">
        <f t="shared" si="0"/>
        <v>1556880</v>
      </c>
      <c r="K14">
        <f t="shared" si="1"/>
        <v>3.0951722472458056E-2</v>
      </c>
      <c r="L14">
        <f t="shared" si="2"/>
        <v>1532971.4212600312</v>
      </c>
    </row>
    <row r="15" spans="1:12" x14ac:dyDescent="0.35">
      <c r="A15">
        <v>2006</v>
      </c>
      <c r="B15">
        <v>287400</v>
      </c>
      <c r="C15">
        <v>273760</v>
      </c>
      <c r="D15">
        <v>237940</v>
      </c>
      <c r="E15">
        <v>216830</v>
      </c>
      <c r="F15">
        <v>191290</v>
      </c>
      <c r="G15">
        <v>164460</v>
      </c>
      <c r="H15">
        <v>137750</v>
      </c>
      <c r="J15">
        <f>SUM(B15:H15)</f>
        <v>1509430</v>
      </c>
    </row>
    <row r="17" spans="1:1" x14ac:dyDescent="0.35">
      <c r="A17" s="1" t="s">
        <v>52</v>
      </c>
    </row>
    <row r="18" spans="1:1" x14ac:dyDescent="0.35">
      <c r="A18" t="s">
        <v>34</v>
      </c>
    </row>
  </sheetData>
  <hyperlinks>
    <hyperlink ref="A17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topLeftCell="D2" workbookViewId="0">
      <selection activeCell="D21" sqref="D21"/>
    </sheetView>
  </sheetViews>
  <sheetFormatPr defaultRowHeight="14.5" x14ac:dyDescent="0.35"/>
  <cols>
    <col min="15" max="15" width="26.08984375" bestFit="1" customWidth="1"/>
    <col min="16" max="16" width="17.81640625" bestFit="1" customWidth="1"/>
    <col min="17" max="17" width="17.90625" bestFit="1" customWidth="1"/>
  </cols>
  <sheetData>
    <row r="1" spans="1:17" x14ac:dyDescent="0.35">
      <c r="A1" t="s">
        <v>16</v>
      </c>
    </row>
    <row r="3" spans="1:17" x14ac:dyDescent="0.3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t="s">
        <v>28</v>
      </c>
      <c r="M3" t="s">
        <v>29</v>
      </c>
      <c r="O3" t="s">
        <v>30</v>
      </c>
      <c r="P3" t="s">
        <v>31</v>
      </c>
      <c r="Q3" t="s">
        <v>32</v>
      </c>
    </row>
    <row r="4" spans="1:17" x14ac:dyDescent="0.35">
      <c r="A4">
        <v>2017</v>
      </c>
      <c r="B4">
        <v>4226700</v>
      </c>
      <c r="C4">
        <v>518600</v>
      </c>
      <c r="D4">
        <v>1439500</v>
      </c>
      <c r="E4">
        <v>199500</v>
      </c>
      <c r="F4">
        <v>1867000</v>
      </c>
      <c r="G4">
        <v>580000</v>
      </c>
      <c r="H4">
        <v>250000</v>
      </c>
      <c r="I4">
        <v>185700</v>
      </c>
      <c r="J4">
        <v>333900</v>
      </c>
      <c r="K4">
        <v>101600</v>
      </c>
      <c r="L4">
        <v>152000</v>
      </c>
      <c r="M4">
        <v>198500</v>
      </c>
      <c r="O4">
        <f>SUM(B4:M4)</f>
        <v>10053000</v>
      </c>
      <c r="P4">
        <f>LN(O4/O5)</f>
        <v>2.5692814206900057E-2</v>
      </c>
      <c r="Q4">
        <f>O5*EXP(P4*0.5)</f>
        <v>9924681.0528097078</v>
      </c>
    </row>
    <row r="5" spans="1:17" x14ac:dyDescent="0.35">
      <c r="A5">
        <v>2016</v>
      </c>
      <c r="B5">
        <v>4119500</v>
      </c>
      <c r="C5">
        <v>505400</v>
      </c>
      <c r="D5">
        <v>1403000</v>
      </c>
      <c r="E5">
        <v>194500</v>
      </c>
      <c r="F5">
        <v>1819600</v>
      </c>
      <c r="G5">
        <v>565300</v>
      </c>
      <c r="H5">
        <v>243700</v>
      </c>
      <c r="I5">
        <v>181000</v>
      </c>
      <c r="J5">
        <v>325500</v>
      </c>
      <c r="K5">
        <v>99000</v>
      </c>
      <c r="L5">
        <v>148100</v>
      </c>
      <c r="M5">
        <v>193400</v>
      </c>
      <c r="O5">
        <f t="shared" ref="O5:O15" si="0">SUM(B5:M5)</f>
        <v>9798000</v>
      </c>
      <c r="P5">
        <f t="shared" ref="P5:P14" si="1">LN(O5/O6)</f>
        <v>2.4695164134757579E-2</v>
      </c>
      <c r="Q5">
        <f t="shared" ref="Q5:Q14" si="2">O6*EXP(P5*0.5)</f>
        <v>9677762.2413448449</v>
      </c>
    </row>
    <row r="6" spans="1:17" x14ac:dyDescent="0.35">
      <c r="A6">
        <v>2015</v>
      </c>
      <c r="B6">
        <v>4019100</v>
      </c>
      <c r="C6">
        <v>493100</v>
      </c>
      <c r="D6">
        <v>1368800</v>
      </c>
      <c r="E6">
        <v>189700</v>
      </c>
      <c r="F6">
        <v>1775200</v>
      </c>
      <c r="G6">
        <v>551500</v>
      </c>
      <c r="H6">
        <v>237700</v>
      </c>
      <c r="I6">
        <v>176600</v>
      </c>
      <c r="J6">
        <v>317500</v>
      </c>
      <c r="K6">
        <v>96600</v>
      </c>
      <c r="L6">
        <v>144500</v>
      </c>
      <c r="M6">
        <v>188700</v>
      </c>
      <c r="O6">
        <f t="shared" si="0"/>
        <v>9559000</v>
      </c>
      <c r="P6">
        <f t="shared" si="1"/>
        <v>8.2276955417410244E-2</v>
      </c>
      <c r="Q6">
        <f t="shared" si="2"/>
        <v>9173736.2072385754</v>
      </c>
    </row>
    <row r="7" spans="1:17" x14ac:dyDescent="0.35">
      <c r="A7">
        <v>2014</v>
      </c>
      <c r="B7">
        <v>3701500</v>
      </c>
      <c r="C7">
        <v>454200</v>
      </c>
      <c r="D7">
        <v>1260700</v>
      </c>
      <c r="E7">
        <v>174800</v>
      </c>
      <c r="F7">
        <v>1634900</v>
      </c>
      <c r="G7">
        <v>508000</v>
      </c>
      <c r="H7">
        <v>219000</v>
      </c>
      <c r="I7">
        <v>162600</v>
      </c>
      <c r="J7">
        <v>292500</v>
      </c>
      <c r="K7">
        <v>88900</v>
      </c>
      <c r="L7">
        <v>133100</v>
      </c>
      <c r="M7">
        <v>173800</v>
      </c>
      <c r="O7">
        <f t="shared" si="0"/>
        <v>8804000</v>
      </c>
      <c r="P7">
        <f t="shared" si="1"/>
        <v>8.1615198879959758E-2</v>
      </c>
      <c r="Q7">
        <f t="shared" si="2"/>
        <v>8451961.6657909658</v>
      </c>
    </row>
    <row r="8" spans="1:17" x14ac:dyDescent="0.35">
      <c r="A8">
        <v>2013</v>
      </c>
      <c r="B8">
        <v>3411400</v>
      </c>
      <c r="C8">
        <v>418600</v>
      </c>
      <c r="D8">
        <v>1161800</v>
      </c>
      <c r="E8">
        <v>161100</v>
      </c>
      <c r="F8">
        <v>1506800</v>
      </c>
      <c r="G8">
        <v>468200</v>
      </c>
      <c r="H8">
        <v>201800</v>
      </c>
      <c r="I8">
        <v>149900</v>
      </c>
      <c r="J8">
        <v>269500</v>
      </c>
      <c r="K8">
        <v>82000</v>
      </c>
      <c r="L8">
        <v>122700</v>
      </c>
      <c r="M8">
        <v>160200</v>
      </c>
      <c r="O8">
        <f t="shared" si="0"/>
        <v>8114000</v>
      </c>
      <c r="P8">
        <f t="shared" si="1"/>
        <v>8.8468956097096166E-2</v>
      </c>
      <c r="Q8">
        <f t="shared" si="2"/>
        <v>7762903.9669443294</v>
      </c>
    </row>
    <row r="9" spans="1:17" x14ac:dyDescent="0.35">
      <c r="A9">
        <v>2012</v>
      </c>
      <c r="B9">
        <v>3122700</v>
      </c>
      <c r="C9">
        <v>383100</v>
      </c>
      <c r="D9">
        <v>1063500</v>
      </c>
      <c r="E9">
        <v>147400</v>
      </c>
      <c r="F9">
        <v>1379300</v>
      </c>
      <c r="G9">
        <v>428500</v>
      </c>
      <c r="H9">
        <v>184700</v>
      </c>
      <c r="I9">
        <v>137200</v>
      </c>
      <c r="J9">
        <v>246700</v>
      </c>
      <c r="K9">
        <v>75000</v>
      </c>
      <c r="L9">
        <v>112300</v>
      </c>
      <c r="M9">
        <v>146600</v>
      </c>
      <c r="O9">
        <f t="shared" si="0"/>
        <v>7427000</v>
      </c>
      <c r="P9">
        <f t="shared" si="1"/>
        <v>6.0212359965429556E-2</v>
      </c>
      <c r="Q9">
        <f t="shared" si="2"/>
        <v>7206733.7261758177</v>
      </c>
    </row>
    <row r="10" spans="1:17" x14ac:dyDescent="0.35">
      <c r="A10">
        <v>2011</v>
      </c>
      <c r="B10">
        <v>2940200</v>
      </c>
      <c r="C10">
        <v>360700</v>
      </c>
      <c r="D10">
        <v>1001400</v>
      </c>
      <c r="E10">
        <v>138800</v>
      </c>
      <c r="F10">
        <v>1298700</v>
      </c>
      <c r="G10">
        <v>403500</v>
      </c>
      <c r="H10">
        <v>173900</v>
      </c>
      <c r="I10">
        <v>129200</v>
      </c>
      <c r="J10">
        <v>232300</v>
      </c>
      <c r="K10">
        <v>70600</v>
      </c>
      <c r="L10">
        <v>105700</v>
      </c>
      <c r="M10">
        <v>138000</v>
      </c>
      <c r="O10">
        <f t="shared" si="0"/>
        <v>6993000</v>
      </c>
      <c r="P10">
        <f t="shared" si="1"/>
        <v>4.31006743497169E-2</v>
      </c>
      <c r="Q10">
        <f t="shared" si="2"/>
        <v>6843910.7241401086</v>
      </c>
    </row>
    <row r="11" spans="1:17" x14ac:dyDescent="0.35">
      <c r="A11">
        <v>2010</v>
      </c>
      <c r="B11">
        <v>2816200</v>
      </c>
      <c r="C11">
        <v>345500</v>
      </c>
      <c r="D11">
        <v>959100</v>
      </c>
      <c r="E11">
        <v>132900</v>
      </c>
      <c r="F11">
        <v>1243900</v>
      </c>
      <c r="G11">
        <v>386500</v>
      </c>
      <c r="H11">
        <v>166600</v>
      </c>
      <c r="I11">
        <v>123700</v>
      </c>
      <c r="J11">
        <v>222500</v>
      </c>
      <c r="K11">
        <v>67700</v>
      </c>
      <c r="L11">
        <v>101200</v>
      </c>
      <c r="M11">
        <v>132200</v>
      </c>
      <c r="O11">
        <f t="shared" si="0"/>
        <v>6698000</v>
      </c>
      <c r="P11">
        <f t="shared" si="1"/>
        <v>3.1546443656014216E-2</v>
      </c>
      <c r="Q11">
        <f t="shared" si="2"/>
        <v>6593179.8094697827</v>
      </c>
    </row>
    <row r="12" spans="1:17" x14ac:dyDescent="0.35">
      <c r="A12">
        <v>2009</v>
      </c>
      <c r="B12">
        <v>2728600</v>
      </c>
      <c r="C12">
        <v>334800</v>
      </c>
      <c r="D12">
        <v>929300</v>
      </c>
      <c r="E12">
        <v>128800</v>
      </c>
      <c r="F12">
        <v>1205300</v>
      </c>
      <c r="G12">
        <v>374500</v>
      </c>
      <c r="H12">
        <v>161400</v>
      </c>
      <c r="I12">
        <v>119900</v>
      </c>
      <c r="J12">
        <v>215600</v>
      </c>
      <c r="K12">
        <v>65600</v>
      </c>
      <c r="L12">
        <v>98100</v>
      </c>
      <c r="M12">
        <v>128100</v>
      </c>
      <c r="O12">
        <f t="shared" si="0"/>
        <v>6490000</v>
      </c>
      <c r="P12">
        <f t="shared" si="1"/>
        <v>3.0824626171202033E-2</v>
      </c>
      <c r="Q12">
        <f t="shared" si="2"/>
        <v>6390740.9586056611</v>
      </c>
    </row>
    <row r="13" spans="1:17" x14ac:dyDescent="0.35">
      <c r="A13">
        <v>2008</v>
      </c>
      <c r="B13">
        <v>2645900</v>
      </c>
      <c r="C13">
        <v>324600</v>
      </c>
      <c r="D13">
        <v>901100</v>
      </c>
      <c r="E13">
        <v>124900</v>
      </c>
      <c r="F13">
        <v>1168700</v>
      </c>
      <c r="G13">
        <v>363100</v>
      </c>
      <c r="H13">
        <v>156500</v>
      </c>
      <c r="I13">
        <v>116300</v>
      </c>
      <c r="J13">
        <v>209000</v>
      </c>
      <c r="K13">
        <v>63600</v>
      </c>
      <c r="L13">
        <v>95100</v>
      </c>
      <c r="M13">
        <v>124200</v>
      </c>
      <c r="O13">
        <f t="shared" si="0"/>
        <v>6293000</v>
      </c>
      <c r="P13">
        <f t="shared" si="1"/>
        <v>3.0166010232110348E-2</v>
      </c>
      <c r="Q13">
        <f t="shared" si="2"/>
        <v>6198794.8828784451</v>
      </c>
    </row>
    <row r="14" spans="1:17" x14ac:dyDescent="0.35">
      <c r="A14">
        <v>2007</v>
      </c>
      <c r="B14">
        <v>2567200</v>
      </c>
      <c r="C14">
        <v>315000</v>
      </c>
      <c r="D14">
        <v>874300</v>
      </c>
      <c r="E14">
        <v>121200</v>
      </c>
      <c r="F14">
        <v>1134000</v>
      </c>
      <c r="G14">
        <v>352300</v>
      </c>
      <c r="H14">
        <v>151900</v>
      </c>
      <c r="I14">
        <v>112800</v>
      </c>
      <c r="J14">
        <v>202800</v>
      </c>
      <c r="K14">
        <v>61700</v>
      </c>
      <c r="L14">
        <v>92300</v>
      </c>
      <c r="M14">
        <v>120500</v>
      </c>
      <c r="O14">
        <f t="shared" si="0"/>
        <v>6106000</v>
      </c>
      <c r="P14">
        <f t="shared" si="1"/>
        <v>2.9585006318900372E-2</v>
      </c>
      <c r="Q14">
        <f t="shared" si="2"/>
        <v>6016341.7456125282</v>
      </c>
    </row>
    <row r="15" spans="1:17" x14ac:dyDescent="0.35">
      <c r="A15">
        <v>2006</v>
      </c>
      <c r="B15">
        <v>2492400</v>
      </c>
      <c r="C15">
        <v>305800</v>
      </c>
      <c r="D15">
        <v>848900</v>
      </c>
      <c r="E15">
        <v>117700</v>
      </c>
      <c r="F15">
        <v>1100900</v>
      </c>
      <c r="G15">
        <v>342000</v>
      </c>
      <c r="H15">
        <v>147400</v>
      </c>
      <c r="I15">
        <v>109500</v>
      </c>
      <c r="J15">
        <v>196900</v>
      </c>
      <c r="K15">
        <v>59900</v>
      </c>
      <c r="L15">
        <v>89600</v>
      </c>
      <c r="M15">
        <v>117000</v>
      </c>
      <c r="O15">
        <f t="shared" si="0"/>
        <v>5928000</v>
      </c>
    </row>
    <row r="18" spans="2:8" x14ac:dyDescent="0.35">
      <c r="B18" s="1" t="s">
        <v>33</v>
      </c>
    </row>
    <row r="19" spans="2:8" x14ac:dyDescent="0.35">
      <c r="B19" t="s">
        <v>34</v>
      </c>
      <c r="H19" t="s">
        <v>35</v>
      </c>
    </row>
    <row r="20" spans="2:8" x14ac:dyDescent="0.35">
      <c r="D20" t="s">
        <v>34</v>
      </c>
      <c r="H20" t="s">
        <v>36</v>
      </c>
    </row>
    <row r="21" spans="2:8" x14ac:dyDescent="0.35">
      <c r="H21" t="s">
        <v>37</v>
      </c>
    </row>
  </sheetData>
  <hyperlinks>
    <hyperlink ref="B1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workbookViewId="0">
      <selection activeCell="D22" sqref="D22"/>
    </sheetView>
  </sheetViews>
  <sheetFormatPr defaultRowHeight="14.5" x14ac:dyDescent="0.35"/>
  <sheetData>
    <row r="1" spans="1:12" x14ac:dyDescent="0.35">
      <c r="A1" t="s">
        <v>0</v>
      </c>
    </row>
    <row r="3" spans="1:12" x14ac:dyDescent="0.3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35">
      <c r="A4" t="s">
        <v>13</v>
      </c>
      <c r="B4">
        <v>185011</v>
      </c>
      <c r="C4">
        <v>181328</v>
      </c>
      <c r="D4">
        <v>179872</v>
      </c>
      <c r="E4">
        <v>183948</v>
      </c>
      <c r="F4">
        <v>178435</v>
      </c>
      <c r="G4">
        <v>177695</v>
      </c>
      <c r="H4">
        <v>178143</v>
      </c>
      <c r="I4">
        <v>188902</v>
      </c>
      <c r="J4">
        <v>198018</v>
      </c>
      <c r="K4">
        <v>197789</v>
      </c>
      <c r="L4">
        <v>211441</v>
      </c>
    </row>
    <row r="7" spans="1:12" x14ac:dyDescent="0.35">
      <c r="A7" s="1" t="s">
        <v>14</v>
      </c>
    </row>
    <row r="8" spans="1:12" x14ac:dyDescent="0.35">
      <c r="A8" s="2" t="s">
        <v>15</v>
      </c>
    </row>
    <row r="9" spans="1:12" x14ac:dyDescent="0.35">
      <c r="A9" t="s">
        <v>34</v>
      </c>
    </row>
  </sheetData>
  <hyperlinks>
    <hyperlink ref="A7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3"/>
  <sheetViews>
    <sheetView workbookViewId="0">
      <selection activeCell="G2" sqref="G2:J13"/>
    </sheetView>
  </sheetViews>
  <sheetFormatPr defaultRowHeight="14.5" x14ac:dyDescent="0.35"/>
  <cols>
    <col min="2" max="2" width="15" customWidth="1"/>
    <col min="3" max="3" width="17.90625" bestFit="1" customWidth="1"/>
    <col min="4" max="4" width="6.81640625" bestFit="1" customWidth="1"/>
    <col min="5" max="5" width="19.6328125" bestFit="1" customWidth="1"/>
    <col min="8" max="8" width="34.6328125" bestFit="1" customWidth="1"/>
    <col min="10" max="10" width="23.453125" bestFit="1" customWidth="1"/>
  </cols>
  <sheetData>
    <row r="1" spans="2:10" x14ac:dyDescent="0.35">
      <c r="C1" t="s">
        <v>48</v>
      </c>
      <c r="H1" t="s">
        <v>49</v>
      </c>
    </row>
    <row r="2" spans="2:10" x14ac:dyDescent="0.35">
      <c r="B2" t="s">
        <v>17</v>
      </c>
      <c r="C2" t="s">
        <v>32</v>
      </c>
      <c r="D2" t="s">
        <v>38</v>
      </c>
      <c r="E2" t="s">
        <v>51</v>
      </c>
      <c r="G2" t="s">
        <v>17</v>
      </c>
      <c r="H2" t="s">
        <v>32</v>
      </c>
      <c r="I2" t="s">
        <v>38</v>
      </c>
      <c r="J2" t="s">
        <v>50</v>
      </c>
    </row>
    <row r="3" spans="2:10" x14ac:dyDescent="0.35">
      <c r="B3">
        <v>2017</v>
      </c>
      <c r="C3">
        <v>9924681.0528097078</v>
      </c>
      <c r="D3">
        <v>211441</v>
      </c>
      <c r="E3">
        <f>(D3/C3)*1000</f>
        <v>21.304563731057172</v>
      </c>
      <c r="G3">
        <v>2017</v>
      </c>
      <c r="H3">
        <v>2452312.6350855022</v>
      </c>
      <c r="I3">
        <v>211441</v>
      </c>
      <c r="J3">
        <f>(I3/H3)*1000</f>
        <v>86.221062100684364</v>
      </c>
    </row>
    <row r="4" spans="2:10" x14ac:dyDescent="0.35">
      <c r="B4">
        <v>2016</v>
      </c>
      <c r="C4">
        <v>9677762.2413448449</v>
      </c>
      <c r="D4">
        <v>197789</v>
      </c>
      <c r="E4">
        <f t="shared" ref="E4:E13" si="0">(D4/C4)*1000</f>
        <v>20.437472534199678</v>
      </c>
      <c r="G4">
        <v>2016</v>
      </c>
      <c r="H4">
        <v>2391419.1627358007</v>
      </c>
      <c r="I4">
        <v>197789</v>
      </c>
      <c r="J4">
        <f t="shared" ref="J4:J13" si="1">(I4/H4)*1000</f>
        <v>82.707792545129536</v>
      </c>
    </row>
    <row r="5" spans="2:10" x14ac:dyDescent="0.35">
      <c r="B5">
        <v>2015</v>
      </c>
      <c r="C5">
        <v>9173736.2072385754</v>
      </c>
      <c r="D5">
        <v>198018</v>
      </c>
      <c r="E5">
        <f t="shared" si="0"/>
        <v>21.585316552241064</v>
      </c>
      <c r="G5">
        <v>2015</v>
      </c>
      <c r="H5">
        <v>2266199.6604227088</v>
      </c>
      <c r="I5">
        <v>198018</v>
      </c>
      <c r="J5">
        <f t="shared" si="1"/>
        <v>87.378885213963969</v>
      </c>
    </row>
    <row r="6" spans="2:10" x14ac:dyDescent="0.35">
      <c r="B6">
        <v>2014</v>
      </c>
      <c r="C6">
        <v>8451961.6657909658</v>
      </c>
      <c r="D6">
        <v>188902</v>
      </c>
      <c r="E6">
        <f t="shared" si="0"/>
        <v>22.350077706170222</v>
      </c>
      <c r="G6">
        <v>2014</v>
      </c>
      <c r="H6">
        <v>2087020.7129302765</v>
      </c>
      <c r="I6">
        <v>188902</v>
      </c>
      <c r="J6">
        <f t="shared" si="1"/>
        <v>90.512757650005597</v>
      </c>
    </row>
    <row r="7" spans="2:10" x14ac:dyDescent="0.35">
      <c r="B7">
        <v>2013</v>
      </c>
      <c r="C7">
        <v>7762903.9669443294</v>
      </c>
      <c r="D7">
        <v>178143</v>
      </c>
      <c r="E7">
        <f t="shared" si="0"/>
        <v>22.947984511796232</v>
      </c>
      <c r="G7">
        <v>2013</v>
      </c>
      <c r="H7">
        <v>1916739.8441624779</v>
      </c>
      <c r="I7">
        <v>178143</v>
      </c>
      <c r="J7">
        <f t="shared" si="1"/>
        <v>92.940625480574724</v>
      </c>
    </row>
    <row r="8" spans="2:10" x14ac:dyDescent="0.35">
      <c r="B8">
        <v>2012</v>
      </c>
      <c r="C8">
        <v>7206733.7261758177</v>
      </c>
      <c r="D8">
        <v>177695</v>
      </c>
      <c r="E8">
        <f t="shared" si="0"/>
        <v>24.656801090706054</v>
      </c>
      <c r="G8">
        <v>2012</v>
      </c>
      <c r="H8">
        <v>1779433.8180162811</v>
      </c>
      <c r="I8">
        <v>177695</v>
      </c>
      <c r="J8">
        <f t="shared" si="1"/>
        <v>99.860415262926168</v>
      </c>
    </row>
    <row r="9" spans="2:10" x14ac:dyDescent="0.35">
      <c r="B9">
        <v>2011</v>
      </c>
      <c r="C9">
        <v>6843910.7241401086</v>
      </c>
      <c r="D9">
        <v>178435</v>
      </c>
      <c r="E9">
        <f t="shared" si="0"/>
        <v>26.07208176614828</v>
      </c>
      <c r="G9">
        <v>2011</v>
      </c>
      <c r="H9">
        <v>1718058.5258657516</v>
      </c>
      <c r="I9">
        <v>178435</v>
      </c>
      <c r="J9">
        <f t="shared" si="1"/>
        <v>103.85851082115165</v>
      </c>
    </row>
    <row r="10" spans="2:10" x14ac:dyDescent="0.35">
      <c r="B10">
        <v>2010</v>
      </c>
      <c r="C10">
        <v>6593179.8094697827</v>
      </c>
      <c r="D10">
        <v>183948</v>
      </c>
      <c r="E10">
        <f t="shared" si="0"/>
        <v>27.89973962727295</v>
      </c>
      <c r="G10">
        <v>2010</v>
      </c>
      <c r="H10">
        <v>1683004.8323460037</v>
      </c>
      <c r="I10">
        <v>183948</v>
      </c>
      <c r="J10">
        <f t="shared" si="1"/>
        <v>109.29736888728237</v>
      </c>
    </row>
    <row r="11" spans="2:10" x14ac:dyDescent="0.35">
      <c r="B11">
        <v>2009</v>
      </c>
      <c r="C11">
        <v>6390740.9586056611</v>
      </c>
      <c r="D11">
        <v>179872</v>
      </c>
      <c r="E11">
        <f t="shared" si="0"/>
        <v>28.145719121628218</v>
      </c>
      <c r="G11">
        <v>2009</v>
      </c>
      <c r="H11">
        <v>1630351.8350343893</v>
      </c>
      <c r="I11">
        <v>179872</v>
      </c>
      <c r="J11">
        <f t="shared" si="1"/>
        <v>110.32710617104676</v>
      </c>
    </row>
    <row r="12" spans="2:10" x14ac:dyDescent="0.35">
      <c r="B12">
        <v>2008</v>
      </c>
      <c r="C12">
        <v>6198794.8828784451</v>
      </c>
      <c r="D12">
        <v>181328</v>
      </c>
      <c r="E12">
        <f t="shared" si="0"/>
        <v>29.252137459950816</v>
      </c>
      <c r="G12">
        <v>2008</v>
      </c>
      <c r="H12">
        <v>1580362.9000960505</v>
      </c>
      <c r="I12">
        <v>181328</v>
      </c>
      <c r="J12">
        <f t="shared" si="1"/>
        <v>114.73820347780838</v>
      </c>
    </row>
    <row r="13" spans="2:10" x14ac:dyDescent="0.35">
      <c r="B13">
        <v>2007</v>
      </c>
      <c r="C13">
        <v>6016341.7456125282</v>
      </c>
      <c r="D13">
        <v>185011</v>
      </c>
      <c r="E13">
        <f t="shared" si="0"/>
        <v>30.751411376343597</v>
      </c>
      <c r="G13">
        <v>2007</v>
      </c>
      <c r="H13">
        <v>1532971.4212600312</v>
      </c>
      <c r="I13">
        <v>185011</v>
      </c>
      <c r="J13">
        <f t="shared" si="1"/>
        <v>120.68783372877856</v>
      </c>
    </row>
  </sheetData>
  <sortState xmlns:xlrd2="http://schemas.microsoft.com/office/spreadsheetml/2017/richdata2" ref="F3:G13">
    <sortCondition descending="1" ref="F3:F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E6EE-FDBB-4B71-8E29-A4721D86F78A}">
  <dimension ref="A1:C26"/>
  <sheetViews>
    <sheetView tabSelected="1" workbookViewId="0">
      <selection sqref="A1:C12"/>
    </sheetView>
  </sheetViews>
  <sheetFormatPr defaultRowHeight="14.5" x14ac:dyDescent="0.35"/>
  <sheetData>
    <row r="1" spans="1:3" x14ac:dyDescent="0.35">
      <c r="A1" t="s">
        <v>53</v>
      </c>
      <c r="B1" t="s">
        <v>51</v>
      </c>
      <c r="C1" t="s">
        <v>50</v>
      </c>
    </row>
    <row r="2" spans="1:3" x14ac:dyDescent="0.35">
      <c r="A2">
        <v>2007</v>
      </c>
      <c r="B2">
        <v>30.751411376343597</v>
      </c>
      <c r="C2">
        <v>120.68783372877856</v>
      </c>
    </row>
    <row r="3" spans="1:3" x14ac:dyDescent="0.35">
      <c r="A3">
        <v>2008</v>
      </c>
      <c r="B3">
        <v>29.252137459950816</v>
      </c>
      <c r="C3">
        <v>114.73820347780838</v>
      </c>
    </row>
    <row r="4" spans="1:3" x14ac:dyDescent="0.35">
      <c r="A4">
        <v>2009</v>
      </c>
      <c r="B4">
        <v>28.145719121628218</v>
      </c>
      <c r="C4">
        <v>110.32710617104676</v>
      </c>
    </row>
    <row r="5" spans="1:3" x14ac:dyDescent="0.35">
      <c r="A5">
        <v>2010</v>
      </c>
      <c r="B5">
        <v>27.89973962727295</v>
      </c>
      <c r="C5">
        <v>109.29736888728237</v>
      </c>
    </row>
    <row r="6" spans="1:3" x14ac:dyDescent="0.35">
      <c r="A6">
        <v>2011</v>
      </c>
      <c r="B6">
        <v>26.07208176614828</v>
      </c>
      <c r="C6">
        <v>103.85851082115165</v>
      </c>
    </row>
    <row r="7" spans="1:3" x14ac:dyDescent="0.35">
      <c r="A7">
        <v>2012</v>
      </c>
      <c r="B7">
        <v>24.656801090706054</v>
      </c>
      <c r="C7">
        <v>99.860415262926168</v>
      </c>
    </row>
    <row r="8" spans="1:3" x14ac:dyDescent="0.35">
      <c r="A8">
        <v>2013</v>
      </c>
      <c r="B8">
        <v>22.947984511796232</v>
      </c>
      <c r="C8">
        <v>92.940625480574724</v>
      </c>
    </row>
    <row r="9" spans="1:3" x14ac:dyDescent="0.35">
      <c r="A9">
        <v>2014</v>
      </c>
      <c r="B9">
        <v>22.350077706170222</v>
      </c>
      <c r="C9">
        <v>90.512757650005597</v>
      </c>
    </row>
    <row r="10" spans="1:3" x14ac:dyDescent="0.35">
      <c r="A10">
        <v>2015</v>
      </c>
      <c r="B10">
        <v>21.585316552241064</v>
      </c>
      <c r="C10">
        <v>87.378885213963969</v>
      </c>
    </row>
    <row r="11" spans="1:3" x14ac:dyDescent="0.35">
      <c r="A11">
        <v>2016</v>
      </c>
      <c r="B11">
        <v>20.437472534199678</v>
      </c>
      <c r="C11">
        <v>82.707792545129536</v>
      </c>
    </row>
    <row r="12" spans="1:3" x14ac:dyDescent="0.35">
      <c r="A12">
        <v>2017</v>
      </c>
      <c r="B12">
        <v>21.304563731057172</v>
      </c>
      <c r="C12">
        <v>86.221062100684364</v>
      </c>
    </row>
    <row r="15" spans="1:3" x14ac:dyDescent="0.35">
      <c r="A15" t="s">
        <v>17</v>
      </c>
      <c r="B15" t="s">
        <v>50</v>
      </c>
    </row>
    <row r="16" spans="1:3" x14ac:dyDescent="0.35">
      <c r="A16">
        <v>2007</v>
      </c>
      <c r="B16">
        <v>120.68783372877856</v>
      </c>
    </row>
    <row r="17" spans="1:2" x14ac:dyDescent="0.35">
      <c r="A17">
        <v>2008</v>
      </c>
      <c r="B17">
        <v>114.73820347780838</v>
      </c>
    </row>
    <row r="18" spans="1:2" x14ac:dyDescent="0.35">
      <c r="A18">
        <v>2009</v>
      </c>
      <c r="B18">
        <v>110.32710617104676</v>
      </c>
    </row>
    <row r="19" spans="1:2" x14ac:dyDescent="0.35">
      <c r="A19">
        <v>2010</v>
      </c>
      <c r="B19">
        <v>109.29736888728237</v>
      </c>
    </row>
    <row r="20" spans="1:2" x14ac:dyDescent="0.35">
      <c r="A20">
        <v>2011</v>
      </c>
      <c r="B20">
        <v>103.85851082115165</v>
      </c>
    </row>
    <row r="21" spans="1:2" x14ac:dyDescent="0.35">
      <c r="A21">
        <v>2012</v>
      </c>
      <c r="B21">
        <v>99.860415262926168</v>
      </c>
    </row>
    <row r="22" spans="1:2" x14ac:dyDescent="0.35">
      <c r="A22">
        <v>2013</v>
      </c>
      <c r="B22">
        <v>92.940625480574724</v>
      </c>
    </row>
    <row r="23" spans="1:2" x14ac:dyDescent="0.35">
      <c r="A23">
        <v>2014</v>
      </c>
      <c r="B23">
        <v>90.512757650005597</v>
      </c>
    </row>
    <row r="24" spans="1:2" x14ac:dyDescent="0.35">
      <c r="A24">
        <v>2015</v>
      </c>
      <c r="B24">
        <v>87.378885213963969</v>
      </c>
    </row>
    <row r="25" spans="1:2" x14ac:dyDescent="0.35">
      <c r="A25">
        <v>2016</v>
      </c>
      <c r="B25">
        <v>82.707792545129536</v>
      </c>
    </row>
    <row r="26" spans="1:2" x14ac:dyDescent="0.35">
      <c r="A26">
        <v>2017</v>
      </c>
      <c r="B26">
        <v>86.221062100684364</v>
      </c>
    </row>
  </sheetData>
  <sortState xmlns:xlrd2="http://schemas.microsoft.com/office/spreadsheetml/2017/richdata2" ref="A16:B26">
    <sortCondition ref="A16:A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Pop_02 (2)</vt:lpstr>
      <vt:lpstr>pop (1)</vt:lpstr>
      <vt:lpstr>vit-001</vt:lpstr>
      <vt:lpstr>CBR GFR Calculations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KBietsch</dc:creator>
  <cp:lastModifiedBy>KBietsch</cp:lastModifiedBy>
  <dcterms:created xsi:type="dcterms:W3CDTF">2019-07-10T20:43:59Z</dcterms:created>
  <dcterms:modified xsi:type="dcterms:W3CDTF">2019-07-22T20:45:36Z</dcterms:modified>
</cp:coreProperties>
</file>