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\Business Analysis\NYSE Project\"/>
    </mc:Choice>
  </mc:AlternateContent>
  <xr:revisionPtr revIDLastSave="0" documentId="13_ncr:1_{7AD25386-7D3C-424A-B52C-A766AD0E9056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Task 1 - Data Analysis" sheetId="28" r:id="rId1"/>
    <sheet name="Sheet2" sheetId="35" state="hidden" r:id="rId2"/>
    <sheet name="Task 1 - Statistics" sheetId="33" r:id="rId3"/>
    <sheet name="Task 2 - Profit and Loss" sheetId="6" r:id="rId4"/>
    <sheet name="Task 3 - Forecast Model" sheetId="9" r:id="rId5"/>
    <sheet name="NYSE Data" sheetId="1" r:id="rId6"/>
    <sheet name="Sheet1" sheetId="34" state="hidden" r:id="rId7"/>
    <sheet name="Securities" sheetId="10" r:id="rId8"/>
    <sheet name="Data Validation" sheetId="8" r:id="rId9"/>
    <sheet name="Data" sheetId="18" r:id="rId10"/>
  </sheets>
  <definedNames>
    <definedName name="_xlnm._FilterDatabase" localSheetId="9" hidden="1">Data!$A$1:$B$236</definedName>
    <definedName name="_xlnm._FilterDatabase" localSheetId="5" hidden="1">'NYSE Data'!$A$1:$M$1711</definedName>
    <definedName name="_xlchart.v1.0" hidden="1">'Task 1 - Data Analysis'!$X$1:$X$45</definedName>
    <definedName name="_xlchart.v1.1" hidden="1">'Task 1 - Data Analysis'!$Y$1:$Y$52</definedName>
    <definedName name="_xlchart.v1.2" hidden="1">Sheet1!$F$1:$F$46</definedName>
    <definedName name="_xlchart.v1.3" hidden="1">Data!$B$3:$B$58</definedName>
    <definedName name="COGS">'NYSE Data'!$F$2:$F$1711</definedName>
    <definedName name="Company_List">'Data Validation'!$H$3:$H$432</definedName>
    <definedName name="Gross_Margin">'NYSE Data'!$P$2:$P$1711</definedName>
    <definedName name="Operating_Margin">'NYSE Data'!$Q$2:$Q$1711</definedName>
    <definedName name="Other_Items">'NYSE Data'!$I$2:$I$1711</definedName>
    <definedName name="R_D">'NYSE Data'!$H$2:$H$1711</definedName>
    <definedName name="Security_name">Securities!$A$2:$B$506</definedName>
    <definedName name="SGAs">'NYSE Data'!$G$2:$G$1711</definedName>
    <definedName name="Ticker_Symbol">'NYSE Data'!$B$2:$B$1711</definedName>
    <definedName name="Total_Revenue">'NYSE Data'!$E$2:$E$1711</definedName>
    <definedName name="Year">'NYSE Data'!$C$2:$C$1711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33" l="1"/>
  <c r="E19" i="33"/>
  <c r="E2" i="9" l="1"/>
  <c r="D3" i="6"/>
  <c r="F18" i="9" l="1" a="1"/>
  <c r="F18" i="9" s="1"/>
  <c r="E18" i="9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2" i="1"/>
  <c r="N3" i="1"/>
  <c r="O3" i="1" s="1"/>
  <c r="Q3" i="1" s="1"/>
  <c r="N4" i="1"/>
  <c r="O4" i="1" s="1"/>
  <c r="Q4" i="1" s="1"/>
  <c r="N5" i="1"/>
  <c r="O5" i="1" s="1"/>
  <c r="Q5" i="1" s="1"/>
  <c r="N6" i="1"/>
  <c r="O6" i="1" s="1"/>
  <c r="Q6" i="1" s="1"/>
  <c r="N7" i="1"/>
  <c r="O7" i="1" s="1"/>
  <c r="Q7" i="1" s="1"/>
  <c r="N8" i="1"/>
  <c r="O8" i="1" s="1"/>
  <c r="Q8" i="1" s="1"/>
  <c r="N9" i="1"/>
  <c r="O9" i="1" s="1"/>
  <c r="Q9" i="1" s="1"/>
  <c r="N10" i="1"/>
  <c r="O10" i="1" s="1"/>
  <c r="Q10" i="1" s="1"/>
  <c r="N11" i="1"/>
  <c r="O11" i="1" s="1"/>
  <c r="Q11" i="1" s="1"/>
  <c r="N12" i="1"/>
  <c r="O12" i="1" s="1"/>
  <c r="Q12" i="1" s="1"/>
  <c r="N13" i="1"/>
  <c r="O13" i="1" s="1"/>
  <c r="Q13" i="1" s="1"/>
  <c r="N14" i="1"/>
  <c r="O14" i="1" s="1"/>
  <c r="Q14" i="1" s="1"/>
  <c r="N15" i="1"/>
  <c r="O15" i="1" s="1"/>
  <c r="Q15" i="1" s="1"/>
  <c r="N16" i="1"/>
  <c r="O16" i="1" s="1"/>
  <c r="Q16" i="1" s="1"/>
  <c r="N17" i="1"/>
  <c r="O17" i="1" s="1"/>
  <c r="Q17" i="1" s="1"/>
  <c r="N18" i="1"/>
  <c r="O18" i="1" s="1"/>
  <c r="Q18" i="1" s="1"/>
  <c r="N19" i="1"/>
  <c r="O19" i="1" s="1"/>
  <c r="Q19" i="1" s="1"/>
  <c r="N20" i="1"/>
  <c r="O20" i="1" s="1"/>
  <c r="Q20" i="1" s="1"/>
  <c r="N21" i="1"/>
  <c r="O21" i="1" s="1"/>
  <c r="Q21" i="1" s="1"/>
  <c r="N22" i="1"/>
  <c r="O22" i="1" s="1"/>
  <c r="Q22" i="1" s="1"/>
  <c r="N23" i="1"/>
  <c r="O23" i="1" s="1"/>
  <c r="Q23" i="1" s="1"/>
  <c r="N24" i="1"/>
  <c r="O24" i="1" s="1"/>
  <c r="Q24" i="1" s="1"/>
  <c r="N25" i="1"/>
  <c r="O25" i="1" s="1"/>
  <c r="Q25" i="1" s="1"/>
  <c r="N26" i="1"/>
  <c r="O26" i="1" s="1"/>
  <c r="Q26" i="1" s="1"/>
  <c r="N27" i="1"/>
  <c r="O27" i="1" s="1"/>
  <c r="Q27" i="1" s="1"/>
  <c r="N28" i="1"/>
  <c r="O28" i="1" s="1"/>
  <c r="Q28" i="1" s="1"/>
  <c r="N29" i="1"/>
  <c r="O29" i="1" s="1"/>
  <c r="Q29" i="1" s="1"/>
  <c r="N30" i="1"/>
  <c r="O30" i="1" s="1"/>
  <c r="Q30" i="1" s="1"/>
  <c r="N31" i="1"/>
  <c r="O31" i="1" s="1"/>
  <c r="Q31" i="1" s="1"/>
  <c r="N32" i="1"/>
  <c r="O32" i="1" s="1"/>
  <c r="Q32" i="1" s="1"/>
  <c r="N33" i="1"/>
  <c r="O33" i="1" s="1"/>
  <c r="Q33" i="1" s="1"/>
  <c r="N34" i="1"/>
  <c r="O34" i="1" s="1"/>
  <c r="Q34" i="1" s="1"/>
  <c r="N35" i="1"/>
  <c r="O35" i="1" s="1"/>
  <c r="Q35" i="1" s="1"/>
  <c r="N36" i="1"/>
  <c r="O36" i="1" s="1"/>
  <c r="Q36" i="1" s="1"/>
  <c r="N37" i="1"/>
  <c r="O37" i="1" s="1"/>
  <c r="Q37" i="1" s="1"/>
  <c r="N38" i="1"/>
  <c r="O38" i="1" s="1"/>
  <c r="Q38" i="1" s="1"/>
  <c r="N39" i="1"/>
  <c r="O39" i="1" s="1"/>
  <c r="Q39" i="1" s="1"/>
  <c r="N40" i="1"/>
  <c r="O40" i="1" s="1"/>
  <c r="Q40" i="1" s="1"/>
  <c r="N41" i="1"/>
  <c r="O41" i="1" s="1"/>
  <c r="Q41" i="1" s="1"/>
  <c r="N42" i="1"/>
  <c r="O42" i="1" s="1"/>
  <c r="Q42" i="1" s="1"/>
  <c r="N43" i="1"/>
  <c r="O43" i="1" s="1"/>
  <c r="Q43" i="1" s="1"/>
  <c r="N44" i="1"/>
  <c r="O44" i="1" s="1"/>
  <c r="Q44" i="1" s="1"/>
  <c r="N45" i="1"/>
  <c r="O45" i="1" s="1"/>
  <c r="Q45" i="1" s="1"/>
  <c r="N46" i="1"/>
  <c r="O46" i="1" s="1"/>
  <c r="Q46" i="1" s="1"/>
  <c r="N47" i="1"/>
  <c r="O47" i="1" s="1"/>
  <c r="Q47" i="1" s="1"/>
  <c r="N48" i="1"/>
  <c r="O48" i="1" s="1"/>
  <c r="Q48" i="1" s="1"/>
  <c r="N49" i="1"/>
  <c r="O49" i="1" s="1"/>
  <c r="Q49" i="1" s="1"/>
  <c r="N50" i="1"/>
  <c r="O50" i="1" s="1"/>
  <c r="Q50" i="1" s="1"/>
  <c r="N51" i="1"/>
  <c r="O51" i="1" s="1"/>
  <c r="Q51" i="1" s="1"/>
  <c r="N52" i="1"/>
  <c r="O52" i="1" s="1"/>
  <c r="Q52" i="1" s="1"/>
  <c r="N53" i="1"/>
  <c r="O53" i="1" s="1"/>
  <c r="Q53" i="1" s="1"/>
  <c r="N54" i="1"/>
  <c r="O54" i="1" s="1"/>
  <c r="Q54" i="1" s="1"/>
  <c r="N55" i="1"/>
  <c r="O55" i="1" s="1"/>
  <c r="Q55" i="1" s="1"/>
  <c r="N56" i="1"/>
  <c r="O56" i="1" s="1"/>
  <c r="Q56" i="1" s="1"/>
  <c r="N57" i="1"/>
  <c r="O57" i="1" s="1"/>
  <c r="Q57" i="1" s="1"/>
  <c r="N58" i="1"/>
  <c r="O58" i="1" s="1"/>
  <c r="Q58" i="1" s="1"/>
  <c r="N59" i="1"/>
  <c r="O59" i="1" s="1"/>
  <c r="Q59" i="1" s="1"/>
  <c r="N60" i="1"/>
  <c r="O60" i="1" s="1"/>
  <c r="Q60" i="1" s="1"/>
  <c r="N61" i="1"/>
  <c r="O61" i="1" s="1"/>
  <c r="Q61" i="1" s="1"/>
  <c r="N62" i="1"/>
  <c r="O62" i="1" s="1"/>
  <c r="Q62" i="1" s="1"/>
  <c r="N63" i="1"/>
  <c r="O63" i="1" s="1"/>
  <c r="Q63" i="1" s="1"/>
  <c r="N64" i="1"/>
  <c r="O64" i="1" s="1"/>
  <c r="Q64" i="1" s="1"/>
  <c r="N65" i="1"/>
  <c r="O65" i="1" s="1"/>
  <c r="Q65" i="1" s="1"/>
  <c r="N66" i="1"/>
  <c r="O66" i="1" s="1"/>
  <c r="Q66" i="1" s="1"/>
  <c r="N67" i="1"/>
  <c r="O67" i="1" s="1"/>
  <c r="Q67" i="1" s="1"/>
  <c r="N68" i="1"/>
  <c r="O68" i="1" s="1"/>
  <c r="Q68" i="1" s="1"/>
  <c r="N69" i="1"/>
  <c r="O69" i="1" s="1"/>
  <c r="Q69" i="1" s="1"/>
  <c r="N70" i="1"/>
  <c r="O70" i="1" s="1"/>
  <c r="Q70" i="1" s="1"/>
  <c r="N71" i="1"/>
  <c r="O71" i="1" s="1"/>
  <c r="Q71" i="1" s="1"/>
  <c r="N72" i="1"/>
  <c r="O72" i="1" s="1"/>
  <c r="Q72" i="1" s="1"/>
  <c r="N73" i="1"/>
  <c r="O73" i="1" s="1"/>
  <c r="Q73" i="1" s="1"/>
  <c r="N74" i="1"/>
  <c r="O74" i="1" s="1"/>
  <c r="Q74" i="1" s="1"/>
  <c r="N75" i="1"/>
  <c r="O75" i="1" s="1"/>
  <c r="Q75" i="1" s="1"/>
  <c r="N76" i="1"/>
  <c r="O76" i="1" s="1"/>
  <c r="Q76" i="1" s="1"/>
  <c r="N77" i="1"/>
  <c r="O77" i="1" s="1"/>
  <c r="Q77" i="1" s="1"/>
  <c r="N78" i="1"/>
  <c r="O78" i="1" s="1"/>
  <c r="Q78" i="1" s="1"/>
  <c r="N79" i="1"/>
  <c r="O79" i="1" s="1"/>
  <c r="Q79" i="1" s="1"/>
  <c r="N80" i="1"/>
  <c r="O80" i="1" s="1"/>
  <c r="Q80" i="1" s="1"/>
  <c r="N81" i="1"/>
  <c r="O81" i="1" s="1"/>
  <c r="Q81" i="1" s="1"/>
  <c r="N82" i="1"/>
  <c r="O82" i="1" s="1"/>
  <c r="Q82" i="1" s="1"/>
  <c r="N83" i="1"/>
  <c r="O83" i="1" s="1"/>
  <c r="Q83" i="1" s="1"/>
  <c r="N84" i="1"/>
  <c r="O84" i="1" s="1"/>
  <c r="Q84" i="1" s="1"/>
  <c r="N85" i="1"/>
  <c r="O85" i="1" s="1"/>
  <c r="Q85" i="1" s="1"/>
  <c r="N86" i="1"/>
  <c r="O86" i="1" s="1"/>
  <c r="Q86" i="1" s="1"/>
  <c r="N87" i="1"/>
  <c r="O87" i="1" s="1"/>
  <c r="Q87" i="1" s="1"/>
  <c r="N88" i="1"/>
  <c r="O88" i="1" s="1"/>
  <c r="Q88" i="1" s="1"/>
  <c r="N89" i="1"/>
  <c r="O89" i="1" s="1"/>
  <c r="Q89" i="1" s="1"/>
  <c r="N90" i="1"/>
  <c r="O90" i="1" s="1"/>
  <c r="Q90" i="1" s="1"/>
  <c r="N91" i="1"/>
  <c r="O91" i="1" s="1"/>
  <c r="Q91" i="1" s="1"/>
  <c r="N92" i="1"/>
  <c r="O92" i="1" s="1"/>
  <c r="Q92" i="1" s="1"/>
  <c r="N93" i="1"/>
  <c r="O93" i="1" s="1"/>
  <c r="Q93" i="1" s="1"/>
  <c r="N94" i="1"/>
  <c r="O94" i="1" s="1"/>
  <c r="Q94" i="1" s="1"/>
  <c r="N95" i="1"/>
  <c r="O95" i="1" s="1"/>
  <c r="Q95" i="1" s="1"/>
  <c r="N96" i="1"/>
  <c r="O96" i="1" s="1"/>
  <c r="Q96" i="1" s="1"/>
  <c r="N97" i="1"/>
  <c r="O97" i="1" s="1"/>
  <c r="Q97" i="1" s="1"/>
  <c r="N98" i="1"/>
  <c r="O98" i="1" s="1"/>
  <c r="Q98" i="1" s="1"/>
  <c r="N99" i="1"/>
  <c r="O99" i="1" s="1"/>
  <c r="Q99" i="1" s="1"/>
  <c r="N100" i="1"/>
  <c r="O100" i="1" s="1"/>
  <c r="Q100" i="1" s="1"/>
  <c r="N101" i="1"/>
  <c r="O101" i="1" s="1"/>
  <c r="Q101" i="1" s="1"/>
  <c r="N102" i="1"/>
  <c r="O102" i="1" s="1"/>
  <c r="Q102" i="1" s="1"/>
  <c r="N103" i="1"/>
  <c r="O103" i="1" s="1"/>
  <c r="Q103" i="1" s="1"/>
  <c r="N104" i="1"/>
  <c r="O104" i="1" s="1"/>
  <c r="Q104" i="1" s="1"/>
  <c r="N105" i="1"/>
  <c r="O105" i="1" s="1"/>
  <c r="Q105" i="1" s="1"/>
  <c r="N106" i="1"/>
  <c r="O106" i="1" s="1"/>
  <c r="Q106" i="1" s="1"/>
  <c r="N107" i="1"/>
  <c r="O107" i="1" s="1"/>
  <c r="Q107" i="1" s="1"/>
  <c r="N108" i="1"/>
  <c r="O108" i="1" s="1"/>
  <c r="Q108" i="1" s="1"/>
  <c r="N109" i="1"/>
  <c r="O109" i="1" s="1"/>
  <c r="Q109" i="1" s="1"/>
  <c r="N110" i="1"/>
  <c r="O110" i="1" s="1"/>
  <c r="Q110" i="1" s="1"/>
  <c r="N111" i="1"/>
  <c r="O111" i="1" s="1"/>
  <c r="Q111" i="1" s="1"/>
  <c r="N112" i="1"/>
  <c r="O112" i="1" s="1"/>
  <c r="Q112" i="1" s="1"/>
  <c r="N113" i="1"/>
  <c r="O113" i="1" s="1"/>
  <c r="Q113" i="1" s="1"/>
  <c r="N114" i="1"/>
  <c r="O114" i="1" s="1"/>
  <c r="Q114" i="1" s="1"/>
  <c r="N115" i="1"/>
  <c r="O115" i="1" s="1"/>
  <c r="Q115" i="1" s="1"/>
  <c r="N116" i="1"/>
  <c r="O116" i="1" s="1"/>
  <c r="Q116" i="1" s="1"/>
  <c r="N117" i="1"/>
  <c r="O117" i="1" s="1"/>
  <c r="Q117" i="1" s="1"/>
  <c r="N118" i="1"/>
  <c r="O118" i="1" s="1"/>
  <c r="Q118" i="1" s="1"/>
  <c r="N119" i="1"/>
  <c r="O119" i="1" s="1"/>
  <c r="Q119" i="1" s="1"/>
  <c r="N120" i="1"/>
  <c r="O120" i="1" s="1"/>
  <c r="Q120" i="1" s="1"/>
  <c r="N121" i="1"/>
  <c r="O121" i="1" s="1"/>
  <c r="Q121" i="1" s="1"/>
  <c r="N122" i="1"/>
  <c r="O122" i="1" s="1"/>
  <c r="Q122" i="1" s="1"/>
  <c r="N123" i="1"/>
  <c r="O123" i="1" s="1"/>
  <c r="Q123" i="1" s="1"/>
  <c r="N124" i="1"/>
  <c r="O124" i="1" s="1"/>
  <c r="Q124" i="1" s="1"/>
  <c r="N125" i="1"/>
  <c r="O125" i="1" s="1"/>
  <c r="Q125" i="1" s="1"/>
  <c r="N126" i="1"/>
  <c r="O126" i="1" s="1"/>
  <c r="Q126" i="1" s="1"/>
  <c r="N127" i="1"/>
  <c r="O127" i="1" s="1"/>
  <c r="Q127" i="1" s="1"/>
  <c r="N128" i="1"/>
  <c r="O128" i="1" s="1"/>
  <c r="Q128" i="1" s="1"/>
  <c r="N129" i="1"/>
  <c r="O129" i="1" s="1"/>
  <c r="Q129" i="1" s="1"/>
  <c r="N130" i="1"/>
  <c r="O130" i="1" s="1"/>
  <c r="Q130" i="1" s="1"/>
  <c r="N131" i="1"/>
  <c r="O131" i="1" s="1"/>
  <c r="Q131" i="1" s="1"/>
  <c r="N132" i="1"/>
  <c r="O132" i="1" s="1"/>
  <c r="Q132" i="1" s="1"/>
  <c r="N133" i="1"/>
  <c r="O133" i="1" s="1"/>
  <c r="Q133" i="1" s="1"/>
  <c r="N134" i="1"/>
  <c r="O134" i="1" s="1"/>
  <c r="Q134" i="1" s="1"/>
  <c r="N135" i="1"/>
  <c r="O135" i="1" s="1"/>
  <c r="Q135" i="1" s="1"/>
  <c r="N136" i="1"/>
  <c r="O136" i="1" s="1"/>
  <c r="Q136" i="1" s="1"/>
  <c r="N137" i="1"/>
  <c r="O137" i="1" s="1"/>
  <c r="Q137" i="1" s="1"/>
  <c r="N138" i="1"/>
  <c r="O138" i="1" s="1"/>
  <c r="Q138" i="1" s="1"/>
  <c r="N139" i="1"/>
  <c r="O139" i="1" s="1"/>
  <c r="Q139" i="1" s="1"/>
  <c r="N140" i="1"/>
  <c r="O140" i="1" s="1"/>
  <c r="Q140" i="1" s="1"/>
  <c r="N141" i="1"/>
  <c r="O141" i="1" s="1"/>
  <c r="Q141" i="1" s="1"/>
  <c r="N142" i="1"/>
  <c r="O142" i="1" s="1"/>
  <c r="Q142" i="1" s="1"/>
  <c r="N143" i="1"/>
  <c r="O143" i="1" s="1"/>
  <c r="Q143" i="1" s="1"/>
  <c r="N144" i="1"/>
  <c r="O144" i="1" s="1"/>
  <c r="Q144" i="1" s="1"/>
  <c r="N145" i="1"/>
  <c r="O145" i="1" s="1"/>
  <c r="Q145" i="1" s="1"/>
  <c r="N146" i="1"/>
  <c r="O146" i="1" s="1"/>
  <c r="Q146" i="1" s="1"/>
  <c r="N147" i="1"/>
  <c r="O147" i="1" s="1"/>
  <c r="Q147" i="1" s="1"/>
  <c r="N148" i="1"/>
  <c r="O148" i="1" s="1"/>
  <c r="Q148" i="1" s="1"/>
  <c r="N149" i="1"/>
  <c r="O149" i="1" s="1"/>
  <c r="Q149" i="1" s="1"/>
  <c r="N150" i="1"/>
  <c r="O150" i="1" s="1"/>
  <c r="Q150" i="1" s="1"/>
  <c r="N151" i="1"/>
  <c r="O151" i="1" s="1"/>
  <c r="Q151" i="1" s="1"/>
  <c r="N152" i="1"/>
  <c r="O152" i="1" s="1"/>
  <c r="Q152" i="1" s="1"/>
  <c r="N153" i="1"/>
  <c r="O153" i="1" s="1"/>
  <c r="Q153" i="1" s="1"/>
  <c r="N154" i="1"/>
  <c r="O154" i="1" s="1"/>
  <c r="Q154" i="1" s="1"/>
  <c r="N155" i="1"/>
  <c r="O155" i="1" s="1"/>
  <c r="Q155" i="1" s="1"/>
  <c r="N156" i="1"/>
  <c r="O156" i="1" s="1"/>
  <c r="Q156" i="1" s="1"/>
  <c r="N157" i="1"/>
  <c r="O157" i="1" s="1"/>
  <c r="Q157" i="1" s="1"/>
  <c r="N158" i="1"/>
  <c r="O158" i="1" s="1"/>
  <c r="Q158" i="1" s="1"/>
  <c r="N159" i="1"/>
  <c r="O159" i="1" s="1"/>
  <c r="Q159" i="1" s="1"/>
  <c r="N160" i="1"/>
  <c r="O160" i="1" s="1"/>
  <c r="Q160" i="1" s="1"/>
  <c r="N161" i="1"/>
  <c r="O161" i="1" s="1"/>
  <c r="Q161" i="1" s="1"/>
  <c r="N162" i="1"/>
  <c r="O162" i="1" s="1"/>
  <c r="Q162" i="1" s="1"/>
  <c r="N163" i="1"/>
  <c r="O163" i="1" s="1"/>
  <c r="Q163" i="1" s="1"/>
  <c r="N164" i="1"/>
  <c r="O164" i="1" s="1"/>
  <c r="Q164" i="1" s="1"/>
  <c r="N165" i="1"/>
  <c r="O165" i="1" s="1"/>
  <c r="Q165" i="1" s="1"/>
  <c r="N166" i="1"/>
  <c r="O166" i="1" s="1"/>
  <c r="Q166" i="1" s="1"/>
  <c r="N167" i="1"/>
  <c r="O167" i="1" s="1"/>
  <c r="Q167" i="1" s="1"/>
  <c r="N168" i="1"/>
  <c r="O168" i="1" s="1"/>
  <c r="Q168" i="1" s="1"/>
  <c r="N169" i="1"/>
  <c r="O169" i="1" s="1"/>
  <c r="Q169" i="1" s="1"/>
  <c r="N170" i="1"/>
  <c r="O170" i="1" s="1"/>
  <c r="Q170" i="1" s="1"/>
  <c r="N171" i="1"/>
  <c r="O171" i="1" s="1"/>
  <c r="Q171" i="1" s="1"/>
  <c r="N172" i="1"/>
  <c r="O172" i="1" s="1"/>
  <c r="Q172" i="1" s="1"/>
  <c r="N173" i="1"/>
  <c r="O173" i="1" s="1"/>
  <c r="Q173" i="1" s="1"/>
  <c r="N174" i="1"/>
  <c r="O174" i="1" s="1"/>
  <c r="Q174" i="1" s="1"/>
  <c r="N175" i="1"/>
  <c r="O175" i="1" s="1"/>
  <c r="Q175" i="1" s="1"/>
  <c r="N176" i="1"/>
  <c r="O176" i="1" s="1"/>
  <c r="Q176" i="1" s="1"/>
  <c r="N177" i="1"/>
  <c r="O177" i="1" s="1"/>
  <c r="Q177" i="1" s="1"/>
  <c r="N178" i="1"/>
  <c r="O178" i="1" s="1"/>
  <c r="Q178" i="1" s="1"/>
  <c r="N179" i="1"/>
  <c r="O179" i="1" s="1"/>
  <c r="Q179" i="1" s="1"/>
  <c r="N180" i="1"/>
  <c r="O180" i="1" s="1"/>
  <c r="Q180" i="1" s="1"/>
  <c r="N181" i="1"/>
  <c r="O181" i="1" s="1"/>
  <c r="Q181" i="1" s="1"/>
  <c r="N182" i="1"/>
  <c r="O182" i="1" s="1"/>
  <c r="Q182" i="1" s="1"/>
  <c r="N183" i="1"/>
  <c r="O183" i="1" s="1"/>
  <c r="Q183" i="1" s="1"/>
  <c r="N184" i="1"/>
  <c r="O184" i="1" s="1"/>
  <c r="Q184" i="1" s="1"/>
  <c r="N185" i="1"/>
  <c r="O185" i="1" s="1"/>
  <c r="Q185" i="1" s="1"/>
  <c r="N186" i="1"/>
  <c r="O186" i="1" s="1"/>
  <c r="Q186" i="1" s="1"/>
  <c r="N187" i="1"/>
  <c r="O187" i="1" s="1"/>
  <c r="Q187" i="1" s="1"/>
  <c r="N188" i="1"/>
  <c r="O188" i="1" s="1"/>
  <c r="Q188" i="1" s="1"/>
  <c r="N189" i="1"/>
  <c r="O189" i="1" s="1"/>
  <c r="Q189" i="1" s="1"/>
  <c r="N190" i="1"/>
  <c r="O190" i="1" s="1"/>
  <c r="Q190" i="1" s="1"/>
  <c r="N191" i="1"/>
  <c r="O191" i="1" s="1"/>
  <c r="Q191" i="1" s="1"/>
  <c r="N192" i="1"/>
  <c r="O192" i="1" s="1"/>
  <c r="Q192" i="1" s="1"/>
  <c r="N193" i="1"/>
  <c r="O193" i="1" s="1"/>
  <c r="Q193" i="1" s="1"/>
  <c r="N194" i="1"/>
  <c r="O194" i="1" s="1"/>
  <c r="Q194" i="1" s="1"/>
  <c r="N195" i="1"/>
  <c r="O195" i="1" s="1"/>
  <c r="Q195" i="1" s="1"/>
  <c r="N196" i="1"/>
  <c r="O196" i="1" s="1"/>
  <c r="Q196" i="1" s="1"/>
  <c r="N197" i="1"/>
  <c r="O197" i="1" s="1"/>
  <c r="Q197" i="1" s="1"/>
  <c r="N198" i="1"/>
  <c r="O198" i="1" s="1"/>
  <c r="Q198" i="1" s="1"/>
  <c r="N199" i="1"/>
  <c r="O199" i="1" s="1"/>
  <c r="Q199" i="1" s="1"/>
  <c r="N200" i="1"/>
  <c r="O200" i="1" s="1"/>
  <c r="Q200" i="1" s="1"/>
  <c r="N201" i="1"/>
  <c r="O201" i="1" s="1"/>
  <c r="Q201" i="1" s="1"/>
  <c r="N202" i="1"/>
  <c r="O202" i="1" s="1"/>
  <c r="Q202" i="1" s="1"/>
  <c r="N203" i="1"/>
  <c r="O203" i="1" s="1"/>
  <c r="Q203" i="1" s="1"/>
  <c r="N204" i="1"/>
  <c r="O204" i="1" s="1"/>
  <c r="Q204" i="1" s="1"/>
  <c r="N205" i="1"/>
  <c r="O205" i="1" s="1"/>
  <c r="Q205" i="1" s="1"/>
  <c r="N206" i="1"/>
  <c r="O206" i="1" s="1"/>
  <c r="Q206" i="1" s="1"/>
  <c r="N207" i="1"/>
  <c r="O207" i="1" s="1"/>
  <c r="Q207" i="1" s="1"/>
  <c r="N208" i="1"/>
  <c r="O208" i="1" s="1"/>
  <c r="Q208" i="1" s="1"/>
  <c r="N209" i="1"/>
  <c r="O209" i="1" s="1"/>
  <c r="Q209" i="1" s="1"/>
  <c r="N210" i="1"/>
  <c r="O210" i="1" s="1"/>
  <c r="Q210" i="1" s="1"/>
  <c r="N211" i="1"/>
  <c r="O211" i="1" s="1"/>
  <c r="Q211" i="1" s="1"/>
  <c r="N212" i="1"/>
  <c r="O212" i="1" s="1"/>
  <c r="Q212" i="1" s="1"/>
  <c r="N213" i="1"/>
  <c r="O213" i="1" s="1"/>
  <c r="Q213" i="1" s="1"/>
  <c r="N214" i="1"/>
  <c r="O214" i="1" s="1"/>
  <c r="Q214" i="1" s="1"/>
  <c r="N215" i="1"/>
  <c r="O215" i="1" s="1"/>
  <c r="Q215" i="1" s="1"/>
  <c r="N216" i="1"/>
  <c r="O216" i="1" s="1"/>
  <c r="Q216" i="1" s="1"/>
  <c r="N217" i="1"/>
  <c r="O217" i="1" s="1"/>
  <c r="Q217" i="1" s="1"/>
  <c r="N218" i="1"/>
  <c r="O218" i="1" s="1"/>
  <c r="Q218" i="1" s="1"/>
  <c r="N219" i="1"/>
  <c r="O219" i="1" s="1"/>
  <c r="Q219" i="1" s="1"/>
  <c r="N220" i="1"/>
  <c r="O220" i="1" s="1"/>
  <c r="Q220" i="1" s="1"/>
  <c r="N221" i="1"/>
  <c r="O221" i="1" s="1"/>
  <c r="Q221" i="1" s="1"/>
  <c r="N222" i="1"/>
  <c r="O222" i="1" s="1"/>
  <c r="Q222" i="1" s="1"/>
  <c r="N223" i="1"/>
  <c r="O223" i="1" s="1"/>
  <c r="Q223" i="1" s="1"/>
  <c r="N224" i="1"/>
  <c r="O224" i="1" s="1"/>
  <c r="Q224" i="1" s="1"/>
  <c r="N225" i="1"/>
  <c r="O225" i="1" s="1"/>
  <c r="Q225" i="1" s="1"/>
  <c r="N226" i="1"/>
  <c r="O226" i="1" s="1"/>
  <c r="Q226" i="1" s="1"/>
  <c r="N227" i="1"/>
  <c r="O227" i="1" s="1"/>
  <c r="Q227" i="1" s="1"/>
  <c r="N228" i="1"/>
  <c r="O228" i="1" s="1"/>
  <c r="Q228" i="1" s="1"/>
  <c r="N229" i="1"/>
  <c r="O229" i="1" s="1"/>
  <c r="Q229" i="1" s="1"/>
  <c r="N230" i="1"/>
  <c r="O230" i="1" s="1"/>
  <c r="Q230" i="1" s="1"/>
  <c r="N231" i="1"/>
  <c r="O231" i="1" s="1"/>
  <c r="Q231" i="1" s="1"/>
  <c r="N232" i="1"/>
  <c r="O232" i="1" s="1"/>
  <c r="Q232" i="1" s="1"/>
  <c r="N233" i="1"/>
  <c r="O233" i="1" s="1"/>
  <c r="Q233" i="1" s="1"/>
  <c r="N234" i="1"/>
  <c r="O234" i="1" s="1"/>
  <c r="Q234" i="1" s="1"/>
  <c r="N235" i="1"/>
  <c r="O235" i="1" s="1"/>
  <c r="Q235" i="1" s="1"/>
  <c r="N236" i="1"/>
  <c r="O236" i="1" s="1"/>
  <c r="Q236" i="1" s="1"/>
  <c r="N237" i="1"/>
  <c r="O237" i="1" s="1"/>
  <c r="Q237" i="1" s="1"/>
  <c r="N238" i="1"/>
  <c r="O238" i="1" s="1"/>
  <c r="Q238" i="1" s="1"/>
  <c r="N239" i="1"/>
  <c r="O239" i="1" s="1"/>
  <c r="Q239" i="1" s="1"/>
  <c r="N240" i="1"/>
  <c r="O240" i="1" s="1"/>
  <c r="Q240" i="1" s="1"/>
  <c r="N241" i="1"/>
  <c r="O241" i="1" s="1"/>
  <c r="Q241" i="1" s="1"/>
  <c r="N242" i="1"/>
  <c r="O242" i="1" s="1"/>
  <c r="Q242" i="1" s="1"/>
  <c r="N243" i="1"/>
  <c r="O243" i="1" s="1"/>
  <c r="Q243" i="1" s="1"/>
  <c r="N244" i="1"/>
  <c r="O244" i="1" s="1"/>
  <c r="Q244" i="1" s="1"/>
  <c r="N245" i="1"/>
  <c r="O245" i="1" s="1"/>
  <c r="Q245" i="1" s="1"/>
  <c r="N246" i="1"/>
  <c r="O246" i="1" s="1"/>
  <c r="Q246" i="1" s="1"/>
  <c r="N247" i="1"/>
  <c r="O247" i="1" s="1"/>
  <c r="Q247" i="1" s="1"/>
  <c r="N248" i="1"/>
  <c r="O248" i="1" s="1"/>
  <c r="Q248" i="1" s="1"/>
  <c r="N249" i="1"/>
  <c r="O249" i="1" s="1"/>
  <c r="Q249" i="1" s="1"/>
  <c r="N250" i="1"/>
  <c r="O250" i="1" s="1"/>
  <c r="Q250" i="1" s="1"/>
  <c r="N251" i="1"/>
  <c r="O251" i="1" s="1"/>
  <c r="Q251" i="1" s="1"/>
  <c r="N252" i="1"/>
  <c r="O252" i="1" s="1"/>
  <c r="Q252" i="1" s="1"/>
  <c r="N253" i="1"/>
  <c r="O253" i="1" s="1"/>
  <c r="Q253" i="1" s="1"/>
  <c r="N254" i="1"/>
  <c r="O254" i="1" s="1"/>
  <c r="Q254" i="1" s="1"/>
  <c r="N255" i="1"/>
  <c r="O255" i="1" s="1"/>
  <c r="Q255" i="1" s="1"/>
  <c r="N256" i="1"/>
  <c r="O256" i="1" s="1"/>
  <c r="Q256" i="1" s="1"/>
  <c r="N257" i="1"/>
  <c r="O257" i="1" s="1"/>
  <c r="Q257" i="1" s="1"/>
  <c r="N258" i="1"/>
  <c r="O258" i="1" s="1"/>
  <c r="Q258" i="1" s="1"/>
  <c r="N259" i="1"/>
  <c r="O259" i="1" s="1"/>
  <c r="Q259" i="1" s="1"/>
  <c r="N260" i="1"/>
  <c r="O260" i="1" s="1"/>
  <c r="Q260" i="1" s="1"/>
  <c r="N261" i="1"/>
  <c r="O261" i="1" s="1"/>
  <c r="Q261" i="1" s="1"/>
  <c r="N262" i="1"/>
  <c r="O262" i="1" s="1"/>
  <c r="Q262" i="1" s="1"/>
  <c r="N263" i="1"/>
  <c r="O263" i="1" s="1"/>
  <c r="Q263" i="1" s="1"/>
  <c r="N264" i="1"/>
  <c r="O264" i="1" s="1"/>
  <c r="Q264" i="1" s="1"/>
  <c r="N265" i="1"/>
  <c r="O265" i="1" s="1"/>
  <c r="Q265" i="1" s="1"/>
  <c r="N266" i="1"/>
  <c r="O266" i="1" s="1"/>
  <c r="Q266" i="1" s="1"/>
  <c r="N267" i="1"/>
  <c r="O267" i="1" s="1"/>
  <c r="Q267" i="1" s="1"/>
  <c r="N268" i="1"/>
  <c r="O268" i="1" s="1"/>
  <c r="Q268" i="1" s="1"/>
  <c r="N269" i="1"/>
  <c r="O269" i="1" s="1"/>
  <c r="Q269" i="1" s="1"/>
  <c r="N270" i="1"/>
  <c r="O270" i="1" s="1"/>
  <c r="Q270" i="1" s="1"/>
  <c r="N271" i="1"/>
  <c r="O271" i="1" s="1"/>
  <c r="Q271" i="1" s="1"/>
  <c r="N272" i="1"/>
  <c r="O272" i="1" s="1"/>
  <c r="Q272" i="1" s="1"/>
  <c r="N273" i="1"/>
  <c r="O273" i="1" s="1"/>
  <c r="Q273" i="1" s="1"/>
  <c r="N274" i="1"/>
  <c r="O274" i="1" s="1"/>
  <c r="Q274" i="1" s="1"/>
  <c r="N275" i="1"/>
  <c r="O275" i="1" s="1"/>
  <c r="Q275" i="1" s="1"/>
  <c r="N276" i="1"/>
  <c r="O276" i="1" s="1"/>
  <c r="Q276" i="1" s="1"/>
  <c r="N277" i="1"/>
  <c r="O277" i="1" s="1"/>
  <c r="Q277" i="1" s="1"/>
  <c r="N278" i="1"/>
  <c r="O278" i="1" s="1"/>
  <c r="Q278" i="1" s="1"/>
  <c r="N279" i="1"/>
  <c r="O279" i="1" s="1"/>
  <c r="Q279" i="1" s="1"/>
  <c r="N280" i="1"/>
  <c r="O280" i="1" s="1"/>
  <c r="Q280" i="1" s="1"/>
  <c r="N281" i="1"/>
  <c r="O281" i="1" s="1"/>
  <c r="Q281" i="1" s="1"/>
  <c r="N282" i="1"/>
  <c r="O282" i="1" s="1"/>
  <c r="Q282" i="1" s="1"/>
  <c r="N283" i="1"/>
  <c r="O283" i="1" s="1"/>
  <c r="Q283" i="1" s="1"/>
  <c r="N284" i="1"/>
  <c r="O284" i="1" s="1"/>
  <c r="Q284" i="1" s="1"/>
  <c r="N285" i="1"/>
  <c r="O285" i="1" s="1"/>
  <c r="Q285" i="1" s="1"/>
  <c r="N286" i="1"/>
  <c r="O286" i="1" s="1"/>
  <c r="Q286" i="1" s="1"/>
  <c r="N287" i="1"/>
  <c r="O287" i="1" s="1"/>
  <c r="Q287" i="1" s="1"/>
  <c r="N288" i="1"/>
  <c r="O288" i="1" s="1"/>
  <c r="Q288" i="1" s="1"/>
  <c r="N289" i="1"/>
  <c r="O289" i="1" s="1"/>
  <c r="Q289" i="1" s="1"/>
  <c r="N290" i="1"/>
  <c r="O290" i="1" s="1"/>
  <c r="Q290" i="1" s="1"/>
  <c r="N291" i="1"/>
  <c r="O291" i="1" s="1"/>
  <c r="Q291" i="1" s="1"/>
  <c r="N292" i="1"/>
  <c r="O292" i="1" s="1"/>
  <c r="Q292" i="1" s="1"/>
  <c r="N293" i="1"/>
  <c r="O293" i="1" s="1"/>
  <c r="Q293" i="1" s="1"/>
  <c r="N294" i="1"/>
  <c r="O294" i="1" s="1"/>
  <c r="Q294" i="1" s="1"/>
  <c r="N295" i="1"/>
  <c r="O295" i="1" s="1"/>
  <c r="Q295" i="1" s="1"/>
  <c r="N296" i="1"/>
  <c r="O296" i="1" s="1"/>
  <c r="Q296" i="1" s="1"/>
  <c r="N297" i="1"/>
  <c r="O297" i="1" s="1"/>
  <c r="Q297" i="1" s="1"/>
  <c r="N298" i="1"/>
  <c r="O298" i="1" s="1"/>
  <c r="Q298" i="1" s="1"/>
  <c r="N299" i="1"/>
  <c r="O299" i="1" s="1"/>
  <c r="Q299" i="1" s="1"/>
  <c r="N300" i="1"/>
  <c r="O300" i="1" s="1"/>
  <c r="Q300" i="1" s="1"/>
  <c r="N301" i="1"/>
  <c r="O301" i="1" s="1"/>
  <c r="Q301" i="1" s="1"/>
  <c r="N302" i="1"/>
  <c r="O302" i="1" s="1"/>
  <c r="Q302" i="1" s="1"/>
  <c r="N303" i="1"/>
  <c r="O303" i="1" s="1"/>
  <c r="Q303" i="1" s="1"/>
  <c r="N304" i="1"/>
  <c r="O304" i="1" s="1"/>
  <c r="Q304" i="1" s="1"/>
  <c r="N305" i="1"/>
  <c r="O305" i="1" s="1"/>
  <c r="Q305" i="1" s="1"/>
  <c r="N306" i="1"/>
  <c r="O306" i="1" s="1"/>
  <c r="Q306" i="1" s="1"/>
  <c r="N307" i="1"/>
  <c r="O307" i="1" s="1"/>
  <c r="Q307" i="1" s="1"/>
  <c r="N308" i="1"/>
  <c r="O308" i="1" s="1"/>
  <c r="Q308" i="1" s="1"/>
  <c r="N309" i="1"/>
  <c r="O309" i="1" s="1"/>
  <c r="Q309" i="1" s="1"/>
  <c r="N310" i="1"/>
  <c r="O310" i="1" s="1"/>
  <c r="Q310" i="1" s="1"/>
  <c r="N311" i="1"/>
  <c r="O311" i="1" s="1"/>
  <c r="Q311" i="1" s="1"/>
  <c r="N312" i="1"/>
  <c r="O312" i="1" s="1"/>
  <c r="Q312" i="1" s="1"/>
  <c r="N313" i="1"/>
  <c r="O313" i="1" s="1"/>
  <c r="Q313" i="1" s="1"/>
  <c r="N314" i="1"/>
  <c r="O314" i="1" s="1"/>
  <c r="Q314" i="1" s="1"/>
  <c r="N315" i="1"/>
  <c r="O315" i="1" s="1"/>
  <c r="Q315" i="1" s="1"/>
  <c r="N316" i="1"/>
  <c r="O316" i="1" s="1"/>
  <c r="Q316" i="1" s="1"/>
  <c r="N317" i="1"/>
  <c r="O317" i="1" s="1"/>
  <c r="Q317" i="1" s="1"/>
  <c r="N318" i="1"/>
  <c r="O318" i="1" s="1"/>
  <c r="Q318" i="1" s="1"/>
  <c r="N319" i="1"/>
  <c r="O319" i="1" s="1"/>
  <c r="Q319" i="1" s="1"/>
  <c r="N320" i="1"/>
  <c r="O320" i="1" s="1"/>
  <c r="Q320" i="1" s="1"/>
  <c r="N321" i="1"/>
  <c r="O321" i="1" s="1"/>
  <c r="Q321" i="1" s="1"/>
  <c r="N322" i="1"/>
  <c r="O322" i="1" s="1"/>
  <c r="Q322" i="1" s="1"/>
  <c r="N323" i="1"/>
  <c r="O323" i="1" s="1"/>
  <c r="Q323" i="1" s="1"/>
  <c r="N324" i="1"/>
  <c r="O324" i="1" s="1"/>
  <c r="Q324" i="1" s="1"/>
  <c r="N325" i="1"/>
  <c r="O325" i="1" s="1"/>
  <c r="Q325" i="1" s="1"/>
  <c r="N326" i="1"/>
  <c r="O326" i="1" s="1"/>
  <c r="Q326" i="1" s="1"/>
  <c r="N327" i="1"/>
  <c r="O327" i="1" s="1"/>
  <c r="Q327" i="1" s="1"/>
  <c r="N328" i="1"/>
  <c r="O328" i="1" s="1"/>
  <c r="Q328" i="1" s="1"/>
  <c r="N329" i="1"/>
  <c r="O329" i="1" s="1"/>
  <c r="Q329" i="1" s="1"/>
  <c r="N330" i="1"/>
  <c r="O330" i="1" s="1"/>
  <c r="Q330" i="1" s="1"/>
  <c r="N331" i="1"/>
  <c r="O331" i="1" s="1"/>
  <c r="Q331" i="1" s="1"/>
  <c r="N332" i="1"/>
  <c r="O332" i="1" s="1"/>
  <c r="Q332" i="1" s="1"/>
  <c r="N333" i="1"/>
  <c r="O333" i="1" s="1"/>
  <c r="Q333" i="1" s="1"/>
  <c r="N334" i="1"/>
  <c r="O334" i="1" s="1"/>
  <c r="Q334" i="1" s="1"/>
  <c r="N335" i="1"/>
  <c r="O335" i="1" s="1"/>
  <c r="Q335" i="1" s="1"/>
  <c r="N336" i="1"/>
  <c r="O336" i="1" s="1"/>
  <c r="Q336" i="1" s="1"/>
  <c r="N337" i="1"/>
  <c r="O337" i="1" s="1"/>
  <c r="Q337" i="1" s="1"/>
  <c r="N338" i="1"/>
  <c r="O338" i="1" s="1"/>
  <c r="Q338" i="1" s="1"/>
  <c r="N339" i="1"/>
  <c r="O339" i="1" s="1"/>
  <c r="Q339" i="1" s="1"/>
  <c r="N340" i="1"/>
  <c r="O340" i="1" s="1"/>
  <c r="Q340" i="1" s="1"/>
  <c r="N341" i="1"/>
  <c r="O341" i="1" s="1"/>
  <c r="Q341" i="1" s="1"/>
  <c r="N342" i="1"/>
  <c r="O342" i="1" s="1"/>
  <c r="Q342" i="1" s="1"/>
  <c r="N343" i="1"/>
  <c r="O343" i="1" s="1"/>
  <c r="Q343" i="1" s="1"/>
  <c r="N344" i="1"/>
  <c r="O344" i="1" s="1"/>
  <c r="Q344" i="1" s="1"/>
  <c r="N345" i="1"/>
  <c r="O345" i="1" s="1"/>
  <c r="Q345" i="1" s="1"/>
  <c r="N346" i="1"/>
  <c r="O346" i="1" s="1"/>
  <c r="Q346" i="1" s="1"/>
  <c r="N347" i="1"/>
  <c r="O347" i="1" s="1"/>
  <c r="Q347" i="1" s="1"/>
  <c r="N348" i="1"/>
  <c r="O348" i="1" s="1"/>
  <c r="Q348" i="1" s="1"/>
  <c r="N349" i="1"/>
  <c r="O349" i="1" s="1"/>
  <c r="Q349" i="1" s="1"/>
  <c r="N350" i="1"/>
  <c r="O350" i="1" s="1"/>
  <c r="Q350" i="1" s="1"/>
  <c r="N351" i="1"/>
  <c r="O351" i="1" s="1"/>
  <c r="Q351" i="1" s="1"/>
  <c r="N352" i="1"/>
  <c r="O352" i="1" s="1"/>
  <c r="Q352" i="1" s="1"/>
  <c r="N353" i="1"/>
  <c r="O353" i="1" s="1"/>
  <c r="Q353" i="1" s="1"/>
  <c r="N354" i="1"/>
  <c r="O354" i="1" s="1"/>
  <c r="Q354" i="1" s="1"/>
  <c r="N355" i="1"/>
  <c r="O355" i="1" s="1"/>
  <c r="Q355" i="1" s="1"/>
  <c r="N356" i="1"/>
  <c r="O356" i="1" s="1"/>
  <c r="Q356" i="1" s="1"/>
  <c r="N357" i="1"/>
  <c r="O357" i="1" s="1"/>
  <c r="Q357" i="1" s="1"/>
  <c r="N358" i="1"/>
  <c r="O358" i="1" s="1"/>
  <c r="Q358" i="1" s="1"/>
  <c r="N359" i="1"/>
  <c r="O359" i="1" s="1"/>
  <c r="Q359" i="1" s="1"/>
  <c r="N360" i="1"/>
  <c r="O360" i="1" s="1"/>
  <c r="Q360" i="1" s="1"/>
  <c r="N361" i="1"/>
  <c r="O361" i="1" s="1"/>
  <c r="Q361" i="1" s="1"/>
  <c r="N362" i="1"/>
  <c r="O362" i="1" s="1"/>
  <c r="Q362" i="1" s="1"/>
  <c r="N363" i="1"/>
  <c r="O363" i="1" s="1"/>
  <c r="Q363" i="1" s="1"/>
  <c r="N364" i="1"/>
  <c r="O364" i="1" s="1"/>
  <c r="Q364" i="1" s="1"/>
  <c r="N365" i="1"/>
  <c r="O365" i="1" s="1"/>
  <c r="Q365" i="1" s="1"/>
  <c r="N366" i="1"/>
  <c r="O366" i="1" s="1"/>
  <c r="Q366" i="1" s="1"/>
  <c r="N367" i="1"/>
  <c r="O367" i="1" s="1"/>
  <c r="Q367" i="1" s="1"/>
  <c r="N368" i="1"/>
  <c r="O368" i="1" s="1"/>
  <c r="Q368" i="1" s="1"/>
  <c r="N369" i="1"/>
  <c r="O369" i="1" s="1"/>
  <c r="Q369" i="1" s="1"/>
  <c r="N370" i="1"/>
  <c r="O370" i="1" s="1"/>
  <c r="Q370" i="1" s="1"/>
  <c r="N371" i="1"/>
  <c r="O371" i="1" s="1"/>
  <c r="Q371" i="1" s="1"/>
  <c r="N372" i="1"/>
  <c r="O372" i="1" s="1"/>
  <c r="Q372" i="1" s="1"/>
  <c r="N373" i="1"/>
  <c r="O373" i="1" s="1"/>
  <c r="Q373" i="1" s="1"/>
  <c r="N374" i="1"/>
  <c r="O374" i="1" s="1"/>
  <c r="Q374" i="1" s="1"/>
  <c r="N375" i="1"/>
  <c r="O375" i="1" s="1"/>
  <c r="Q375" i="1" s="1"/>
  <c r="N376" i="1"/>
  <c r="O376" i="1" s="1"/>
  <c r="Q376" i="1" s="1"/>
  <c r="N377" i="1"/>
  <c r="O377" i="1" s="1"/>
  <c r="Q377" i="1" s="1"/>
  <c r="N378" i="1"/>
  <c r="O378" i="1" s="1"/>
  <c r="Q378" i="1" s="1"/>
  <c r="N379" i="1"/>
  <c r="O379" i="1" s="1"/>
  <c r="Q379" i="1" s="1"/>
  <c r="N380" i="1"/>
  <c r="O380" i="1" s="1"/>
  <c r="Q380" i="1" s="1"/>
  <c r="N381" i="1"/>
  <c r="O381" i="1" s="1"/>
  <c r="Q381" i="1" s="1"/>
  <c r="N382" i="1"/>
  <c r="O382" i="1" s="1"/>
  <c r="Q382" i="1" s="1"/>
  <c r="N383" i="1"/>
  <c r="O383" i="1" s="1"/>
  <c r="Q383" i="1" s="1"/>
  <c r="N384" i="1"/>
  <c r="O384" i="1" s="1"/>
  <c r="Q384" i="1" s="1"/>
  <c r="N385" i="1"/>
  <c r="O385" i="1" s="1"/>
  <c r="Q385" i="1" s="1"/>
  <c r="N386" i="1"/>
  <c r="O386" i="1" s="1"/>
  <c r="Q386" i="1" s="1"/>
  <c r="N387" i="1"/>
  <c r="O387" i="1" s="1"/>
  <c r="Q387" i="1" s="1"/>
  <c r="N388" i="1"/>
  <c r="O388" i="1" s="1"/>
  <c r="Q388" i="1" s="1"/>
  <c r="N389" i="1"/>
  <c r="O389" i="1" s="1"/>
  <c r="Q389" i="1" s="1"/>
  <c r="N390" i="1"/>
  <c r="O390" i="1" s="1"/>
  <c r="Q390" i="1" s="1"/>
  <c r="N391" i="1"/>
  <c r="O391" i="1" s="1"/>
  <c r="Q391" i="1" s="1"/>
  <c r="N392" i="1"/>
  <c r="O392" i="1" s="1"/>
  <c r="Q392" i="1" s="1"/>
  <c r="N393" i="1"/>
  <c r="O393" i="1" s="1"/>
  <c r="Q393" i="1" s="1"/>
  <c r="N394" i="1"/>
  <c r="O394" i="1" s="1"/>
  <c r="Q394" i="1" s="1"/>
  <c r="N395" i="1"/>
  <c r="O395" i="1" s="1"/>
  <c r="Q395" i="1" s="1"/>
  <c r="N396" i="1"/>
  <c r="O396" i="1" s="1"/>
  <c r="Q396" i="1" s="1"/>
  <c r="N397" i="1"/>
  <c r="O397" i="1" s="1"/>
  <c r="Q397" i="1" s="1"/>
  <c r="N398" i="1"/>
  <c r="O398" i="1" s="1"/>
  <c r="Q398" i="1" s="1"/>
  <c r="N399" i="1"/>
  <c r="O399" i="1" s="1"/>
  <c r="Q399" i="1" s="1"/>
  <c r="N400" i="1"/>
  <c r="O400" i="1" s="1"/>
  <c r="Q400" i="1" s="1"/>
  <c r="N401" i="1"/>
  <c r="O401" i="1" s="1"/>
  <c r="Q401" i="1" s="1"/>
  <c r="N402" i="1"/>
  <c r="O402" i="1" s="1"/>
  <c r="Q402" i="1" s="1"/>
  <c r="N403" i="1"/>
  <c r="O403" i="1" s="1"/>
  <c r="Q403" i="1" s="1"/>
  <c r="N404" i="1"/>
  <c r="O404" i="1" s="1"/>
  <c r="Q404" i="1" s="1"/>
  <c r="N405" i="1"/>
  <c r="O405" i="1" s="1"/>
  <c r="Q405" i="1" s="1"/>
  <c r="N406" i="1"/>
  <c r="O406" i="1" s="1"/>
  <c r="Q406" i="1" s="1"/>
  <c r="N407" i="1"/>
  <c r="O407" i="1" s="1"/>
  <c r="Q407" i="1" s="1"/>
  <c r="N408" i="1"/>
  <c r="O408" i="1" s="1"/>
  <c r="Q408" i="1" s="1"/>
  <c r="N409" i="1"/>
  <c r="O409" i="1" s="1"/>
  <c r="Q409" i="1" s="1"/>
  <c r="N410" i="1"/>
  <c r="O410" i="1" s="1"/>
  <c r="Q410" i="1" s="1"/>
  <c r="N411" i="1"/>
  <c r="O411" i="1" s="1"/>
  <c r="Q411" i="1" s="1"/>
  <c r="N412" i="1"/>
  <c r="O412" i="1" s="1"/>
  <c r="Q412" i="1" s="1"/>
  <c r="N413" i="1"/>
  <c r="O413" i="1" s="1"/>
  <c r="Q413" i="1" s="1"/>
  <c r="N414" i="1"/>
  <c r="O414" i="1" s="1"/>
  <c r="Q414" i="1" s="1"/>
  <c r="N415" i="1"/>
  <c r="O415" i="1" s="1"/>
  <c r="Q415" i="1" s="1"/>
  <c r="N416" i="1"/>
  <c r="O416" i="1" s="1"/>
  <c r="Q416" i="1" s="1"/>
  <c r="N417" i="1"/>
  <c r="O417" i="1" s="1"/>
  <c r="Q417" i="1" s="1"/>
  <c r="N418" i="1"/>
  <c r="O418" i="1" s="1"/>
  <c r="Q418" i="1" s="1"/>
  <c r="N419" i="1"/>
  <c r="O419" i="1" s="1"/>
  <c r="Q419" i="1" s="1"/>
  <c r="N420" i="1"/>
  <c r="O420" i="1" s="1"/>
  <c r="Q420" i="1" s="1"/>
  <c r="N421" i="1"/>
  <c r="O421" i="1" s="1"/>
  <c r="Q421" i="1" s="1"/>
  <c r="N422" i="1"/>
  <c r="O422" i="1" s="1"/>
  <c r="Q422" i="1" s="1"/>
  <c r="N423" i="1"/>
  <c r="O423" i="1" s="1"/>
  <c r="Q423" i="1" s="1"/>
  <c r="N424" i="1"/>
  <c r="O424" i="1" s="1"/>
  <c r="Q424" i="1" s="1"/>
  <c r="N425" i="1"/>
  <c r="O425" i="1" s="1"/>
  <c r="Q425" i="1" s="1"/>
  <c r="N426" i="1"/>
  <c r="O426" i="1" s="1"/>
  <c r="Q426" i="1" s="1"/>
  <c r="N427" i="1"/>
  <c r="O427" i="1" s="1"/>
  <c r="Q427" i="1" s="1"/>
  <c r="N428" i="1"/>
  <c r="O428" i="1" s="1"/>
  <c r="Q428" i="1" s="1"/>
  <c r="N429" i="1"/>
  <c r="O429" i="1" s="1"/>
  <c r="Q429" i="1" s="1"/>
  <c r="N430" i="1"/>
  <c r="O430" i="1" s="1"/>
  <c r="Q430" i="1" s="1"/>
  <c r="N431" i="1"/>
  <c r="O431" i="1" s="1"/>
  <c r="Q431" i="1" s="1"/>
  <c r="N432" i="1"/>
  <c r="O432" i="1" s="1"/>
  <c r="Q432" i="1" s="1"/>
  <c r="N433" i="1"/>
  <c r="O433" i="1" s="1"/>
  <c r="Q433" i="1" s="1"/>
  <c r="N434" i="1"/>
  <c r="O434" i="1" s="1"/>
  <c r="Q434" i="1" s="1"/>
  <c r="N435" i="1"/>
  <c r="O435" i="1" s="1"/>
  <c r="Q435" i="1" s="1"/>
  <c r="N436" i="1"/>
  <c r="O436" i="1" s="1"/>
  <c r="Q436" i="1" s="1"/>
  <c r="N437" i="1"/>
  <c r="O437" i="1" s="1"/>
  <c r="Q437" i="1" s="1"/>
  <c r="N438" i="1"/>
  <c r="O438" i="1" s="1"/>
  <c r="Q438" i="1" s="1"/>
  <c r="N439" i="1"/>
  <c r="O439" i="1" s="1"/>
  <c r="Q439" i="1" s="1"/>
  <c r="N440" i="1"/>
  <c r="O440" i="1" s="1"/>
  <c r="Q440" i="1" s="1"/>
  <c r="N441" i="1"/>
  <c r="O441" i="1" s="1"/>
  <c r="Q441" i="1" s="1"/>
  <c r="N442" i="1"/>
  <c r="O442" i="1" s="1"/>
  <c r="Q442" i="1" s="1"/>
  <c r="N443" i="1"/>
  <c r="O443" i="1" s="1"/>
  <c r="Q443" i="1" s="1"/>
  <c r="N444" i="1"/>
  <c r="O444" i="1" s="1"/>
  <c r="Q444" i="1" s="1"/>
  <c r="N445" i="1"/>
  <c r="O445" i="1" s="1"/>
  <c r="Q445" i="1" s="1"/>
  <c r="N446" i="1"/>
  <c r="O446" i="1" s="1"/>
  <c r="Q446" i="1" s="1"/>
  <c r="N447" i="1"/>
  <c r="O447" i="1" s="1"/>
  <c r="Q447" i="1" s="1"/>
  <c r="N448" i="1"/>
  <c r="O448" i="1" s="1"/>
  <c r="Q448" i="1" s="1"/>
  <c r="N449" i="1"/>
  <c r="O449" i="1" s="1"/>
  <c r="Q449" i="1" s="1"/>
  <c r="N450" i="1"/>
  <c r="O450" i="1" s="1"/>
  <c r="Q450" i="1" s="1"/>
  <c r="N451" i="1"/>
  <c r="O451" i="1" s="1"/>
  <c r="Q451" i="1" s="1"/>
  <c r="N452" i="1"/>
  <c r="O452" i="1" s="1"/>
  <c r="Q452" i="1" s="1"/>
  <c r="N453" i="1"/>
  <c r="O453" i="1" s="1"/>
  <c r="Q453" i="1" s="1"/>
  <c r="N454" i="1"/>
  <c r="O454" i="1" s="1"/>
  <c r="Q454" i="1" s="1"/>
  <c r="N455" i="1"/>
  <c r="O455" i="1" s="1"/>
  <c r="Q455" i="1" s="1"/>
  <c r="N456" i="1"/>
  <c r="O456" i="1" s="1"/>
  <c r="Q456" i="1" s="1"/>
  <c r="N457" i="1"/>
  <c r="O457" i="1" s="1"/>
  <c r="Q457" i="1" s="1"/>
  <c r="N458" i="1"/>
  <c r="O458" i="1" s="1"/>
  <c r="Q458" i="1" s="1"/>
  <c r="N459" i="1"/>
  <c r="O459" i="1" s="1"/>
  <c r="Q459" i="1" s="1"/>
  <c r="N460" i="1"/>
  <c r="O460" i="1" s="1"/>
  <c r="Q460" i="1" s="1"/>
  <c r="N461" i="1"/>
  <c r="O461" i="1" s="1"/>
  <c r="Q461" i="1" s="1"/>
  <c r="N462" i="1"/>
  <c r="O462" i="1" s="1"/>
  <c r="Q462" i="1" s="1"/>
  <c r="N463" i="1"/>
  <c r="O463" i="1" s="1"/>
  <c r="Q463" i="1" s="1"/>
  <c r="N464" i="1"/>
  <c r="O464" i="1" s="1"/>
  <c r="Q464" i="1" s="1"/>
  <c r="N465" i="1"/>
  <c r="O465" i="1" s="1"/>
  <c r="Q465" i="1" s="1"/>
  <c r="N466" i="1"/>
  <c r="O466" i="1" s="1"/>
  <c r="Q466" i="1" s="1"/>
  <c r="N467" i="1"/>
  <c r="O467" i="1" s="1"/>
  <c r="Q467" i="1" s="1"/>
  <c r="N468" i="1"/>
  <c r="O468" i="1" s="1"/>
  <c r="Q468" i="1" s="1"/>
  <c r="N469" i="1"/>
  <c r="O469" i="1" s="1"/>
  <c r="Q469" i="1" s="1"/>
  <c r="N470" i="1"/>
  <c r="O470" i="1" s="1"/>
  <c r="Q470" i="1" s="1"/>
  <c r="N471" i="1"/>
  <c r="O471" i="1" s="1"/>
  <c r="Q471" i="1" s="1"/>
  <c r="N472" i="1"/>
  <c r="O472" i="1" s="1"/>
  <c r="Q472" i="1" s="1"/>
  <c r="N473" i="1"/>
  <c r="O473" i="1" s="1"/>
  <c r="Q473" i="1" s="1"/>
  <c r="N474" i="1"/>
  <c r="O474" i="1" s="1"/>
  <c r="Q474" i="1" s="1"/>
  <c r="N475" i="1"/>
  <c r="O475" i="1" s="1"/>
  <c r="Q475" i="1" s="1"/>
  <c r="N476" i="1"/>
  <c r="O476" i="1" s="1"/>
  <c r="Q476" i="1" s="1"/>
  <c r="N477" i="1"/>
  <c r="O477" i="1" s="1"/>
  <c r="Q477" i="1" s="1"/>
  <c r="N478" i="1"/>
  <c r="O478" i="1" s="1"/>
  <c r="Q478" i="1" s="1"/>
  <c r="N479" i="1"/>
  <c r="O479" i="1" s="1"/>
  <c r="Q479" i="1" s="1"/>
  <c r="N480" i="1"/>
  <c r="O480" i="1" s="1"/>
  <c r="Q480" i="1" s="1"/>
  <c r="N481" i="1"/>
  <c r="O481" i="1" s="1"/>
  <c r="Q481" i="1" s="1"/>
  <c r="N482" i="1"/>
  <c r="O482" i="1" s="1"/>
  <c r="Q482" i="1" s="1"/>
  <c r="N483" i="1"/>
  <c r="O483" i="1" s="1"/>
  <c r="Q483" i="1" s="1"/>
  <c r="N484" i="1"/>
  <c r="O484" i="1" s="1"/>
  <c r="Q484" i="1" s="1"/>
  <c r="N485" i="1"/>
  <c r="O485" i="1" s="1"/>
  <c r="Q485" i="1" s="1"/>
  <c r="N486" i="1"/>
  <c r="O486" i="1" s="1"/>
  <c r="Q486" i="1" s="1"/>
  <c r="N487" i="1"/>
  <c r="O487" i="1" s="1"/>
  <c r="Q487" i="1" s="1"/>
  <c r="N488" i="1"/>
  <c r="O488" i="1" s="1"/>
  <c r="Q488" i="1" s="1"/>
  <c r="N489" i="1"/>
  <c r="O489" i="1" s="1"/>
  <c r="Q489" i="1" s="1"/>
  <c r="N490" i="1"/>
  <c r="O490" i="1" s="1"/>
  <c r="Q490" i="1" s="1"/>
  <c r="N491" i="1"/>
  <c r="O491" i="1" s="1"/>
  <c r="Q491" i="1" s="1"/>
  <c r="N492" i="1"/>
  <c r="O492" i="1" s="1"/>
  <c r="Q492" i="1" s="1"/>
  <c r="N493" i="1"/>
  <c r="O493" i="1" s="1"/>
  <c r="Q493" i="1" s="1"/>
  <c r="N494" i="1"/>
  <c r="O494" i="1" s="1"/>
  <c r="Q494" i="1" s="1"/>
  <c r="N495" i="1"/>
  <c r="O495" i="1" s="1"/>
  <c r="Q495" i="1" s="1"/>
  <c r="N496" i="1"/>
  <c r="O496" i="1" s="1"/>
  <c r="Q496" i="1" s="1"/>
  <c r="N497" i="1"/>
  <c r="O497" i="1" s="1"/>
  <c r="Q497" i="1" s="1"/>
  <c r="N498" i="1"/>
  <c r="O498" i="1" s="1"/>
  <c r="Q498" i="1" s="1"/>
  <c r="N499" i="1"/>
  <c r="O499" i="1" s="1"/>
  <c r="Q499" i="1" s="1"/>
  <c r="N500" i="1"/>
  <c r="O500" i="1" s="1"/>
  <c r="Q500" i="1" s="1"/>
  <c r="N501" i="1"/>
  <c r="O501" i="1" s="1"/>
  <c r="Q501" i="1" s="1"/>
  <c r="N502" i="1"/>
  <c r="O502" i="1" s="1"/>
  <c r="Q502" i="1" s="1"/>
  <c r="N503" i="1"/>
  <c r="O503" i="1" s="1"/>
  <c r="Q503" i="1" s="1"/>
  <c r="N504" i="1"/>
  <c r="O504" i="1" s="1"/>
  <c r="Q504" i="1" s="1"/>
  <c r="N505" i="1"/>
  <c r="O505" i="1" s="1"/>
  <c r="Q505" i="1" s="1"/>
  <c r="N506" i="1"/>
  <c r="O506" i="1" s="1"/>
  <c r="Q506" i="1" s="1"/>
  <c r="N507" i="1"/>
  <c r="O507" i="1" s="1"/>
  <c r="Q507" i="1" s="1"/>
  <c r="N508" i="1"/>
  <c r="O508" i="1" s="1"/>
  <c r="Q508" i="1" s="1"/>
  <c r="N509" i="1"/>
  <c r="O509" i="1" s="1"/>
  <c r="Q509" i="1" s="1"/>
  <c r="N510" i="1"/>
  <c r="O510" i="1" s="1"/>
  <c r="Q510" i="1" s="1"/>
  <c r="N511" i="1"/>
  <c r="O511" i="1" s="1"/>
  <c r="Q511" i="1" s="1"/>
  <c r="N512" i="1"/>
  <c r="O512" i="1" s="1"/>
  <c r="Q512" i="1" s="1"/>
  <c r="N513" i="1"/>
  <c r="O513" i="1" s="1"/>
  <c r="Q513" i="1" s="1"/>
  <c r="N514" i="1"/>
  <c r="O514" i="1" s="1"/>
  <c r="Q514" i="1" s="1"/>
  <c r="N515" i="1"/>
  <c r="O515" i="1" s="1"/>
  <c r="Q515" i="1" s="1"/>
  <c r="N516" i="1"/>
  <c r="O516" i="1" s="1"/>
  <c r="Q516" i="1" s="1"/>
  <c r="N517" i="1"/>
  <c r="O517" i="1" s="1"/>
  <c r="Q517" i="1" s="1"/>
  <c r="N518" i="1"/>
  <c r="O518" i="1" s="1"/>
  <c r="Q518" i="1" s="1"/>
  <c r="N519" i="1"/>
  <c r="O519" i="1" s="1"/>
  <c r="Q519" i="1" s="1"/>
  <c r="N520" i="1"/>
  <c r="O520" i="1" s="1"/>
  <c r="Q520" i="1" s="1"/>
  <c r="N521" i="1"/>
  <c r="O521" i="1" s="1"/>
  <c r="Q521" i="1" s="1"/>
  <c r="N522" i="1"/>
  <c r="O522" i="1" s="1"/>
  <c r="Q522" i="1" s="1"/>
  <c r="N523" i="1"/>
  <c r="O523" i="1" s="1"/>
  <c r="Q523" i="1" s="1"/>
  <c r="N524" i="1"/>
  <c r="O524" i="1" s="1"/>
  <c r="Q524" i="1" s="1"/>
  <c r="N525" i="1"/>
  <c r="O525" i="1" s="1"/>
  <c r="Q525" i="1" s="1"/>
  <c r="N526" i="1"/>
  <c r="O526" i="1" s="1"/>
  <c r="Q526" i="1" s="1"/>
  <c r="N527" i="1"/>
  <c r="O527" i="1" s="1"/>
  <c r="Q527" i="1" s="1"/>
  <c r="N528" i="1"/>
  <c r="O528" i="1" s="1"/>
  <c r="Q528" i="1" s="1"/>
  <c r="N529" i="1"/>
  <c r="O529" i="1" s="1"/>
  <c r="Q529" i="1" s="1"/>
  <c r="N530" i="1"/>
  <c r="O530" i="1" s="1"/>
  <c r="Q530" i="1" s="1"/>
  <c r="N531" i="1"/>
  <c r="O531" i="1" s="1"/>
  <c r="Q531" i="1" s="1"/>
  <c r="N532" i="1"/>
  <c r="O532" i="1" s="1"/>
  <c r="Q532" i="1" s="1"/>
  <c r="N533" i="1"/>
  <c r="O533" i="1" s="1"/>
  <c r="Q533" i="1" s="1"/>
  <c r="N534" i="1"/>
  <c r="O534" i="1" s="1"/>
  <c r="Q534" i="1" s="1"/>
  <c r="N535" i="1"/>
  <c r="O535" i="1" s="1"/>
  <c r="Q535" i="1" s="1"/>
  <c r="N536" i="1"/>
  <c r="O536" i="1" s="1"/>
  <c r="Q536" i="1" s="1"/>
  <c r="N537" i="1"/>
  <c r="O537" i="1" s="1"/>
  <c r="Q537" i="1" s="1"/>
  <c r="N538" i="1"/>
  <c r="O538" i="1" s="1"/>
  <c r="Q538" i="1" s="1"/>
  <c r="N539" i="1"/>
  <c r="O539" i="1" s="1"/>
  <c r="Q539" i="1" s="1"/>
  <c r="N540" i="1"/>
  <c r="O540" i="1" s="1"/>
  <c r="Q540" i="1" s="1"/>
  <c r="N541" i="1"/>
  <c r="O541" i="1" s="1"/>
  <c r="Q541" i="1" s="1"/>
  <c r="N542" i="1"/>
  <c r="O542" i="1" s="1"/>
  <c r="Q542" i="1" s="1"/>
  <c r="N543" i="1"/>
  <c r="O543" i="1" s="1"/>
  <c r="Q543" i="1" s="1"/>
  <c r="N544" i="1"/>
  <c r="O544" i="1" s="1"/>
  <c r="Q544" i="1" s="1"/>
  <c r="N545" i="1"/>
  <c r="O545" i="1" s="1"/>
  <c r="Q545" i="1" s="1"/>
  <c r="N546" i="1"/>
  <c r="O546" i="1" s="1"/>
  <c r="Q546" i="1" s="1"/>
  <c r="N547" i="1"/>
  <c r="O547" i="1" s="1"/>
  <c r="Q547" i="1" s="1"/>
  <c r="N548" i="1"/>
  <c r="O548" i="1" s="1"/>
  <c r="Q548" i="1" s="1"/>
  <c r="N549" i="1"/>
  <c r="O549" i="1" s="1"/>
  <c r="Q549" i="1" s="1"/>
  <c r="N550" i="1"/>
  <c r="O550" i="1" s="1"/>
  <c r="Q550" i="1" s="1"/>
  <c r="N551" i="1"/>
  <c r="O551" i="1" s="1"/>
  <c r="Q551" i="1" s="1"/>
  <c r="N552" i="1"/>
  <c r="O552" i="1" s="1"/>
  <c r="Q552" i="1" s="1"/>
  <c r="N553" i="1"/>
  <c r="O553" i="1" s="1"/>
  <c r="Q553" i="1" s="1"/>
  <c r="N554" i="1"/>
  <c r="O554" i="1" s="1"/>
  <c r="Q554" i="1" s="1"/>
  <c r="N555" i="1"/>
  <c r="O555" i="1" s="1"/>
  <c r="Q555" i="1" s="1"/>
  <c r="N556" i="1"/>
  <c r="O556" i="1" s="1"/>
  <c r="Q556" i="1" s="1"/>
  <c r="N557" i="1"/>
  <c r="O557" i="1" s="1"/>
  <c r="Q557" i="1" s="1"/>
  <c r="N558" i="1"/>
  <c r="O558" i="1" s="1"/>
  <c r="Q558" i="1" s="1"/>
  <c r="N559" i="1"/>
  <c r="O559" i="1" s="1"/>
  <c r="Q559" i="1" s="1"/>
  <c r="N560" i="1"/>
  <c r="O560" i="1" s="1"/>
  <c r="Q560" i="1" s="1"/>
  <c r="N561" i="1"/>
  <c r="O561" i="1" s="1"/>
  <c r="Q561" i="1" s="1"/>
  <c r="N562" i="1"/>
  <c r="O562" i="1" s="1"/>
  <c r="Q562" i="1" s="1"/>
  <c r="N563" i="1"/>
  <c r="O563" i="1" s="1"/>
  <c r="Q563" i="1" s="1"/>
  <c r="N564" i="1"/>
  <c r="O564" i="1" s="1"/>
  <c r="Q564" i="1" s="1"/>
  <c r="N565" i="1"/>
  <c r="O565" i="1" s="1"/>
  <c r="Q565" i="1" s="1"/>
  <c r="N566" i="1"/>
  <c r="O566" i="1" s="1"/>
  <c r="Q566" i="1" s="1"/>
  <c r="N567" i="1"/>
  <c r="O567" i="1" s="1"/>
  <c r="Q567" i="1" s="1"/>
  <c r="N568" i="1"/>
  <c r="O568" i="1" s="1"/>
  <c r="Q568" i="1" s="1"/>
  <c r="N569" i="1"/>
  <c r="O569" i="1" s="1"/>
  <c r="Q569" i="1" s="1"/>
  <c r="N570" i="1"/>
  <c r="O570" i="1" s="1"/>
  <c r="Q570" i="1" s="1"/>
  <c r="N571" i="1"/>
  <c r="O571" i="1" s="1"/>
  <c r="Q571" i="1" s="1"/>
  <c r="N572" i="1"/>
  <c r="O572" i="1" s="1"/>
  <c r="Q572" i="1" s="1"/>
  <c r="N573" i="1"/>
  <c r="O573" i="1" s="1"/>
  <c r="Q573" i="1" s="1"/>
  <c r="N574" i="1"/>
  <c r="O574" i="1" s="1"/>
  <c r="Q574" i="1" s="1"/>
  <c r="N575" i="1"/>
  <c r="O575" i="1" s="1"/>
  <c r="Q575" i="1" s="1"/>
  <c r="N576" i="1"/>
  <c r="O576" i="1" s="1"/>
  <c r="Q576" i="1" s="1"/>
  <c r="N577" i="1"/>
  <c r="O577" i="1" s="1"/>
  <c r="Q577" i="1" s="1"/>
  <c r="N578" i="1"/>
  <c r="O578" i="1" s="1"/>
  <c r="Q578" i="1" s="1"/>
  <c r="N579" i="1"/>
  <c r="O579" i="1" s="1"/>
  <c r="Q579" i="1" s="1"/>
  <c r="N580" i="1"/>
  <c r="O580" i="1" s="1"/>
  <c r="Q580" i="1" s="1"/>
  <c r="N581" i="1"/>
  <c r="O581" i="1" s="1"/>
  <c r="Q581" i="1" s="1"/>
  <c r="N582" i="1"/>
  <c r="O582" i="1" s="1"/>
  <c r="Q582" i="1" s="1"/>
  <c r="N583" i="1"/>
  <c r="O583" i="1" s="1"/>
  <c r="Q583" i="1" s="1"/>
  <c r="N584" i="1"/>
  <c r="O584" i="1" s="1"/>
  <c r="Q584" i="1" s="1"/>
  <c r="N585" i="1"/>
  <c r="O585" i="1" s="1"/>
  <c r="Q585" i="1" s="1"/>
  <c r="N586" i="1"/>
  <c r="O586" i="1" s="1"/>
  <c r="Q586" i="1" s="1"/>
  <c r="N587" i="1"/>
  <c r="O587" i="1" s="1"/>
  <c r="Q587" i="1" s="1"/>
  <c r="N588" i="1"/>
  <c r="O588" i="1" s="1"/>
  <c r="Q588" i="1" s="1"/>
  <c r="N589" i="1"/>
  <c r="O589" i="1" s="1"/>
  <c r="Q589" i="1" s="1"/>
  <c r="N590" i="1"/>
  <c r="O590" i="1" s="1"/>
  <c r="Q590" i="1" s="1"/>
  <c r="N591" i="1"/>
  <c r="O591" i="1" s="1"/>
  <c r="Q591" i="1" s="1"/>
  <c r="N592" i="1"/>
  <c r="O592" i="1" s="1"/>
  <c r="Q592" i="1" s="1"/>
  <c r="N593" i="1"/>
  <c r="O593" i="1" s="1"/>
  <c r="Q593" i="1" s="1"/>
  <c r="N594" i="1"/>
  <c r="O594" i="1" s="1"/>
  <c r="Q594" i="1" s="1"/>
  <c r="N595" i="1"/>
  <c r="O595" i="1" s="1"/>
  <c r="Q595" i="1" s="1"/>
  <c r="N596" i="1"/>
  <c r="O596" i="1" s="1"/>
  <c r="Q596" i="1" s="1"/>
  <c r="N597" i="1"/>
  <c r="O597" i="1" s="1"/>
  <c r="Q597" i="1" s="1"/>
  <c r="N598" i="1"/>
  <c r="O598" i="1" s="1"/>
  <c r="Q598" i="1" s="1"/>
  <c r="N599" i="1"/>
  <c r="O599" i="1" s="1"/>
  <c r="Q599" i="1" s="1"/>
  <c r="N600" i="1"/>
  <c r="O600" i="1" s="1"/>
  <c r="Q600" i="1" s="1"/>
  <c r="N601" i="1"/>
  <c r="O601" i="1" s="1"/>
  <c r="Q601" i="1" s="1"/>
  <c r="N602" i="1"/>
  <c r="O602" i="1" s="1"/>
  <c r="Q602" i="1" s="1"/>
  <c r="N603" i="1"/>
  <c r="O603" i="1" s="1"/>
  <c r="Q603" i="1" s="1"/>
  <c r="N604" i="1"/>
  <c r="O604" i="1" s="1"/>
  <c r="Q604" i="1" s="1"/>
  <c r="N605" i="1"/>
  <c r="O605" i="1" s="1"/>
  <c r="Q605" i="1" s="1"/>
  <c r="N606" i="1"/>
  <c r="O606" i="1" s="1"/>
  <c r="Q606" i="1" s="1"/>
  <c r="N607" i="1"/>
  <c r="O607" i="1" s="1"/>
  <c r="Q607" i="1" s="1"/>
  <c r="N608" i="1"/>
  <c r="O608" i="1" s="1"/>
  <c r="Q608" i="1" s="1"/>
  <c r="N609" i="1"/>
  <c r="O609" i="1" s="1"/>
  <c r="Q609" i="1" s="1"/>
  <c r="N610" i="1"/>
  <c r="O610" i="1" s="1"/>
  <c r="Q610" i="1" s="1"/>
  <c r="N611" i="1"/>
  <c r="O611" i="1" s="1"/>
  <c r="Q611" i="1" s="1"/>
  <c r="N612" i="1"/>
  <c r="O612" i="1" s="1"/>
  <c r="Q612" i="1" s="1"/>
  <c r="N613" i="1"/>
  <c r="O613" i="1" s="1"/>
  <c r="Q613" i="1" s="1"/>
  <c r="N614" i="1"/>
  <c r="O614" i="1" s="1"/>
  <c r="Q614" i="1" s="1"/>
  <c r="N615" i="1"/>
  <c r="O615" i="1" s="1"/>
  <c r="Q615" i="1" s="1"/>
  <c r="N616" i="1"/>
  <c r="O616" i="1" s="1"/>
  <c r="Q616" i="1" s="1"/>
  <c r="N617" i="1"/>
  <c r="O617" i="1" s="1"/>
  <c r="Q617" i="1" s="1"/>
  <c r="N618" i="1"/>
  <c r="O618" i="1" s="1"/>
  <c r="Q618" i="1" s="1"/>
  <c r="N619" i="1"/>
  <c r="O619" i="1" s="1"/>
  <c r="Q619" i="1" s="1"/>
  <c r="N620" i="1"/>
  <c r="O620" i="1" s="1"/>
  <c r="Q620" i="1" s="1"/>
  <c r="N621" i="1"/>
  <c r="O621" i="1" s="1"/>
  <c r="Q621" i="1" s="1"/>
  <c r="N622" i="1"/>
  <c r="O622" i="1" s="1"/>
  <c r="Q622" i="1" s="1"/>
  <c r="N623" i="1"/>
  <c r="O623" i="1" s="1"/>
  <c r="Q623" i="1" s="1"/>
  <c r="N624" i="1"/>
  <c r="O624" i="1" s="1"/>
  <c r="Q624" i="1" s="1"/>
  <c r="N625" i="1"/>
  <c r="O625" i="1" s="1"/>
  <c r="Q625" i="1" s="1"/>
  <c r="N626" i="1"/>
  <c r="O626" i="1" s="1"/>
  <c r="Q626" i="1" s="1"/>
  <c r="N627" i="1"/>
  <c r="O627" i="1" s="1"/>
  <c r="Q627" i="1" s="1"/>
  <c r="N628" i="1"/>
  <c r="O628" i="1" s="1"/>
  <c r="Q628" i="1" s="1"/>
  <c r="N629" i="1"/>
  <c r="O629" i="1" s="1"/>
  <c r="Q629" i="1" s="1"/>
  <c r="N630" i="1"/>
  <c r="O630" i="1" s="1"/>
  <c r="Q630" i="1" s="1"/>
  <c r="N631" i="1"/>
  <c r="O631" i="1" s="1"/>
  <c r="Q631" i="1" s="1"/>
  <c r="N632" i="1"/>
  <c r="O632" i="1" s="1"/>
  <c r="Q632" i="1" s="1"/>
  <c r="N633" i="1"/>
  <c r="O633" i="1" s="1"/>
  <c r="Q633" i="1" s="1"/>
  <c r="N634" i="1"/>
  <c r="O634" i="1" s="1"/>
  <c r="Q634" i="1" s="1"/>
  <c r="N635" i="1"/>
  <c r="O635" i="1" s="1"/>
  <c r="Q635" i="1" s="1"/>
  <c r="N636" i="1"/>
  <c r="O636" i="1" s="1"/>
  <c r="Q636" i="1" s="1"/>
  <c r="N637" i="1"/>
  <c r="O637" i="1" s="1"/>
  <c r="Q637" i="1" s="1"/>
  <c r="N638" i="1"/>
  <c r="O638" i="1" s="1"/>
  <c r="Q638" i="1" s="1"/>
  <c r="N639" i="1"/>
  <c r="O639" i="1" s="1"/>
  <c r="Q639" i="1" s="1"/>
  <c r="N640" i="1"/>
  <c r="O640" i="1" s="1"/>
  <c r="Q640" i="1" s="1"/>
  <c r="N641" i="1"/>
  <c r="O641" i="1" s="1"/>
  <c r="Q641" i="1" s="1"/>
  <c r="N642" i="1"/>
  <c r="O642" i="1" s="1"/>
  <c r="Q642" i="1" s="1"/>
  <c r="N643" i="1"/>
  <c r="O643" i="1" s="1"/>
  <c r="Q643" i="1" s="1"/>
  <c r="N644" i="1"/>
  <c r="O644" i="1" s="1"/>
  <c r="Q644" i="1" s="1"/>
  <c r="N645" i="1"/>
  <c r="O645" i="1" s="1"/>
  <c r="Q645" i="1" s="1"/>
  <c r="N646" i="1"/>
  <c r="O646" i="1" s="1"/>
  <c r="Q646" i="1" s="1"/>
  <c r="N647" i="1"/>
  <c r="O647" i="1" s="1"/>
  <c r="Q647" i="1" s="1"/>
  <c r="N648" i="1"/>
  <c r="O648" i="1" s="1"/>
  <c r="Q648" i="1" s="1"/>
  <c r="N649" i="1"/>
  <c r="O649" i="1" s="1"/>
  <c r="Q649" i="1" s="1"/>
  <c r="N650" i="1"/>
  <c r="O650" i="1" s="1"/>
  <c r="Q650" i="1" s="1"/>
  <c r="N651" i="1"/>
  <c r="O651" i="1" s="1"/>
  <c r="Q651" i="1" s="1"/>
  <c r="N652" i="1"/>
  <c r="O652" i="1" s="1"/>
  <c r="Q652" i="1" s="1"/>
  <c r="N653" i="1"/>
  <c r="O653" i="1" s="1"/>
  <c r="Q653" i="1" s="1"/>
  <c r="N654" i="1"/>
  <c r="O654" i="1" s="1"/>
  <c r="Q654" i="1" s="1"/>
  <c r="N655" i="1"/>
  <c r="O655" i="1" s="1"/>
  <c r="Q655" i="1" s="1"/>
  <c r="N656" i="1"/>
  <c r="O656" i="1" s="1"/>
  <c r="Q656" i="1" s="1"/>
  <c r="N657" i="1"/>
  <c r="O657" i="1" s="1"/>
  <c r="Q657" i="1" s="1"/>
  <c r="N658" i="1"/>
  <c r="O658" i="1" s="1"/>
  <c r="Q658" i="1" s="1"/>
  <c r="N659" i="1"/>
  <c r="O659" i="1" s="1"/>
  <c r="Q659" i="1" s="1"/>
  <c r="N660" i="1"/>
  <c r="O660" i="1" s="1"/>
  <c r="Q660" i="1" s="1"/>
  <c r="N661" i="1"/>
  <c r="O661" i="1" s="1"/>
  <c r="Q661" i="1" s="1"/>
  <c r="N662" i="1"/>
  <c r="O662" i="1" s="1"/>
  <c r="Q662" i="1" s="1"/>
  <c r="N663" i="1"/>
  <c r="O663" i="1" s="1"/>
  <c r="Q663" i="1" s="1"/>
  <c r="N664" i="1"/>
  <c r="O664" i="1" s="1"/>
  <c r="Q664" i="1" s="1"/>
  <c r="N665" i="1"/>
  <c r="O665" i="1" s="1"/>
  <c r="Q665" i="1" s="1"/>
  <c r="N666" i="1"/>
  <c r="O666" i="1" s="1"/>
  <c r="Q666" i="1" s="1"/>
  <c r="N667" i="1"/>
  <c r="O667" i="1" s="1"/>
  <c r="Q667" i="1" s="1"/>
  <c r="N668" i="1"/>
  <c r="O668" i="1" s="1"/>
  <c r="Q668" i="1" s="1"/>
  <c r="N669" i="1"/>
  <c r="O669" i="1" s="1"/>
  <c r="Q669" i="1" s="1"/>
  <c r="N670" i="1"/>
  <c r="O670" i="1" s="1"/>
  <c r="Q670" i="1" s="1"/>
  <c r="N671" i="1"/>
  <c r="O671" i="1" s="1"/>
  <c r="Q671" i="1" s="1"/>
  <c r="N672" i="1"/>
  <c r="O672" i="1" s="1"/>
  <c r="Q672" i="1" s="1"/>
  <c r="N673" i="1"/>
  <c r="O673" i="1" s="1"/>
  <c r="Q673" i="1" s="1"/>
  <c r="N674" i="1"/>
  <c r="O674" i="1" s="1"/>
  <c r="Q674" i="1" s="1"/>
  <c r="N675" i="1"/>
  <c r="O675" i="1" s="1"/>
  <c r="Q675" i="1" s="1"/>
  <c r="N676" i="1"/>
  <c r="O676" i="1" s="1"/>
  <c r="Q676" i="1" s="1"/>
  <c r="N677" i="1"/>
  <c r="O677" i="1" s="1"/>
  <c r="Q677" i="1" s="1"/>
  <c r="N678" i="1"/>
  <c r="O678" i="1" s="1"/>
  <c r="Q678" i="1" s="1"/>
  <c r="N679" i="1"/>
  <c r="O679" i="1" s="1"/>
  <c r="Q679" i="1" s="1"/>
  <c r="N680" i="1"/>
  <c r="O680" i="1" s="1"/>
  <c r="Q680" i="1" s="1"/>
  <c r="N681" i="1"/>
  <c r="O681" i="1" s="1"/>
  <c r="Q681" i="1" s="1"/>
  <c r="N682" i="1"/>
  <c r="O682" i="1" s="1"/>
  <c r="Q682" i="1" s="1"/>
  <c r="N683" i="1"/>
  <c r="O683" i="1" s="1"/>
  <c r="Q683" i="1" s="1"/>
  <c r="N684" i="1"/>
  <c r="O684" i="1" s="1"/>
  <c r="Q684" i="1" s="1"/>
  <c r="N685" i="1"/>
  <c r="O685" i="1" s="1"/>
  <c r="Q685" i="1" s="1"/>
  <c r="N686" i="1"/>
  <c r="O686" i="1" s="1"/>
  <c r="Q686" i="1" s="1"/>
  <c r="N687" i="1"/>
  <c r="O687" i="1" s="1"/>
  <c r="Q687" i="1" s="1"/>
  <c r="N688" i="1"/>
  <c r="O688" i="1" s="1"/>
  <c r="Q688" i="1" s="1"/>
  <c r="N689" i="1"/>
  <c r="O689" i="1" s="1"/>
  <c r="Q689" i="1" s="1"/>
  <c r="N690" i="1"/>
  <c r="O690" i="1" s="1"/>
  <c r="Q690" i="1" s="1"/>
  <c r="N691" i="1"/>
  <c r="O691" i="1" s="1"/>
  <c r="Q691" i="1" s="1"/>
  <c r="N692" i="1"/>
  <c r="O692" i="1" s="1"/>
  <c r="Q692" i="1" s="1"/>
  <c r="N693" i="1"/>
  <c r="O693" i="1" s="1"/>
  <c r="Q693" i="1" s="1"/>
  <c r="N694" i="1"/>
  <c r="O694" i="1" s="1"/>
  <c r="Q694" i="1" s="1"/>
  <c r="N695" i="1"/>
  <c r="O695" i="1" s="1"/>
  <c r="Q695" i="1" s="1"/>
  <c r="N696" i="1"/>
  <c r="O696" i="1" s="1"/>
  <c r="Q696" i="1" s="1"/>
  <c r="N697" i="1"/>
  <c r="O697" i="1" s="1"/>
  <c r="Q697" i="1" s="1"/>
  <c r="N698" i="1"/>
  <c r="O698" i="1" s="1"/>
  <c r="Q698" i="1" s="1"/>
  <c r="N699" i="1"/>
  <c r="O699" i="1" s="1"/>
  <c r="Q699" i="1" s="1"/>
  <c r="N700" i="1"/>
  <c r="O700" i="1" s="1"/>
  <c r="Q700" i="1" s="1"/>
  <c r="N701" i="1"/>
  <c r="O701" i="1" s="1"/>
  <c r="Q701" i="1" s="1"/>
  <c r="N702" i="1"/>
  <c r="O702" i="1" s="1"/>
  <c r="Q702" i="1" s="1"/>
  <c r="N703" i="1"/>
  <c r="O703" i="1" s="1"/>
  <c r="Q703" i="1" s="1"/>
  <c r="N704" i="1"/>
  <c r="O704" i="1" s="1"/>
  <c r="Q704" i="1" s="1"/>
  <c r="N705" i="1"/>
  <c r="O705" i="1" s="1"/>
  <c r="Q705" i="1" s="1"/>
  <c r="N706" i="1"/>
  <c r="O706" i="1" s="1"/>
  <c r="Q706" i="1" s="1"/>
  <c r="N707" i="1"/>
  <c r="O707" i="1" s="1"/>
  <c r="Q707" i="1" s="1"/>
  <c r="N708" i="1"/>
  <c r="O708" i="1" s="1"/>
  <c r="Q708" i="1" s="1"/>
  <c r="N709" i="1"/>
  <c r="O709" i="1" s="1"/>
  <c r="Q709" i="1" s="1"/>
  <c r="N710" i="1"/>
  <c r="O710" i="1" s="1"/>
  <c r="Q710" i="1" s="1"/>
  <c r="N711" i="1"/>
  <c r="O711" i="1" s="1"/>
  <c r="Q711" i="1" s="1"/>
  <c r="N712" i="1"/>
  <c r="O712" i="1" s="1"/>
  <c r="Q712" i="1" s="1"/>
  <c r="N713" i="1"/>
  <c r="O713" i="1" s="1"/>
  <c r="Q713" i="1" s="1"/>
  <c r="N714" i="1"/>
  <c r="O714" i="1" s="1"/>
  <c r="Q714" i="1" s="1"/>
  <c r="N715" i="1"/>
  <c r="O715" i="1" s="1"/>
  <c r="Q715" i="1" s="1"/>
  <c r="N716" i="1"/>
  <c r="O716" i="1" s="1"/>
  <c r="Q716" i="1" s="1"/>
  <c r="N717" i="1"/>
  <c r="O717" i="1" s="1"/>
  <c r="Q717" i="1" s="1"/>
  <c r="N718" i="1"/>
  <c r="O718" i="1" s="1"/>
  <c r="Q718" i="1" s="1"/>
  <c r="N719" i="1"/>
  <c r="O719" i="1" s="1"/>
  <c r="Q719" i="1" s="1"/>
  <c r="N720" i="1"/>
  <c r="O720" i="1" s="1"/>
  <c r="Q720" i="1" s="1"/>
  <c r="N721" i="1"/>
  <c r="O721" i="1" s="1"/>
  <c r="Q721" i="1" s="1"/>
  <c r="N722" i="1"/>
  <c r="O722" i="1" s="1"/>
  <c r="Q722" i="1" s="1"/>
  <c r="N723" i="1"/>
  <c r="O723" i="1" s="1"/>
  <c r="Q723" i="1" s="1"/>
  <c r="N724" i="1"/>
  <c r="O724" i="1" s="1"/>
  <c r="Q724" i="1" s="1"/>
  <c r="N725" i="1"/>
  <c r="O725" i="1" s="1"/>
  <c r="Q725" i="1" s="1"/>
  <c r="N726" i="1"/>
  <c r="O726" i="1" s="1"/>
  <c r="Q726" i="1" s="1"/>
  <c r="N727" i="1"/>
  <c r="O727" i="1" s="1"/>
  <c r="Q727" i="1" s="1"/>
  <c r="N728" i="1"/>
  <c r="O728" i="1" s="1"/>
  <c r="Q728" i="1" s="1"/>
  <c r="N729" i="1"/>
  <c r="O729" i="1" s="1"/>
  <c r="Q729" i="1" s="1"/>
  <c r="N730" i="1"/>
  <c r="O730" i="1" s="1"/>
  <c r="Q730" i="1" s="1"/>
  <c r="N731" i="1"/>
  <c r="O731" i="1" s="1"/>
  <c r="Q731" i="1" s="1"/>
  <c r="N732" i="1"/>
  <c r="O732" i="1" s="1"/>
  <c r="Q732" i="1" s="1"/>
  <c r="N733" i="1"/>
  <c r="O733" i="1" s="1"/>
  <c r="Q733" i="1" s="1"/>
  <c r="N734" i="1"/>
  <c r="O734" i="1" s="1"/>
  <c r="Q734" i="1" s="1"/>
  <c r="N735" i="1"/>
  <c r="O735" i="1" s="1"/>
  <c r="Q735" i="1" s="1"/>
  <c r="N736" i="1"/>
  <c r="O736" i="1" s="1"/>
  <c r="Q736" i="1" s="1"/>
  <c r="N737" i="1"/>
  <c r="O737" i="1" s="1"/>
  <c r="Q737" i="1" s="1"/>
  <c r="N738" i="1"/>
  <c r="O738" i="1" s="1"/>
  <c r="Q738" i="1" s="1"/>
  <c r="N739" i="1"/>
  <c r="O739" i="1" s="1"/>
  <c r="Q739" i="1" s="1"/>
  <c r="N740" i="1"/>
  <c r="O740" i="1" s="1"/>
  <c r="Q740" i="1" s="1"/>
  <c r="N741" i="1"/>
  <c r="O741" i="1" s="1"/>
  <c r="Q741" i="1" s="1"/>
  <c r="N742" i="1"/>
  <c r="O742" i="1" s="1"/>
  <c r="Q742" i="1" s="1"/>
  <c r="N743" i="1"/>
  <c r="O743" i="1" s="1"/>
  <c r="Q743" i="1" s="1"/>
  <c r="N744" i="1"/>
  <c r="O744" i="1" s="1"/>
  <c r="Q744" i="1" s="1"/>
  <c r="N745" i="1"/>
  <c r="O745" i="1" s="1"/>
  <c r="Q745" i="1" s="1"/>
  <c r="N746" i="1"/>
  <c r="O746" i="1" s="1"/>
  <c r="Q746" i="1" s="1"/>
  <c r="N747" i="1"/>
  <c r="O747" i="1" s="1"/>
  <c r="Q747" i="1" s="1"/>
  <c r="N748" i="1"/>
  <c r="O748" i="1" s="1"/>
  <c r="Q748" i="1" s="1"/>
  <c r="N749" i="1"/>
  <c r="O749" i="1" s="1"/>
  <c r="Q749" i="1" s="1"/>
  <c r="N750" i="1"/>
  <c r="O750" i="1" s="1"/>
  <c r="Q750" i="1" s="1"/>
  <c r="N751" i="1"/>
  <c r="O751" i="1" s="1"/>
  <c r="Q751" i="1" s="1"/>
  <c r="N752" i="1"/>
  <c r="O752" i="1" s="1"/>
  <c r="Q752" i="1" s="1"/>
  <c r="N753" i="1"/>
  <c r="O753" i="1" s="1"/>
  <c r="Q753" i="1" s="1"/>
  <c r="N754" i="1"/>
  <c r="O754" i="1" s="1"/>
  <c r="Q754" i="1" s="1"/>
  <c r="N755" i="1"/>
  <c r="O755" i="1" s="1"/>
  <c r="Q755" i="1" s="1"/>
  <c r="N756" i="1"/>
  <c r="O756" i="1" s="1"/>
  <c r="Q756" i="1" s="1"/>
  <c r="N757" i="1"/>
  <c r="O757" i="1" s="1"/>
  <c r="Q757" i="1" s="1"/>
  <c r="N758" i="1"/>
  <c r="O758" i="1" s="1"/>
  <c r="Q758" i="1" s="1"/>
  <c r="N759" i="1"/>
  <c r="O759" i="1" s="1"/>
  <c r="Q759" i="1" s="1"/>
  <c r="N760" i="1"/>
  <c r="O760" i="1" s="1"/>
  <c r="Q760" i="1" s="1"/>
  <c r="N761" i="1"/>
  <c r="O761" i="1" s="1"/>
  <c r="Q761" i="1" s="1"/>
  <c r="N762" i="1"/>
  <c r="O762" i="1" s="1"/>
  <c r="Q762" i="1" s="1"/>
  <c r="N763" i="1"/>
  <c r="O763" i="1" s="1"/>
  <c r="Q763" i="1" s="1"/>
  <c r="N764" i="1"/>
  <c r="O764" i="1" s="1"/>
  <c r="Q764" i="1" s="1"/>
  <c r="N765" i="1"/>
  <c r="O765" i="1" s="1"/>
  <c r="Q765" i="1" s="1"/>
  <c r="N766" i="1"/>
  <c r="O766" i="1" s="1"/>
  <c r="Q766" i="1" s="1"/>
  <c r="N767" i="1"/>
  <c r="O767" i="1" s="1"/>
  <c r="Q767" i="1" s="1"/>
  <c r="N768" i="1"/>
  <c r="O768" i="1" s="1"/>
  <c r="Q768" i="1" s="1"/>
  <c r="N769" i="1"/>
  <c r="O769" i="1" s="1"/>
  <c r="Q769" i="1" s="1"/>
  <c r="N770" i="1"/>
  <c r="O770" i="1" s="1"/>
  <c r="Q770" i="1" s="1"/>
  <c r="N771" i="1"/>
  <c r="O771" i="1" s="1"/>
  <c r="Q771" i="1" s="1"/>
  <c r="N772" i="1"/>
  <c r="O772" i="1" s="1"/>
  <c r="Q772" i="1" s="1"/>
  <c r="N773" i="1"/>
  <c r="O773" i="1" s="1"/>
  <c r="Q773" i="1" s="1"/>
  <c r="N774" i="1"/>
  <c r="O774" i="1" s="1"/>
  <c r="Q774" i="1" s="1"/>
  <c r="N775" i="1"/>
  <c r="O775" i="1" s="1"/>
  <c r="Q775" i="1" s="1"/>
  <c r="N776" i="1"/>
  <c r="O776" i="1" s="1"/>
  <c r="Q776" i="1" s="1"/>
  <c r="N777" i="1"/>
  <c r="O777" i="1" s="1"/>
  <c r="Q777" i="1" s="1"/>
  <c r="N778" i="1"/>
  <c r="O778" i="1" s="1"/>
  <c r="Q778" i="1" s="1"/>
  <c r="N779" i="1"/>
  <c r="O779" i="1" s="1"/>
  <c r="Q779" i="1" s="1"/>
  <c r="N780" i="1"/>
  <c r="O780" i="1" s="1"/>
  <c r="Q780" i="1" s="1"/>
  <c r="N781" i="1"/>
  <c r="O781" i="1" s="1"/>
  <c r="Q781" i="1" s="1"/>
  <c r="N782" i="1"/>
  <c r="O782" i="1" s="1"/>
  <c r="Q782" i="1" s="1"/>
  <c r="N783" i="1"/>
  <c r="O783" i="1" s="1"/>
  <c r="Q783" i="1" s="1"/>
  <c r="N784" i="1"/>
  <c r="O784" i="1" s="1"/>
  <c r="Q784" i="1" s="1"/>
  <c r="N785" i="1"/>
  <c r="O785" i="1" s="1"/>
  <c r="Q785" i="1" s="1"/>
  <c r="N786" i="1"/>
  <c r="O786" i="1" s="1"/>
  <c r="Q786" i="1" s="1"/>
  <c r="N787" i="1"/>
  <c r="O787" i="1" s="1"/>
  <c r="Q787" i="1" s="1"/>
  <c r="N788" i="1"/>
  <c r="O788" i="1" s="1"/>
  <c r="Q788" i="1" s="1"/>
  <c r="N789" i="1"/>
  <c r="O789" i="1" s="1"/>
  <c r="Q789" i="1" s="1"/>
  <c r="N790" i="1"/>
  <c r="O790" i="1" s="1"/>
  <c r="Q790" i="1" s="1"/>
  <c r="N791" i="1"/>
  <c r="O791" i="1" s="1"/>
  <c r="Q791" i="1" s="1"/>
  <c r="N792" i="1"/>
  <c r="O792" i="1" s="1"/>
  <c r="Q792" i="1" s="1"/>
  <c r="N793" i="1"/>
  <c r="O793" i="1" s="1"/>
  <c r="Q793" i="1" s="1"/>
  <c r="N794" i="1"/>
  <c r="O794" i="1" s="1"/>
  <c r="Q794" i="1" s="1"/>
  <c r="N795" i="1"/>
  <c r="O795" i="1" s="1"/>
  <c r="Q795" i="1" s="1"/>
  <c r="N796" i="1"/>
  <c r="O796" i="1" s="1"/>
  <c r="Q796" i="1" s="1"/>
  <c r="N797" i="1"/>
  <c r="O797" i="1" s="1"/>
  <c r="Q797" i="1" s="1"/>
  <c r="N798" i="1"/>
  <c r="O798" i="1" s="1"/>
  <c r="Q798" i="1" s="1"/>
  <c r="N799" i="1"/>
  <c r="O799" i="1" s="1"/>
  <c r="Q799" i="1" s="1"/>
  <c r="N800" i="1"/>
  <c r="O800" i="1" s="1"/>
  <c r="Q800" i="1" s="1"/>
  <c r="N801" i="1"/>
  <c r="O801" i="1" s="1"/>
  <c r="Q801" i="1" s="1"/>
  <c r="N802" i="1"/>
  <c r="O802" i="1" s="1"/>
  <c r="Q802" i="1" s="1"/>
  <c r="N803" i="1"/>
  <c r="O803" i="1" s="1"/>
  <c r="Q803" i="1" s="1"/>
  <c r="N804" i="1"/>
  <c r="O804" i="1" s="1"/>
  <c r="Q804" i="1" s="1"/>
  <c r="N805" i="1"/>
  <c r="O805" i="1" s="1"/>
  <c r="Q805" i="1" s="1"/>
  <c r="N806" i="1"/>
  <c r="O806" i="1" s="1"/>
  <c r="Q806" i="1" s="1"/>
  <c r="N807" i="1"/>
  <c r="O807" i="1" s="1"/>
  <c r="Q807" i="1" s="1"/>
  <c r="N808" i="1"/>
  <c r="O808" i="1" s="1"/>
  <c r="Q808" i="1" s="1"/>
  <c r="N809" i="1"/>
  <c r="O809" i="1" s="1"/>
  <c r="Q809" i="1" s="1"/>
  <c r="N810" i="1"/>
  <c r="O810" i="1" s="1"/>
  <c r="Q810" i="1" s="1"/>
  <c r="N811" i="1"/>
  <c r="O811" i="1" s="1"/>
  <c r="Q811" i="1" s="1"/>
  <c r="N812" i="1"/>
  <c r="O812" i="1" s="1"/>
  <c r="Q812" i="1" s="1"/>
  <c r="N813" i="1"/>
  <c r="O813" i="1" s="1"/>
  <c r="Q813" i="1" s="1"/>
  <c r="N814" i="1"/>
  <c r="O814" i="1" s="1"/>
  <c r="Q814" i="1" s="1"/>
  <c r="N815" i="1"/>
  <c r="O815" i="1" s="1"/>
  <c r="Q815" i="1" s="1"/>
  <c r="N816" i="1"/>
  <c r="O816" i="1" s="1"/>
  <c r="Q816" i="1" s="1"/>
  <c r="N817" i="1"/>
  <c r="O817" i="1" s="1"/>
  <c r="Q817" i="1" s="1"/>
  <c r="N818" i="1"/>
  <c r="O818" i="1" s="1"/>
  <c r="Q818" i="1" s="1"/>
  <c r="N819" i="1"/>
  <c r="O819" i="1" s="1"/>
  <c r="Q819" i="1" s="1"/>
  <c r="N820" i="1"/>
  <c r="O820" i="1" s="1"/>
  <c r="Q820" i="1" s="1"/>
  <c r="N821" i="1"/>
  <c r="O821" i="1" s="1"/>
  <c r="Q821" i="1" s="1"/>
  <c r="N822" i="1"/>
  <c r="O822" i="1" s="1"/>
  <c r="Q822" i="1" s="1"/>
  <c r="N823" i="1"/>
  <c r="O823" i="1" s="1"/>
  <c r="Q823" i="1" s="1"/>
  <c r="N824" i="1"/>
  <c r="O824" i="1" s="1"/>
  <c r="Q824" i="1" s="1"/>
  <c r="N825" i="1"/>
  <c r="O825" i="1" s="1"/>
  <c r="Q825" i="1" s="1"/>
  <c r="N826" i="1"/>
  <c r="O826" i="1" s="1"/>
  <c r="Q826" i="1" s="1"/>
  <c r="N827" i="1"/>
  <c r="O827" i="1" s="1"/>
  <c r="Q827" i="1" s="1"/>
  <c r="N828" i="1"/>
  <c r="O828" i="1" s="1"/>
  <c r="Q828" i="1" s="1"/>
  <c r="N829" i="1"/>
  <c r="O829" i="1" s="1"/>
  <c r="Q829" i="1" s="1"/>
  <c r="N830" i="1"/>
  <c r="O830" i="1" s="1"/>
  <c r="Q830" i="1" s="1"/>
  <c r="N831" i="1"/>
  <c r="O831" i="1" s="1"/>
  <c r="Q831" i="1" s="1"/>
  <c r="N832" i="1"/>
  <c r="O832" i="1" s="1"/>
  <c r="Q832" i="1" s="1"/>
  <c r="N833" i="1"/>
  <c r="O833" i="1" s="1"/>
  <c r="Q833" i="1" s="1"/>
  <c r="N834" i="1"/>
  <c r="O834" i="1" s="1"/>
  <c r="Q834" i="1" s="1"/>
  <c r="N835" i="1"/>
  <c r="O835" i="1" s="1"/>
  <c r="Q835" i="1" s="1"/>
  <c r="N836" i="1"/>
  <c r="O836" i="1" s="1"/>
  <c r="Q836" i="1" s="1"/>
  <c r="N837" i="1"/>
  <c r="O837" i="1" s="1"/>
  <c r="Q837" i="1" s="1"/>
  <c r="N838" i="1"/>
  <c r="O838" i="1" s="1"/>
  <c r="Q838" i="1" s="1"/>
  <c r="N839" i="1"/>
  <c r="O839" i="1" s="1"/>
  <c r="Q839" i="1" s="1"/>
  <c r="N840" i="1"/>
  <c r="O840" i="1" s="1"/>
  <c r="Q840" i="1" s="1"/>
  <c r="N841" i="1"/>
  <c r="O841" i="1" s="1"/>
  <c r="Q841" i="1" s="1"/>
  <c r="N842" i="1"/>
  <c r="O842" i="1" s="1"/>
  <c r="Q842" i="1" s="1"/>
  <c r="N843" i="1"/>
  <c r="O843" i="1" s="1"/>
  <c r="Q843" i="1" s="1"/>
  <c r="N844" i="1"/>
  <c r="O844" i="1" s="1"/>
  <c r="Q844" i="1" s="1"/>
  <c r="N845" i="1"/>
  <c r="O845" i="1" s="1"/>
  <c r="Q845" i="1" s="1"/>
  <c r="N846" i="1"/>
  <c r="O846" i="1" s="1"/>
  <c r="Q846" i="1" s="1"/>
  <c r="N847" i="1"/>
  <c r="O847" i="1" s="1"/>
  <c r="Q847" i="1" s="1"/>
  <c r="N848" i="1"/>
  <c r="O848" i="1" s="1"/>
  <c r="Q848" i="1" s="1"/>
  <c r="N849" i="1"/>
  <c r="O849" i="1" s="1"/>
  <c r="Q849" i="1" s="1"/>
  <c r="N850" i="1"/>
  <c r="O850" i="1" s="1"/>
  <c r="Q850" i="1" s="1"/>
  <c r="N851" i="1"/>
  <c r="O851" i="1" s="1"/>
  <c r="Q851" i="1" s="1"/>
  <c r="N852" i="1"/>
  <c r="O852" i="1" s="1"/>
  <c r="Q852" i="1" s="1"/>
  <c r="N853" i="1"/>
  <c r="O853" i="1" s="1"/>
  <c r="Q853" i="1" s="1"/>
  <c r="N854" i="1"/>
  <c r="O854" i="1" s="1"/>
  <c r="Q854" i="1" s="1"/>
  <c r="N855" i="1"/>
  <c r="O855" i="1" s="1"/>
  <c r="Q855" i="1" s="1"/>
  <c r="N856" i="1"/>
  <c r="O856" i="1" s="1"/>
  <c r="Q856" i="1" s="1"/>
  <c r="N857" i="1"/>
  <c r="O857" i="1" s="1"/>
  <c r="Q857" i="1" s="1"/>
  <c r="N858" i="1"/>
  <c r="O858" i="1" s="1"/>
  <c r="Q858" i="1" s="1"/>
  <c r="N859" i="1"/>
  <c r="O859" i="1" s="1"/>
  <c r="Q859" i="1" s="1"/>
  <c r="N860" i="1"/>
  <c r="O860" i="1" s="1"/>
  <c r="Q860" i="1" s="1"/>
  <c r="N861" i="1"/>
  <c r="O861" i="1" s="1"/>
  <c r="Q861" i="1" s="1"/>
  <c r="N862" i="1"/>
  <c r="O862" i="1" s="1"/>
  <c r="Q862" i="1" s="1"/>
  <c r="N863" i="1"/>
  <c r="O863" i="1" s="1"/>
  <c r="Q863" i="1" s="1"/>
  <c r="N864" i="1"/>
  <c r="O864" i="1" s="1"/>
  <c r="Q864" i="1" s="1"/>
  <c r="N865" i="1"/>
  <c r="O865" i="1" s="1"/>
  <c r="Q865" i="1" s="1"/>
  <c r="N866" i="1"/>
  <c r="O866" i="1" s="1"/>
  <c r="Q866" i="1" s="1"/>
  <c r="N867" i="1"/>
  <c r="O867" i="1" s="1"/>
  <c r="Q867" i="1" s="1"/>
  <c r="N868" i="1"/>
  <c r="O868" i="1" s="1"/>
  <c r="Q868" i="1" s="1"/>
  <c r="N869" i="1"/>
  <c r="O869" i="1" s="1"/>
  <c r="Q869" i="1" s="1"/>
  <c r="N870" i="1"/>
  <c r="O870" i="1" s="1"/>
  <c r="Q870" i="1" s="1"/>
  <c r="N871" i="1"/>
  <c r="O871" i="1" s="1"/>
  <c r="Q871" i="1" s="1"/>
  <c r="N872" i="1"/>
  <c r="O872" i="1" s="1"/>
  <c r="Q872" i="1" s="1"/>
  <c r="N873" i="1"/>
  <c r="O873" i="1" s="1"/>
  <c r="Q873" i="1" s="1"/>
  <c r="N874" i="1"/>
  <c r="O874" i="1" s="1"/>
  <c r="Q874" i="1" s="1"/>
  <c r="N875" i="1"/>
  <c r="O875" i="1" s="1"/>
  <c r="Q875" i="1" s="1"/>
  <c r="N876" i="1"/>
  <c r="O876" i="1" s="1"/>
  <c r="Q876" i="1" s="1"/>
  <c r="N877" i="1"/>
  <c r="O877" i="1" s="1"/>
  <c r="Q877" i="1" s="1"/>
  <c r="N878" i="1"/>
  <c r="O878" i="1" s="1"/>
  <c r="Q878" i="1" s="1"/>
  <c r="N879" i="1"/>
  <c r="O879" i="1" s="1"/>
  <c r="Q879" i="1" s="1"/>
  <c r="N880" i="1"/>
  <c r="O880" i="1" s="1"/>
  <c r="Q880" i="1" s="1"/>
  <c r="N881" i="1"/>
  <c r="O881" i="1" s="1"/>
  <c r="Q881" i="1" s="1"/>
  <c r="N882" i="1"/>
  <c r="O882" i="1" s="1"/>
  <c r="Q882" i="1" s="1"/>
  <c r="N883" i="1"/>
  <c r="O883" i="1" s="1"/>
  <c r="Q883" i="1" s="1"/>
  <c r="N884" i="1"/>
  <c r="O884" i="1" s="1"/>
  <c r="Q884" i="1" s="1"/>
  <c r="N885" i="1"/>
  <c r="O885" i="1" s="1"/>
  <c r="Q885" i="1" s="1"/>
  <c r="N886" i="1"/>
  <c r="O886" i="1" s="1"/>
  <c r="Q886" i="1" s="1"/>
  <c r="N887" i="1"/>
  <c r="O887" i="1" s="1"/>
  <c r="Q887" i="1" s="1"/>
  <c r="N888" i="1"/>
  <c r="O888" i="1" s="1"/>
  <c r="Q888" i="1" s="1"/>
  <c r="N889" i="1"/>
  <c r="O889" i="1" s="1"/>
  <c r="Q889" i="1" s="1"/>
  <c r="N890" i="1"/>
  <c r="O890" i="1" s="1"/>
  <c r="Q890" i="1" s="1"/>
  <c r="N891" i="1"/>
  <c r="O891" i="1" s="1"/>
  <c r="Q891" i="1" s="1"/>
  <c r="N892" i="1"/>
  <c r="O892" i="1" s="1"/>
  <c r="Q892" i="1" s="1"/>
  <c r="N893" i="1"/>
  <c r="O893" i="1" s="1"/>
  <c r="Q893" i="1" s="1"/>
  <c r="N894" i="1"/>
  <c r="O894" i="1" s="1"/>
  <c r="Q894" i="1" s="1"/>
  <c r="N895" i="1"/>
  <c r="O895" i="1" s="1"/>
  <c r="Q895" i="1" s="1"/>
  <c r="N896" i="1"/>
  <c r="O896" i="1" s="1"/>
  <c r="Q896" i="1" s="1"/>
  <c r="N897" i="1"/>
  <c r="O897" i="1" s="1"/>
  <c r="Q897" i="1" s="1"/>
  <c r="N898" i="1"/>
  <c r="O898" i="1" s="1"/>
  <c r="Q898" i="1" s="1"/>
  <c r="N899" i="1"/>
  <c r="O899" i="1" s="1"/>
  <c r="Q899" i="1" s="1"/>
  <c r="N900" i="1"/>
  <c r="O900" i="1" s="1"/>
  <c r="Q900" i="1" s="1"/>
  <c r="N901" i="1"/>
  <c r="O901" i="1" s="1"/>
  <c r="Q901" i="1" s="1"/>
  <c r="N902" i="1"/>
  <c r="O902" i="1" s="1"/>
  <c r="Q902" i="1" s="1"/>
  <c r="N903" i="1"/>
  <c r="O903" i="1" s="1"/>
  <c r="Q903" i="1" s="1"/>
  <c r="N904" i="1"/>
  <c r="O904" i="1" s="1"/>
  <c r="Q904" i="1" s="1"/>
  <c r="N905" i="1"/>
  <c r="O905" i="1" s="1"/>
  <c r="Q905" i="1" s="1"/>
  <c r="N906" i="1"/>
  <c r="O906" i="1" s="1"/>
  <c r="Q906" i="1" s="1"/>
  <c r="N907" i="1"/>
  <c r="O907" i="1" s="1"/>
  <c r="Q907" i="1" s="1"/>
  <c r="N908" i="1"/>
  <c r="O908" i="1" s="1"/>
  <c r="Q908" i="1" s="1"/>
  <c r="N909" i="1"/>
  <c r="O909" i="1" s="1"/>
  <c r="Q909" i="1" s="1"/>
  <c r="N910" i="1"/>
  <c r="O910" i="1" s="1"/>
  <c r="Q910" i="1" s="1"/>
  <c r="N911" i="1"/>
  <c r="O911" i="1" s="1"/>
  <c r="Q911" i="1" s="1"/>
  <c r="N912" i="1"/>
  <c r="O912" i="1" s="1"/>
  <c r="Q912" i="1" s="1"/>
  <c r="N913" i="1"/>
  <c r="O913" i="1" s="1"/>
  <c r="Q913" i="1" s="1"/>
  <c r="N914" i="1"/>
  <c r="O914" i="1" s="1"/>
  <c r="Q914" i="1" s="1"/>
  <c r="N915" i="1"/>
  <c r="O915" i="1" s="1"/>
  <c r="Q915" i="1" s="1"/>
  <c r="N916" i="1"/>
  <c r="O916" i="1" s="1"/>
  <c r="Q916" i="1" s="1"/>
  <c r="N917" i="1"/>
  <c r="O917" i="1" s="1"/>
  <c r="Q917" i="1" s="1"/>
  <c r="N918" i="1"/>
  <c r="O918" i="1" s="1"/>
  <c r="Q918" i="1" s="1"/>
  <c r="N919" i="1"/>
  <c r="O919" i="1" s="1"/>
  <c r="Q919" i="1" s="1"/>
  <c r="N920" i="1"/>
  <c r="O920" i="1" s="1"/>
  <c r="Q920" i="1" s="1"/>
  <c r="N921" i="1"/>
  <c r="O921" i="1" s="1"/>
  <c r="Q921" i="1" s="1"/>
  <c r="N922" i="1"/>
  <c r="O922" i="1" s="1"/>
  <c r="Q922" i="1" s="1"/>
  <c r="N923" i="1"/>
  <c r="O923" i="1" s="1"/>
  <c r="Q923" i="1" s="1"/>
  <c r="N924" i="1"/>
  <c r="O924" i="1" s="1"/>
  <c r="Q924" i="1" s="1"/>
  <c r="N925" i="1"/>
  <c r="O925" i="1" s="1"/>
  <c r="Q925" i="1" s="1"/>
  <c r="N926" i="1"/>
  <c r="O926" i="1" s="1"/>
  <c r="Q926" i="1" s="1"/>
  <c r="N927" i="1"/>
  <c r="O927" i="1" s="1"/>
  <c r="Q927" i="1" s="1"/>
  <c r="N928" i="1"/>
  <c r="O928" i="1" s="1"/>
  <c r="Q928" i="1" s="1"/>
  <c r="N929" i="1"/>
  <c r="O929" i="1" s="1"/>
  <c r="Q929" i="1" s="1"/>
  <c r="N930" i="1"/>
  <c r="O930" i="1" s="1"/>
  <c r="Q930" i="1" s="1"/>
  <c r="N931" i="1"/>
  <c r="O931" i="1" s="1"/>
  <c r="Q931" i="1" s="1"/>
  <c r="N932" i="1"/>
  <c r="O932" i="1" s="1"/>
  <c r="Q932" i="1" s="1"/>
  <c r="N933" i="1"/>
  <c r="O933" i="1" s="1"/>
  <c r="Q933" i="1" s="1"/>
  <c r="N934" i="1"/>
  <c r="O934" i="1" s="1"/>
  <c r="Q934" i="1" s="1"/>
  <c r="N935" i="1"/>
  <c r="O935" i="1" s="1"/>
  <c r="Q935" i="1" s="1"/>
  <c r="N936" i="1"/>
  <c r="O936" i="1" s="1"/>
  <c r="Q936" i="1" s="1"/>
  <c r="N937" i="1"/>
  <c r="O937" i="1" s="1"/>
  <c r="Q937" i="1" s="1"/>
  <c r="N938" i="1"/>
  <c r="O938" i="1" s="1"/>
  <c r="Q938" i="1" s="1"/>
  <c r="N939" i="1"/>
  <c r="O939" i="1" s="1"/>
  <c r="Q939" i="1" s="1"/>
  <c r="N940" i="1"/>
  <c r="O940" i="1" s="1"/>
  <c r="Q940" i="1" s="1"/>
  <c r="N941" i="1"/>
  <c r="O941" i="1" s="1"/>
  <c r="Q941" i="1" s="1"/>
  <c r="N942" i="1"/>
  <c r="O942" i="1" s="1"/>
  <c r="Q942" i="1" s="1"/>
  <c r="N943" i="1"/>
  <c r="O943" i="1" s="1"/>
  <c r="Q943" i="1" s="1"/>
  <c r="N944" i="1"/>
  <c r="O944" i="1" s="1"/>
  <c r="Q944" i="1" s="1"/>
  <c r="N945" i="1"/>
  <c r="O945" i="1" s="1"/>
  <c r="Q945" i="1" s="1"/>
  <c r="N946" i="1"/>
  <c r="O946" i="1" s="1"/>
  <c r="Q946" i="1" s="1"/>
  <c r="N947" i="1"/>
  <c r="O947" i="1" s="1"/>
  <c r="Q947" i="1" s="1"/>
  <c r="N948" i="1"/>
  <c r="O948" i="1" s="1"/>
  <c r="Q948" i="1" s="1"/>
  <c r="N949" i="1"/>
  <c r="O949" i="1" s="1"/>
  <c r="Q949" i="1" s="1"/>
  <c r="N950" i="1"/>
  <c r="O950" i="1" s="1"/>
  <c r="Q950" i="1" s="1"/>
  <c r="N951" i="1"/>
  <c r="O951" i="1" s="1"/>
  <c r="Q951" i="1" s="1"/>
  <c r="N952" i="1"/>
  <c r="O952" i="1" s="1"/>
  <c r="Q952" i="1" s="1"/>
  <c r="N953" i="1"/>
  <c r="O953" i="1" s="1"/>
  <c r="Q953" i="1" s="1"/>
  <c r="N954" i="1"/>
  <c r="O954" i="1" s="1"/>
  <c r="Q954" i="1" s="1"/>
  <c r="N955" i="1"/>
  <c r="O955" i="1" s="1"/>
  <c r="Q955" i="1" s="1"/>
  <c r="N956" i="1"/>
  <c r="O956" i="1" s="1"/>
  <c r="Q956" i="1" s="1"/>
  <c r="N957" i="1"/>
  <c r="O957" i="1" s="1"/>
  <c r="Q957" i="1" s="1"/>
  <c r="N958" i="1"/>
  <c r="O958" i="1" s="1"/>
  <c r="Q958" i="1" s="1"/>
  <c r="N959" i="1"/>
  <c r="O959" i="1" s="1"/>
  <c r="Q959" i="1" s="1"/>
  <c r="N960" i="1"/>
  <c r="O960" i="1" s="1"/>
  <c r="Q960" i="1" s="1"/>
  <c r="N961" i="1"/>
  <c r="O961" i="1" s="1"/>
  <c r="Q961" i="1" s="1"/>
  <c r="N962" i="1"/>
  <c r="O962" i="1" s="1"/>
  <c r="Q962" i="1" s="1"/>
  <c r="N963" i="1"/>
  <c r="O963" i="1" s="1"/>
  <c r="Q963" i="1" s="1"/>
  <c r="N964" i="1"/>
  <c r="O964" i="1" s="1"/>
  <c r="Q964" i="1" s="1"/>
  <c r="N965" i="1"/>
  <c r="O965" i="1" s="1"/>
  <c r="Q965" i="1" s="1"/>
  <c r="N966" i="1"/>
  <c r="O966" i="1" s="1"/>
  <c r="Q966" i="1" s="1"/>
  <c r="N967" i="1"/>
  <c r="O967" i="1" s="1"/>
  <c r="Q967" i="1" s="1"/>
  <c r="N968" i="1"/>
  <c r="O968" i="1" s="1"/>
  <c r="Q968" i="1" s="1"/>
  <c r="N969" i="1"/>
  <c r="O969" i="1" s="1"/>
  <c r="Q969" i="1" s="1"/>
  <c r="N970" i="1"/>
  <c r="O970" i="1" s="1"/>
  <c r="Q970" i="1" s="1"/>
  <c r="N971" i="1"/>
  <c r="O971" i="1" s="1"/>
  <c r="Q971" i="1" s="1"/>
  <c r="N972" i="1"/>
  <c r="O972" i="1" s="1"/>
  <c r="Q972" i="1" s="1"/>
  <c r="N973" i="1"/>
  <c r="O973" i="1" s="1"/>
  <c r="Q973" i="1" s="1"/>
  <c r="N974" i="1"/>
  <c r="O974" i="1" s="1"/>
  <c r="Q974" i="1" s="1"/>
  <c r="N975" i="1"/>
  <c r="O975" i="1" s="1"/>
  <c r="Q975" i="1" s="1"/>
  <c r="N976" i="1"/>
  <c r="O976" i="1" s="1"/>
  <c r="Q976" i="1" s="1"/>
  <c r="N977" i="1"/>
  <c r="O977" i="1" s="1"/>
  <c r="Q977" i="1" s="1"/>
  <c r="N978" i="1"/>
  <c r="O978" i="1" s="1"/>
  <c r="Q978" i="1" s="1"/>
  <c r="N979" i="1"/>
  <c r="O979" i="1" s="1"/>
  <c r="Q979" i="1" s="1"/>
  <c r="N980" i="1"/>
  <c r="O980" i="1" s="1"/>
  <c r="Q980" i="1" s="1"/>
  <c r="N981" i="1"/>
  <c r="O981" i="1" s="1"/>
  <c r="Q981" i="1" s="1"/>
  <c r="N982" i="1"/>
  <c r="O982" i="1" s="1"/>
  <c r="Q982" i="1" s="1"/>
  <c r="N983" i="1"/>
  <c r="O983" i="1" s="1"/>
  <c r="Q983" i="1" s="1"/>
  <c r="N984" i="1"/>
  <c r="O984" i="1" s="1"/>
  <c r="Q984" i="1" s="1"/>
  <c r="N985" i="1"/>
  <c r="O985" i="1" s="1"/>
  <c r="Q985" i="1" s="1"/>
  <c r="N986" i="1"/>
  <c r="O986" i="1" s="1"/>
  <c r="Q986" i="1" s="1"/>
  <c r="N987" i="1"/>
  <c r="O987" i="1" s="1"/>
  <c r="Q987" i="1" s="1"/>
  <c r="N988" i="1"/>
  <c r="O988" i="1" s="1"/>
  <c r="Q988" i="1" s="1"/>
  <c r="N989" i="1"/>
  <c r="O989" i="1" s="1"/>
  <c r="Q989" i="1" s="1"/>
  <c r="N990" i="1"/>
  <c r="O990" i="1" s="1"/>
  <c r="Q990" i="1" s="1"/>
  <c r="N991" i="1"/>
  <c r="O991" i="1" s="1"/>
  <c r="Q991" i="1" s="1"/>
  <c r="N992" i="1"/>
  <c r="O992" i="1" s="1"/>
  <c r="Q992" i="1" s="1"/>
  <c r="N993" i="1"/>
  <c r="O993" i="1" s="1"/>
  <c r="Q993" i="1" s="1"/>
  <c r="N994" i="1"/>
  <c r="O994" i="1" s="1"/>
  <c r="Q994" i="1" s="1"/>
  <c r="N995" i="1"/>
  <c r="O995" i="1" s="1"/>
  <c r="Q995" i="1" s="1"/>
  <c r="N996" i="1"/>
  <c r="O996" i="1" s="1"/>
  <c r="Q996" i="1" s="1"/>
  <c r="N997" i="1"/>
  <c r="O997" i="1" s="1"/>
  <c r="Q997" i="1" s="1"/>
  <c r="N998" i="1"/>
  <c r="O998" i="1" s="1"/>
  <c r="Q998" i="1" s="1"/>
  <c r="N999" i="1"/>
  <c r="O999" i="1" s="1"/>
  <c r="Q999" i="1" s="1"/>
  <c r="N1000" i="1"/>
  <c r="O1000" i="1" s="1"/>
  <c r="Q1000" i="1" s="1"/>
  <c r="N1001" i="1"/>
  <c r="O1001" i="1" s="1"/>
  <c r="Q1001" i="1" s="1"/>
  <c r="N1002" i="1"/>
  <c r="O1002" i="1" s="1"/>
  <c r="Q1002" i="1" s="1"/>
  <c r="N1003" i="1"/>
  <c r="O1003" i="1" s="1"/>
  <c r="Q1003" i="1" s="1"/>
  <c r="N1004" i="1"/>
  <c r="O1004" i="1" s="1"/>
  <c r="Q1004" i="1" s="1"/>
  <c r="N1005" i="1"/>
  <c r="O1005" i="1" s="1"/>
  <c r="Q1005" i="1" s="1"/>
  <c r="N1006" i="1"/>
  <c r="O1006" i="1" s="1"/>
  <c r="Q1006" i="1" s="1"/>
  <c r="N1007" i="1"/>
  <c r="O1007" i="1" s="1"/>
  <c r="Q1007" i="1" s="1"/>
  <c r="N1008" i="1"/>
  <c r="O1008" i="1" s="1"/>
  <c r="Q1008" i="1" s="1"/>
  <c r="N1009" i="1"/>
  <c r="O1009" i="1" s="1"/>
  <c r="Q1009" i="1" s="1"/>
  <c r="N1010" i="1"/>
  <c r="O1010" i="1" s="1"/>
  <c r="Q1010" i="1" s="1"/>
  <c r="N1011" i="1"/>
  <c r="O1011" i="1" s="1"/>
  <c r="Q1011" i="1" s="1"/>
  <c r="N1012" i="1"/>
  <c r="O1012" i="1" s="1"/>
  <c r="Q1012" i="1" s="1"/>
  <c r="N1013" i="1"/>
  <c r="O1013" i="1" s="1"/>
  <c r="Q1013" i="1" s="1"/>
  <c r="N1014" i="1"/>
  <c r="O1014" i="1" s="1"/>
  <c r="Q1014" i="1" s="1"/>
  <c r="N1015" i="1"/>
  <c r="O1015" i="1" s="1"/>
  <c r="Q1015" i="1" s="1"/>
  <c r="N1016" i="1"/>
  <c r="O1016" i="1" s="1"/>
  <c r="Q1016" i="1" s="1"/>
  <c r="N1017" i="1"/>
  <c r="O1017" i="1" s="1"/>
  <c r="Q1017" i="1" s="1"/>
  <c r="N1018" i="1"/>
  <c r="O1018" i="1" s="1"/>
  <c r="Q1018" i="1" s="1"/>
  <c r="N1019" i="1"/>
  <c r="O1019" i="1" s="1"/>
  <c r="Q1019" i="1" s="1"/>
  <c r="N1020" i="1"/>
  <c r="O1020" i="1" s="1"/>
  <c r="Q1020" i="1" s="1"/>
  <c r="N1021" i="1"/>
  <c r="O1021" i="1" s="1"/>
  <c r="Q1021" i="1" s="1"/>
  <c r="N1022" i="1"/>
  <c r="O1022" i="1" s="1"/>
  <c r="Q1022" i="1" s="1"/>
  <c r="N1023" i="1"/>
  <c r="O1023" i="1" s="1"/>
  <c r="Q1023" i="1" s="1"/>
  <c r="N1024" i="1"/>
  <c r="O1024" i="1" s="1"/>
  <c r="Q1024" i="1" s="1"/>
  <c r="N1025" i="1"/>
  <c r="O1025" i="1" s="1"/>
  <c r="Q1025" i="1" s="1"/>
  <c r="N1026" i="1"/>
  <c r="O1026" i="1" s="1"/>
  <c r="Q1026" i="1" s="1"/>
  <c r="N1027" i="1"/>
  <c r="O1027" i="1" s="1"/>
  <c r="Q1027" i="1" s="1"/>
  <c r="N1028" i="1"/>
  <c r="O1028" i="1" s="1"/>
  <c r="Q1028" i="1" s="1"/>
  <c r="N1029" i="1"/>
  <c r="O1029" i="1" s="1"/>
  <c r="Q1029" i="1" s="1"/>
  <c r="N1030" i="1"/>
  <c r="O1030" i="1" s="1"/>
  <c r="Q1030" i="1" s="1"/>
  <c r="N1031" i="1"/>
  <c r="O1031" i="1" s="1"/>
  <c r="Q1031" i="1" s="1"/>
  <c r="N1032" i="1"/>
  <c r="O1032" i="1" s="1"/>
  <c r="Q1032" i="1" s="1"/>
  <c r="N1033" i="1"/>
  <c r="O1033" i="1" s="1"/>
  <c r="Q1033" i="1" s="1"/>
  <c r="N1034" i="1"/>
  <c r="O1034" i="1" s="1"/>
  <c r="Q1034" i="1" s="1"/>
  <c r="N1035" i="1"/>
  <c r="O1035" i="1" s="1"/>
  <c r="Q1035" i="1" s="1"/>
  <c r="N1036" i="1"/>
  <c r="O1036" i="1" s="1"/>
  <c r="Q1036" i="1" s="1"/>
  <c r="N1037" i="1"/>
  <c r="O1037" i="1" s="1"/>
  <c r="Q1037" i="1" s="1"/>
  <c r="N1038" i="1"/>
  <c r="O1038" i="1" s="1"/>
  <c r="Q1038" i="1" s="1"/>
  <c r="N1039" i="1"/>
  <c r="O1039" i="1" s="1"/>
  <c r="Q1039" i="1" s="1"/>
  <c r="N1040" i="1"/>
  <c r="O1040" i="1" s="1"/>
  <c r="Q1040" i="1" s="1"/>
  <c r="N1041" i="1"/>
  <c r="O1041" i="1" s="1"/>
  <c r="Q1041" i="1" s="1"/>
  <c r="N1042" i="1"/>
  <c r="O1042" i="1" s="1"/>
  <c r="Q1042" i="1" s="1"/>
  <c r="N1043" i="1"/>
  <c r="O1043" i="1" s="1"/>
  <c r="Q1043" i="1" s="1"/>
  <c r="N1044" i="1"/>
  <c r="O1044" i="1" s="1"/>
  <c r="Q1044" i="1" s="1"/>
  <c r="N1045" i="1"/>
  <c r="O1045" i="1" s="1"/>
  <c r="Q1045" i="1" s="1"/>
  <c r="N1046" i="1"/>
  <c r="O1046" i="1" s="1"/>
  <c r="Q1046" i="1" s="1"/>
  <c r="N1047" i="1"/>
  <c r="O1047" i="1" s="1"/>
  <c r="Q1047" i="1" s="1"/>
  <c r="N1048" i="1"/>
  <c r="O1048" i="1" s="1"/>
  <c r="Q1048" i="1" s="1"/>
  <c r="N1049" i="1"/>
  <c r="O1049" i="1" s="1"/>
  <c r="Q1049" i="1" s="1"/>
  <c r="N1050" i="1"/>
  <c r="O1050" i="1" s="1"/>
  <c r="Q1050" i="1" s="1"/>
  <c r="N1051" i="1"/>
  <c r="O1051" i="1" s="1"/>
  <c r="Q1051" i="1" s="1"/>
  <c r="N1052" i="1"/>
  <c r="O1052" i="1" s="1"/>
  <c r="Q1052" i="1" s="1"/>
  <c r="N1053" i="1"/>
  <c r="O1053" i="1" s="1"/>
  <c r="Q1053" i="1" s="1"/>
  <c r="N1054" i="1"/>
  <c r="O1054" i="1" s="1"/>
  <c r="Q1054" i="1" s="1"/>
  <c r="N1055" i="1"/>
  <c r="O1055" i="1" s="1"/>
  <c r="Q1055" i="1" s="1"/>
  <c r="N1056" i="1"/>
  <c r="O1056" i="1" s="1"/>
  <c r="Q1056" i="1" s="1"/>
  <c r="N1057" i="1"/>
  <c r="O1057" i="1" s="1"/>
  <c r="Q1057" i="1" s="1"/>
  <c r="N1058" i="1"/>
  <c r="O1058" i="1" s="1"/>
  <c r="Q1058" i="1" s="1"/>
  <c r="N1059" i="1"/>
  <c r="O1059" i="1" s="1"/>
  <c r="Q1059" i="1" s="1"/>
  <c r="N1060" i="1"/>
  <c r="O1060" i="1" s="1"/>
  <c r="Q1060" i="1" s="1"/>
  <c r="N1061" i="1"/>
  <c r="O1061" i="1" s="1"/>
  <c r="Q1061" i="1" s="1"/>
  <c r="N1062" i="1"/>
  <c r="O1062" i="1" s="1"/>
  <c r="Q1062" i="1" s="1"/>
  <c r="N1063" i="1"/>
  <c r="O1063" i="1" s="1"/>
  <c r="Q1063" i="1" s="1"/>
  <c r="N1064" i="1"/>
  <c r="O1064" i="1" s="1"/>
  <c r="Q1064" i="1" s="1"/>
  <c r="N1065" i="1"/>
  <c r="O1065" i="1" s="1"/>
  <c r="Q1065" i="1" s="1"/>
  <c r="N1066" i="1"/>
  <c r="O1066" i="1" s="1"/>
  <c r="Q1066" i="1" s="1"/>
  <c r="N1067" i="1"/>
  <c r="O1067" i="1" s="1"/>
  <c r="Q1067" i="1" s="1"/>
  <c r="N1068" i="1"/>
  <c r="O1068" i="1" s="1"/>
  <c r="Q1068" i="1" s="1"/>
  <c r="N1069" i="1"/>
  <c r="O1069" i="1" s="1"/>
  <c r="Q1069" i="1" s="1"/>
  <c r="N1070" i="1"/>
  <c r="O1070" i="1" s="1"/>
  <c r="Q1070" i="1" s="1"/>
  <c r="N1071" i="1"/>
  <c r="O1071" i="1" s="1"/>
  <c r="Q1071" i="1" s="1"/>
  <c r="N1072" i="1"/>
  <c r="O1072" i="1" s="1"/>
  <c r="Q1072" i="1" s="1"/>
  <c r="N1073" i="1"/>
  <c r="O1073" i="1" s="1"/>
  <c r="Q1073" i="1" s="1"/>
  <c r="N1074" i="1"/>
  <c r="O1074" i="1" s="1"/>
  <c r="Q1074" i="1" s="1"/>
  <c r="N1075" i="1"/>
  <c r="O1075" i="1" s="1"/>
  <c r="Q1075" i="1" s="1"/>
  <c r="N1076" i="1"/>
  <c r="O1076" i="1" s="1"/>
  <c r="Q1076" i="1" s="1"/>
  <c r="N1077" i="1"/>
  <c r="O1077" i="1" s="1"/>
  <c r="Q1077" i="1" s="1"/>
  <c r="N1078" i="1"/>
  <c r="O1078" i="1" s="1"/>
  <c r="Q1078" i="1" s="1"/>
  <c r="N1079" i="1"/>
  <c r="O1079" i="1" s="1"/>
  <c r="Q1079" i="1" s="1"/>
  <c r="N1080" i="1"/>
  <c r="O1080" i="1" s="1"/>
  <c r="Q1080" i="1" s="1"/>
  <c r="N1081" i="1"/>
  <c r="O1081" i="1" s="1"/>
  <c r="Q1081" i="1" s="1"/>
  <c r="N1082" i="1"/>
  <c r="O1082" i="1" s="1"/>
  <c r="Q1082" i="1" s="1"/>
  <c r="N1083" i="1"/>
  <c r="O1083" i="1" s="1"/>
  <c r="Q1083" i="1" s="1"/>
  <c r="N1084" i="1"/>
  <c r="O1084" i="1" s="1"/>
  <c r="Q1084" i="1" s="1"/>
  <c r="N1085" i="1"/>
  <c r="O1085" i="1" s="1"/>
  <c r="Q1085" i="1" s="1"/>
  <c r="N1086" i="1"/>
  <c r="O1086" i="1" s="1"/>
  <c r="Q1086" i="1" s="1"/>
  <c r="N1087" i="1"/>
  <c r="O1087" i="1" s="1"/>
  <c r="Q1087" i="1" s="1"/>
  <c r="N1088" i="1"/>
  <c r="O1088" i="1" s="1"/>
  <c r="Q1088" i="1" s="1"/>
  <c r="N1089" i="1"/>
  <c r="O1089" i="1" s="1"/>
  <c r="Q1089" i="1" s="1"/>
  <c r="N1090" i="1"/>
  <c r="O1090" i="1" s="1"/>
  <c r="Q1090" i="1" s="1"/>
  <c r="N1091" i="1"/>
  <c r="O1091" i="1" s="1"/>
  <c r="Q1091" i="1" s="1"/>
  <c r="N1092" i="1"/>
  <c r="O1092" i="1" s="1"/>
  <c r="Q1092" i="1" s="1"/>
  <c r="N1093" i="1"/>
  <c r="O1093" i="1" s="1"/>
  <c r="Q1093" i="1" s="1"/>
  <c r="N1094" i="1"/>
  <c r="O1094" i="1" s="1"/>
  <c r="Q1094" i="1" s="1"/>
  <c r="N1095" i="1"/>
  <c r="O1095" i="1" s="1"/>
  <c r="Q1095" i="1" s="1"/>
  <c r="N1096" i="1"/>
  <c r="O1096" i="1" s="1"/>
  <c r="Q1096" i="1" s="1"/>
  <c r="N1097" i="1"/>
  <c r="O1097" i="1" s="1"/>
  <c r="Q1097" i="1" s="1"/>
  <c r="N1098" i="1"/>
  <c r="O1098" i="1" s="1"/>
  <c r="Q1098" i="1" s="1"/>
  <c r="N1099" i="1"/>
  <c r="O1099" i="1" s="1"/>
  <c r="Q1099" i="1" s="1"/>
  <c r="N1100" i="1"/>
  <c r="O1100" i="1" s="1"/>
  <c r="Q1100" i="1" s="1"/>
  <c r="N1101" i="1"/>
  <c r="O1101" i="1" s="1"/>
  <c r="Q1101" i="1" s="1"/>
  <c r="N1102" i="1"/>
  <c r="O1102" i="1" s="1"/>
  <c r="Q1102" i="1" s="1"/>
  <c r="N1103" i="1"/>
  <c r="O1103" i="1" s="1"/>
  <c r="Q1103" i="1" s="1"/>
  <c r="N1104" i="1"/>
  <c r="O1104" i="1" s="1"/>
  <c r="Q1104" i="1" s="1"/>
  <c r="N1105" i="1"/>
  <c r="O1105" i="1" s="1"/>
  <c r="Q1105" i="1" s="1"/>
  <c r="N1106" i="1"/>
  <c r="O1106" i="1" s="1"/>
  <c r="Q1106" i="1" s="1"/>
  <c r="N1107" i="1"/>
  <c r="O1107" i="1" s="1"/>
  <c r="Q1107" i="1" s="1"/>
  <c r="N1108" i="1"/>
  <c r="O1108" i="1" s="1"/>
  <c r="Q1108" i="1" s="1"/>
  <c r="N1109" i="1"/>
  <c r="O1109" i="1" s="1"/>
  <c r="Q1109" i="1" s="1"/>
  <c r="N1110" i="1"/>
  <c r="O1110" i="1" s="1"/>
  <c r="Q1110" i="1" s="1"/>
  <c r="N1111" i="1"/>
  <c r="O1111" i="1" s="1"/>
  <c r="Q1111" i="1" s="1"/>
  <c r="N1112" i="1"/>
  <c r="O1112" i="1" s="1"/>
  <c r="Q1112" i="1" s="1"/>
  <c r="N1113" i="1"/>
  <c r="O1113" i="1" s="1"/>
  <c r="Q1113" i="1" s="1"/>
  <c r="N1114" i="1"/>
  <c r="O1114" i="1" s="1"/>
  <c r="Q1114" i="1" s="1"/>
  <c r="N1115" i="1"/>
  <c r="O1115" i="1" s="1"/>
  <c r="Q1115" i="1" s="1"/>
  <c r="N1116" i="1"/>
  <c r="O1116" i="1" s="1"/>
  <c r="Q1116" i="1" s="1"/>
  <c r="N1117" i="1"/>
  <c r="O1117" i="1" s="1"/>
  <c r="Q1117" i="1" s="1"/>
  <c r="N1118" i="1"/>
  <c r="O1118" i="1" s="1"/>
  <c r="Q1118" i="1" s="1"/>
  <c r="N1119" i="1"/>
  <c r="O1119" i="1" s="1"/>
  <c r="Q1119" i="1" s="1"/>
  <c r="N1120" i="1"/>
  <c r="O1120" i="1" s="1"/>
  <c r="Q1120" i="1" s="1"/>
  <c r="N1121" i="1"/>
  <c r="O1121" i="1" s="1"/>
  <c r="Q1121" i="1" s="1"/>
  <c r="N1122" i="1"/>
  <c r="O1122" i="1" s="1"/>
  <c r="Q1122" i="1" s="1"/>
  <c r="N1123" i="1"/>
  <c r="O1123" i="1" s="1"/>
  <c r="Q1123" i="1" s="1"/>
  <c r="N1124" i="1"/>
  <c r="O1124" i="1" s="1"/>
  <c r="Q1124" i="1" s="1"/>
  <c r="N1125" i="1"/>
  <c r="O1125" i="1" s="1"/>
  <c r="Q1125" i="1" s="1"/>
  <c r="N1126" i="1"/>
  <c r="O1126" i="1" s="1"/>
  <c r="Q1126" i="1" s="1"/>
  <c r="N1127" i="1"/>
  <c r="O1127" i="1" s="1"/>
  <c r="Q1127" i="1" s="1"/>
  <c r="N1128" i="1"/>
  <c r="O1128" i="1" s="1"/>
  <c r="Q1128" i="1" s="1"/>
  <c r="N1129" i="1"/>
  <c r="O1129" i="1" s="1"/>
  <c r="Q1129" i="1" s="1"/>
  <c r="N1130" i="1"/>
  <c r="O1130" i="1" s="1"/>
  <c r="Q1130" i="1" s="1"/>
  <c r="N1131" i="1"/>
  <c r="O1131" i="1" s="1"/>
  <c r="Q1131" i="1" s="1"/>
  <c r="N1132" i="1"/>
  <c r="O1132" i="1" s="1"/>
  <c r="Q1132" i="1" s="1"/>
  <c r="N1133" i="1"/>
  <c r="O1133" i="1" s="1"/>
  <c r="Q1133" i="1" s="1"/>
  <c r="N1134" i="1"/>
  <c r="O1134" i="1" s="1"/>
  <c r="Q1134" i="1" s="1"/>
  <c r="N1135" i="1"/>
  <c r="O1135" i="1" s="1"/>
  <c r="Q1135" i="1" s="1"/>
  <c r="N1136" i="1"/>
  <c r="O1136" i="1" s="1"/>
  <c r="Q1136" i="1" s="1"/>
  <c r="N1137" i="1"/>
  <c r="O1137" i="1" s="1"/>
  <c r="Q1137" i="1" s="1"/>
  <c r="N1138" i="1"/>
  <c r="O1138" i="1" s="1"/>
  <c r="Q1138" i="1" s="1"/>
  <c r="N1139" i="1"/>
  <c r="O1139" i="1" s="1"/>
  <c r="Q1139" i="1" s="1"/>
  <c r="N1140" i="1"/>
  <c r="O1140" i="1" s="1"/>
  <c r="Q1140" i="1" s="1"/>
  <c r="N1141" i="1"/>
  <c r="O1141" i="1" s="1"/>
  <c r="Q1141" i="1" s="1"/>
  <c r="N1142" i="1"/>
  <c r="O1142" i="1" s="1"/>
  <c r="Q1142" i="1" s="1"/>
  <c r="N1143" i="1"/>
  <c r="O1143" i="1" s="1"/>
  <c r="Q1143" i="1" s="1"/>
  <c r="N1144" i="1"/>
  <c r="O1144" i="1" s="1"/>
  <c r="Q1144" i="1" s="1"/>
  <c r="N1145" i="1"/>
  <c r="O1145" i="1" s="1"/>
  <c r="Q1145" i="1" s="1"/>
  <c r="N1146" i="1"/>
  <c r="O1146" i="1" s="1"/>
  <c r="Q1146" i="1" s="1"/>
  <c r="N1147" i="1"/>
  <c r="O1147" i="1" s="1"/>
  <c r="Q1147" i="1" s="1"/>
  <c r="N1148" i="1"/>
  <c r="O1148" i="1" s="1"/>
  <c r="Q1148" i="1" s="1"/>
  <c r="N1149" i="1"/>
  <c r="O1149" i="1" s="1"/>
  <c r="Q1149" i="1" s="1"/>
  <c r="N1150" i="1"/>
  <c r="O1150" i="1" s="1"/>
  <c r="Q1150" i="1" s="1"/>
  <c r="N1151" i="1"/>
  <c r="O1151" i="1" s="1"/>
  <c r="Q1151" i="1" s="1"/>
  <c r="N1152" i="1"/>
  <c r="O1152" i="1" s="1"/>
  <c r="Q1152" i="1" s="1"/>
  <c r="N1153" i="1"/>
  <c r="O1153" i="1" s="1"/>
  <c r="Q1153" i="1" s="1"/>
  <c r="N1154" i="1"/>
  <c r="O1154" i="1" s="1"/>
  <c r="Q1154" i="1" s="1"/>
  <c r="N1155" i="1"/>
  <c r="O1155" i="1" s="1"/>
  <c r="Q1155" i="1" s="1"/>
  <c r="N1156" i="1"/>
  <c r="O1156" i="1" s="1"/>
  <c r="Q1156" i="1" s="1"/>
  <c r="N1157" i="1"/>
  <c r="O1157" i="1" s="1"/>
  <c r="Q1157" i="1" s="1"/>
  <c r="N1158" i="1"/>
  <c r="O1158" i="1" s="1"/>
  <c r="Q1158" i="1" s="1"/>
  <c r="N1159" i="1"/>
  <c r="O1159" i="1" s="1"/>
  <c r="Q1159" i="1" s="1"/>
  <c r="N1160" i="1"/>
  <c r="O1160" i="1" s="1"/>
  <c r="Q1160" i="1" s="1"/>
  <c r="N1161" i="1"/>
  <c r="O1161" i="1" s="1"/>
  <c r="Q1161" i="1" s="1"/>
  <c r="N1162" i="1"/>
  <c r="O1162" i="1" s="1"/>
  <c r="Q1162" i="1" s="1"/>
  <c r="N1163" i="1"/>
  <c r="O1163" i="1" s="1"/>
  <c r="Q1163" i="1" s="1"/>
  <c r="N1164" i="1"/>
  <c r="O1164" i="1" s="1"/>
  <c r="Q1164" i="1" s="1"/>
  <c r="N1165" i="1"/>
  <c r="O1165" i="1" s="1"/>
  <c r="Q1165" i="1" s="1"/>
  <c r="N1166" i="1"/>
  <c r="O1166" i="1" s="1"/>
  <c r="Q1166" i="1" s="1"/>
  <c r="N1167" i="1"/>
  <c r="O1167" i="1" s="1"/>
  <c r="Q1167" i="1" s="1"/>
  <c r="N1168" i="1"/>
  <c r="O1168" i="1" s="1"/>
  <c r="Q1168" i="1" s="1"/>
  <c r="N1169" i="1"/>
  <c r="O1169" i="1" s="1"/>
  <c r="Q1169" i="1" s="1"/>
  <c r="N1170" i="1"/>
  <c r="O1170" i="1" s="1"/>
  <c r="Q1170" i="1" s="1"/>
  <c r="N1171" i="1"/>
  <c r="O1171" i="1" s="1"/>
  <c r="Q1171" i="1" s="1"/>
  <c r="N1172" i="1"/>
  <c r="O1172" i="1" s="1"/>
  <c r="Q1172" i="1" s="1"/>
  <c r="N1173" i="1"/>
  <c r="O1173" i="1" s="1"/>
  <c r="Q1173" i="1" s="1"/>
  <c r="N1174" i="1"/>
  <c r="O1174" i="1" s="1"/>
  <c r="Q1174" i="1" s="1"/>
  <c r="N1175" i="1"/>
  <c r="O1175" i="1" s="1"/>
  <c r="Q1175" i="1" s="1"/>
  <c r="N1176" i="1"/>
  <c r="O1176" i="1" s="1"/>
  <c r="Q1176" i="1" s="1"/>
  <c r="N1177" i="1"/>
  <c r="O1177" i="1" s="1"/>
  <c r="Q1177" i="1" s="1"/>
  <c r="N1178" i="1"/>
  <c r="O1178" i="1" s="1"/>
  <c r="Q1178" i="1" s="1"/>
  <c r="N1179" i="1"/>
  <c r="O1179" i="1" s="1"/>
  <c r="Q1179" i="1" s="1"/>
  <c r="N1180" i="1"/>
  <c r="O1180" i="1" s="1"/>
  <c r="Q1180" i="1" s="1"/>
  <c r="N1181" i="1"/>
  <c r="O1181" i="1" s="1"/>
  <c r="Q1181" i="1" s="1"/>
  <c r="N1182" i="1"/>
  <c r="O1182" i="1" s="1"/>
  <c r="Q1182" i="1" s="1"/>
  <c r="N1183" i="1"/>
  <c r="O1183" i="1" s="1"/>
  <c r="Q1183" i="1" s="1"/>
  <c r="N1184" i="1"/>
  <c r="O1184" i="1" s="1"/>
  <c r="Q1184" i="1" s="1"/>
  <c r="N1185" i="1"/>
  <c r="O1185" i="1" s="1"/>
  <c r="Q1185" i="1" s="1"/>
  <c r="N1186" i="1"/>
  <c r="O1186" i="1" s="1"/>
  <c r="Q1186" i="1" s="1"/>
  <c r="N1187" i="1"/>
  <c r="O1187" i="1" s="1"/>
  <c r="Q1187" i="1" s="1"/>
  <c r="N1188" i="1"/>
  <c r="O1188" i="1" s="1"/>
  <c r="Q1188" i="1" s="1"/>
  <c r="N1189" i="1"/>
  <c r="O1189" i="1" s="1"/>
  <c r="Q1189" i="1" s="1"/>
  <c r="N1190" i="1"/>
  <c r="O1190" i="1" s="1"/>
  <c r="Q1190" i="1" s="1"/>
  <c r="N1191" i="1"/>
  <c r="O1191" i="1" s="1"/>
  <c r="Q1191" i="1" s="1"/>
  <c r="N1192" i="1"/>
  <c r="O1192" i="1" s="1"/>
  <c r="Q1192" i="1" s="1"/>
  <c r="N1193" i="1"/>
  <c r="O1193" i="1" s="1"/>
  <c r="Q1193" i="1" s="1"/>
  <c r="N1194" i="1"/>
  <c r="O1194" i="1" s="1"/>
  <c r="Q1194" i="1" s="1"/>
  <c r="N1195" i="1"/>
  <c r="O1195" i="1" s="1"/>
  <c r="Q1195" i="1" s="1"/>
  <c r="N1196" i="1"/>
  <c r="O1196" i="1" s="1"/>
  <c r="Q1196" i="1" s="1"/>
  <c r="N1197" i="1"/>
  <c r="O1197" i="1" s="1"/>
  <c r="Q1197" i="1" s="1"/>
  <c r="N1198" i="1"/>
  <c r="O1198" i="1" s="1"/>
  <c r="Q1198" i="1" s="1"/>
  <c r="N1199" i="1"/>
  <c r="O1199" i="1" s="1"/>
  <c r="Q1199" i="1" s="1"/>
  <c r="N1200" i="1"/>
  <c r="O1200" i="1" s="1"/>
  <c r="Q1200" i="1" s="1"/>
  <c r="N1201" i="1"/>
  <c r="O1201" i="1" s="1"/>
  <c r="Q1201" i="1" s="1"/>
  <c r="N1202" i="1"/>
  <c r="O1202" i="1" s="1"/>
  <c r="Q1202" i="1" s="1"/>
  <c r="N1203" i="1"/>
  <c r="O1203" i="1" s="1"/>
  <c r="Q1203" i="1" s="1"/>
  <c r="N1204" i="1"/>
  <c r="O1204" i="1" s="1"/>
  <c r="Q1204" i="1" s="1"/>
  <c r="N1205" i="1"/>
  <c r="O1205" i="1" s="1"/>
  <c r="Q1205" i="1" s="1"/>
  <c r="N1206" i="1"/>
  <c r="O1206" i="1" s="1"/>
  <c r="Q1206" i="1" s="1"/>
  <c r="N1207" i="1"/>
  <c r="O1207" i="1" s="1"/>
  <c r="Q1207" i="1" s="1"/>
  <c r="N1208" i="1"/>
  <c r="O1208" i="1" s="1"/>
  <c r="Q1208" i="1" s="1"/>
  <c r="N1209" i="1"/>
  <c r="O1209" i="1" s="1"/>
  <c r="Q1209" i="1" s="1"/>
  <c r="N1210" i="1"/>
  <c r="O1210" i="1" s="1"/>
  <c r="Q1210" i="1" s="1"/>
  <c r="N1211" i="1"/>
  <c r="O1211" i="1" s="1"/>
  <c r="Q1211" i="1" s="1"/>
  <c r="N1212" i="1"/>
  <c r="O1212" i="1" s="1"/>
  <c r="Q1212" i="1" s="1"/>
  <c r="N1213" i="1"/>
  <c r="O1213" i="1" s="1"/>
  <c r="Q1213" i="1" s="1"/>
  <c r="N1214" i="1"/>
  <c r="O1214" i="1" s="1"/>
  <c r="Q1214" i="1" s="1"/>
  <c r="N1215" i="1"/>
  <c r="O1215" i="1" s="1"/>
  <c r="Q1215" i="1" s="1"/>
  <c r="N1216" i="1"/>
  <c r="O1216" i="1" s="1"/>
  <c r="Q1216" i="1" s="1"/>
  <c r="N1217" i="1"/>
  <c r="O1217" i="1" s="1"/>
  <c r="Q1217" i="1" s="1"/>
  <c r="N1218" i="1"/>
  <c r="O1218" i="1" s="1"/>
  <c r="Q1218" i="1" s="1"/>
  <c r="N1219" i="1"/>
  <c r="O1219" i="1" s="1"/>
  <c r="Q1219" i="1" s="1"/>
  <c r="N1220" i="1"/>
  <c r="O1220" i="1" s="1"/>
  <c r="Q1220" i="1" s="1"/>
  <c r="N1221" i="1"/>
  <c r="O1221" i="1" s="1"/>
  <c r="Q1221" i="1" s="1"/>
  <c r="N1222" i="1"/>
  <c r="O1222" i="1" s="1"/>
  <c r="Q1222" i="1" s="1"/>
  <c r="N1223" i="1"/>
  <c r="O1223" i="1" s="1"/>
  <c r="Q1223" i="1" s="1"/>
  <c r="N1224" i="1"/>
  <c r="O1224" i="1" s="1"/>
  <c r="Q1224" i="1" s="1"/>
  <c r="N1225" i="1"/>
  <c r="O1225" i="1" s="1"/>
  <c r="Q1225" i="1" s="1"/>
  <c r="N1226" i="1"/>
  <c r="O1226" i="1" s="1"/>
  <c r="Q1226" i="1" s="1"/>
  <c r="N1227" i="1"/>
  <c r="O1227" i="1" s="1"/>
  <c r="Q1227" i="1" s="1"/>
  <c r="N1228" i="1"/>
  <c r="O1228" i="1" s="1"/>
  <c r="Q1228" i="1" s="1"/>
  <c r="N1229" i="1"/>
  <c r="O1229" i="1" s="1"/>
  <c r="Q1229" i="1" s="1"/>
  <c r="N1230" i="1"/>
  <c r="O1230" i="1" s="1"/>
  <c r="Q1230" i="1" s="1"/>
  <c r="N1231" i="1"/>
  <c r="O1231" i="1" s="1"/>
  <c r="Q1231" i="1" s="1"/>
  <c r="N1232" i="1"/>
  <c r="O1232" i="1" s="1"/>
  <c r="Q1232" i="1" s="1"/>
  <c r="N1233" i="1"/>
  <c r="O1233" i="1" s="1"/>
  <c r="Q1233" i="1" s="1"/>
  <c r="N1234" i="1"/>
  <c r="O1234" i="1" s="1"/>
  <c r="Q1234" i="1" s="1"/>
  <c r="N1235" i="1"/>
  <c r="O1235" i="1" s="1"/>
  <c r="Q1235" i="1" s="1"/>
  <c r="N1236" i="1"/>
  <c r="O1236" i="1" s="1"/>
  <c r="Q1236" i="1" s="1"/>
  <c r="N1237" i="1"/>
  <c r="O1237" i="1" s="1"/>
  <c r="Q1237" i="1" s="1"/>
  <c r="N1238" i="1"/>
  <c r="O1238" i="1" s="1"/>
  <c r="Q1238" i="1" s="1"/>
  <c r="N1239" i="1"/>
  <c r="O1239" i="1" s="1"/>
  <c r="Q1239" i="1" s="1"/>
  <c r="N1240" i="1"/>
  <c r="O1240" i="1" s="1"/>
  <c r="Q1240" i="1" s="1"/>
  <c r="N1241" i="1"/>
  <c r="O1241" i="1" s="1"/>
  <c r="Q1241" i="1" s="1"/>
  <c r="N1242" i="1"/>
  <c r="O1242" i="1" s="1"/>
  <c r="Q1242" i="1" s="1"/>
  <c r="N1243" i="1"/>
  <c r="O1243" i="1" s="1"/>
  <c r="Q1243" i="1" s="1"/>
  <c r="N1244" i="1"/>
  <c r="O1244" i="1" s="1"/>
  <c r="Q1244" i="1" s="1"/>
  <c r="N1245" i="1"/>
  <c r="O1245" i="1" s="1"/>
  <c r="Q1245" i="1" s="1"/>
  <c r="N1246" i="1"/>
  <c r="O1246" i="1" s="1"/>
  <c r="Q1246" i="1" s="1"/>
  <c r="N1247" i="1"/>
  <c r="O1247" i="1" s="1"/>
  <c r="Q1247" i="1" s="1"/>
  <c r="N1248" i="1"/>
  <c r="O1248" i="1" s="1"/>
  <c r="Q1248" i="1" s="1"/>
  <c r="N1249" i="1"/>
  <c r="O1249" i="1" s="1"/>
  <c r="Q1249" i="1" s="1"/>
  <c r="N1250" i="1"/>
  <c r="O1250" i="1" s="1"/>
  <c r="Q1250" i="1" s="1"/>
  <c r="N1251" i="1"/>
  <c r="O1251" i="1" s="1"/>
  <c r="Q1251" i="1" s="1"/>
  <c r="N1252" i="1"/>
  <c r="O1252" i="1" s="1"/>
  <c r="Q1252" i="1" s="1"/>
  <c r="N1253" i="1"/>
  <c r="O1253" i="1" s="1"/>
  <c r="Q1253" i="1" s="1"/>
  <c r="N1254" i="1"/>
  <c r="O1254" i="1" s="1"/>
  <c r="Q1254" i="1" s="1"/>
  <c r="N1255" i="1"/>
  <c r="O1255" i="1" s="1"/>
  <c r="Q1255" i="1" s="1"/>
  <c r="N1256" i="1"/>
  <c r="O1256" i="1" s="1"/>
  <c r="Q1256" i="1" s="1"/>
  <c r="N1257" i="1"/>
  <c r="O1257" i="1" s="1"/>
  <c r="Q1257" i="1" s="1"/>
  <c r="N1258" i="1"/>
  <c r="O1258" i="1" s="1"/>
  <c r="Q1258" i="1" s="1"/>
  <c r="N1259" i="1"/>
  <c r="O1259" i="1" s="1"/>
  <c r="Q1259" i="1" s="1"/>
  <c r="N1260" i="1"/>
  <c r="O1260" i="1" s="1"/>
  <c r="Q1260" i="1" s="1"/>
  <c r="N1261" i="1"/>
  <c r="O1261" i="1" s="1"/>
  <c r="Q1261" i="1" s="1"/>
  <c r="N1262" i="1"/>
  <c r="O1262" i="1" s="1"/>
  <c r="Q1262" i="1" s="1"/>
  <c r="N1263" i="1"/>
  <c r="O1263" i="1" s="1"/>
  <c r="Q1263" i="1" s="1"/>
  <c r="N1264" i="1"/>
  <c r="O1264" i="1" s="1"/>
  <c r="Q1264" i="1" s="1"/>
  <c r="N1265" i="1"/>
  <c r="O1265" i="1" s="1"/>
  <c r="Q1265" i="1" s="1"/>
  <c r="N1266" i="1"/>
  <c r="O1266" i="1" s="1"/>
  <c r="Q1266" i="1" s="1"/>
  <c r="N1267" i="1"/>
  <c r="O1267" i="1" s="1"/>
  <c r="Q1267" i="1" s="1"/>
  <c r="N1268" i="1"/>
  <c r="O1268" i="1" s="1"/>
  <c r="Q1268" i="1" s="1"/>
  <c r="N1269" i="1"/>
  <c r="O1269" i="1" s="1"/>
  <c r="Q1269" i="1" s="1"/>
  <c r="N1270" i="1"/>
  <c r="O1270" i="1" s="1"/>
  <c r="Q1270" i="1" s="1"/>
  <c r="N1271" i="1"/>
  <c r="O1271" i="1" s="1"/>
  <c r="Q1271" i="1" s="1"/>
  <c r="N1272" i="1"/>
  <c r="O1272" i="1" s="1"/>
  <c r="Q1272" i="1" s="1"/>
  <c r="N1273" i="1"/>
  <c r="O1273" i="1" s="1"/>
  <c r="Q1273" i="1" s="1"/>
  <c r="N1274" i="1"/>
  <c r="O1274" i="1" s="1"/>
  <c r="Q1274" i="1" s="1"/>
  <c r="N1275" i="1"/>
  <c r="O1275" i="1" s="1"/>
  <c r="Q1275" i="1" s="1"/>
  <c r="N1276" i="1"/>
  <c r="O1276" i="1" s="1"/>
  <c r="Q1276" i="1" s="1"/>
  <c r="N1277" i="1"/>
  <c r="O1277" i="1" s="1"/>
  <c r="Q1277" i="1" s="1"/>
  <c r="N1278" i="1"/>
  <c r="O1278" i="1" s="1"/>
  <c r="Q1278" i="1" s="1"/>
  <c r="N1279" i="1"/>
  <c r="O1279" i="1" s="1"/>
  <c r="Q1279" i="1" s="1"/>
  <c r="N1280" i="1"/>
  <c r="O1280" i="1" s="1"/>
  <c r="Q1280" i="1" s="1"/>
  <c r="N1281" i="1"/>
  <c r="O1281" i="1" s="1"/>
  <c r="Q1281" i="1" s="1"/>
  <c r="N1282" i="1"/>
  <c r="O1282" i="1" s="1"/>
  <c r="Q1282" i="1" s="1"/>
  <c r="N1283" i="1"/>
  <c r="O1283" i="1" s="1"/>
  <c r="Q1283" i="1" s="1"/>
  <c r="N1284" i="1"/>
  <c r="O1284" i="1" s="1"/>
  <c r="Q1284" i="1" s="1"/>
  <c r="N1285" i="1"/>
  <c r="O1285" i="1" s="1"/>
  <c r="Q1285" i="1" s="1"/>
  <c r="N1286" i="1"/>
  <c r="O1286" i="1" s="1"/>
  <c r="Q1286" i="1" s="1"/>
  <c r="N1287" i="1"/>
  <c r="O1287" i="1" s="1"/>
  <c r="Q1287" i="1" s="1"/>
  <c r="N1288" i="1"/>
  <c r="O1288" i="1" s="1"/>
  <c r="Q1288" i="1" s="1"/>
  <c r="N1289" i="1"/>
  <c r="O1289" i="1" s="1"/>
  <c r="Q1289" i="1" s="1"/>
  <c r="N1290" i="1"/>
  <c r="O1290" i="1" s="1"/>
  <c r="Q1290" i="1" s="1"/>
  <c r="N1291" i="1"/>
  <c r="O1291" i="1" s="1"/>
  <c r="Q1291" i="1" s="1"/>
  <c r="N1292" i="1"/>
  <c r="O1292" i="1" s="1"/>
  <c r="Q1292" i="1" s="1"/>
  <c r="N1293" i="1"/>
  <c r="O1293" i="1" s="1"/>
  <c r="Q1293" i="1" s="1"/>
  <c r="N1294" i="1"/>
  <c r="O1294" i="1" s="1"/>
  <c r="Q1294" i="1" s="1"/>
  <c r="N1295" i="1"/>
  <c r="O1295" i="1" s="1"/>
  <c r="Q1295" i="1" s="1"/>
  <c r="N1296" i="1"/>
  <c r="O1296" i="1" s="1"/>
  <c r="Q1296" i="1" s="1"/>
  <c r="N1297" i="1"/>
  <c r="O1297" i="1" s="1"/>
  <c r="Q1297" i="1" s="1"/>
  <c r="N1298" i="1"/>
  <c r="O1298" i="1" s="1"/>
  <c r="Q1298" i="1" s="1"/>
  <c r="N1299" i="1"/>
  <c r="O1299" i="1" s="1"/>
  <c r="Q1299" i="1" s="1"/>
  <c r="N1300" i="1"/>
  <c r="O1300" i="1" s="1"/>
  <c r="Q1300" i="1" s="1"/>
  <c r="N1301" i="1"/>
  <c r="O1301" i="1" s="1"/>
  <c r="Q1301" i="1" s="1"/>
  <c r="N1302" i="1"/>
  <c r="O1302" i="1" s="1"/>
  <c r="Q1302" i="1" s="1"/>
  <c r="N1303" i="1"/>
  <c r="O1303" i="1" s="1"/>
  <c r="Q1303" i="1" s="1"/>
  <c r="N1304" i="1"/>
  <c r="O1304" i="1" s="1"/>
  <c r="Q1304" i="1" s="1"/>
  <c r="N1305" i="1"/>
  <c r="O1305" i="1" s="1"/>
  <c r="Q1305" i="1" s="1"/>
  <c r="N1306" i="1"/>
  <c r="O1306" i="1" s="1"/>
  <c r="Q1306" i="1" s="1"/>
  <c r="N1307" i="1"/>
  <c r="O1307" i="1" s="1"/>
  <c r="Q1307" i="1" s="1"/>
  <c r="N1308" i="1"/>
  <c r="O1308" i="1" s="1"/>
  <c r="Q1308" i="1" s="1"/>
  <c r="N1309" i="1"/>
  <c r="O1309" i="1" s="1"/>
  <c r="Q1309" i="1" s="1"/>
  <c r="N1310" i="1"/>
  <c r="O1310" i="1" s="1"/>
  <c r="Q1310" i="1" s="1"/>
  <c r="N1311" i="1"/>
  <c r="O1311" i="1" s="1"/>
  <c r="Q1311" i="1" s="1"/>
  <c r="N1312" i="1"/>
  <c r="O1312" i="1" s="1"/>
  <c r="Q1312" i="1" s="1"/>
  <c r="N1313" i="1"/>
  <c r="O1313" i="1" s="1"/>
  <c r="Q1313" i="1" s="1"/>
  <c r="N1314" i="1"/>
  <c r="O1314" i="1" s="1"/>
  <c r="Q1314" i="1" s="1"/>
  <c r="N1315" i="1"/>
  <c r="O1315" i="1" s="1"/>
  <c r="Q1315" i="1" s="1"/>
  <c r="N1316" i="1"/>
  <c r="O1316" i="1" s="1"/>
  <c r="Q1316" i="1" s="1"/>
  <c r="N1317" i="1"/>
  <c r="O1317" i="1" s="1"/>
  <c r="Q1317" i="1" s="1"/>
  <c r="N1318" i="1"/>
  <c r="O1318" i="1" s="1"/>
  <c r="Q1318" i="1" s="1"/>
  <c r="N1319" i="1"/>
  <c r="O1319" i="1" s="1"/>
  <c r="Q1319" i="1" s="1"/>
  <c r="N1320" i="1"/>
  <c r="O1320" i="1" s="1"/>
  <c r="Q1320" i="1" s="1"/>
  <c r="N1321" i="1"/>
  <c r="O1321" i="1" s="1"/>
  <c r="Q1321" i="1" s="1"/>
  <c r="N1322" i="1"/>
  <c r="O1322" i="1" s="1"/>
  <c r="Q1322" i="1" s="1"/>
  <c r="N1323" i="1"/>
  <c r="O1323" i="1" s="1"/>
  <c r="Q1323" i="1" s="1"/>
  <c r="N1324" i="1"/>
  <c r="O1324" i="1" s="1"/>
  <c r="Q1324" i="1" s="1"/>
  <c r="N1325" i="1"/>
  <c r="O1325" i="1" s="1"/>
  <c r="Q1325" i="1" s="1"/>
  <c r="N1326" i="1"/>
  <c r="O1326" i="1" s="1"/>
  <c r="Q1326" i="1" s="1"/>
  <c r="N1327" i="1"/>
  <c r="O1327" i="1" s="1"/>
  <c r="Q1327" i="1" s="1"/>
  <c r="N1328" i="1"/>
  <c r="O1328" i="1" s="1"/>
  <c r="Q1328" i="1" s="1"/>
  <c r="N1329" i="1"/>
  <c r="O1329" i="1" s="1"/>
  <c r="Q1329" i="1" s="1"/>
  <c r="N1330" i="1"/>
  <c r="O1330" i="1" s="1"/>
  <c r="Q1330" i="1" s="1"/>
  <c r="N1331" i="1"/>
  <c r="O1331" i="1" s="1"/>
  <c r="Q1331" i="1" s="1"/>
  <c r="N1332" i="1"/>
  <c r="O1332" i="1" s="1"/>
  <c r="Q1332" i="1" s="1"/>
  <c r="N1333" i="1"/>
  <c r="O1333" i="1" s="1"/>
  <c r="Q1333" i="1" s="1"/>
  <c r="N1334" i="1"/>
  <c r="O1334" i="1" s="1"/>
  <c r="Q1334" i="1" s="1"/>
  <c r="N1335" i="1"/>
  <c r="O1335" i="1" s="1"/>
  <c r="Q1335" i="1" s="1"/>
  <c r="N1336" i="1"/>
  <c r="O1336" i="1" s="1"/>
  <c r="Q1336" i="1" s="1"/>
  <c r="N1337" i="1"/>
  <c r="O1337" i="1" s="1"/>
  <c r="Q1337" i="1" s="1"/>
  <c r="N1338" i="1"/>
  <c r="O1338" i="1" s="1"/>
  <c r="Q1338" i="1" s="1"/>
  <c r="N1339" i="1"/>
  <c r="O1339" i="1" s="1"/>
  <c r="Q1339" i="1" s="1"/>
  <c r="N1340" i="1"/>
  <c r="O1340" i="1" s="1"/>
  <c r="Q1340" i="1" s="1"/>
  <c r="N1341" i="1"/>
  <c r="O1341" i="1" s="1"/>
  <c r="Q1341" i="1" s="1"/>
  <c r="N1342" i="1"/>
  <c r="O1342" i="1" s="1"/>
  <c r="Q1342" i="1" s="1"/>
  <c r="N1343" i="1"/>
  <c r="O1343" i="1" s="1"/>
  <c r="Q1343" i="1" s="1"/>
  <c r="N1344" i="1"/>
  <c r="O1344" i="1" s="1"/>
  <c r="Q1344" i="1" s="1"/>
  <c r="N1345" i="1"/>
  <c r="O1345" i="1" s="1"/>
  <c r="Q1345" i="1" s="1"/>
  <c r="N1346" i="1"/>
  <c r="O1346" i="1" s="1"/>
  <c r="Q1346" i="1" s="1"/>
  <c r="N1347" i="1"/>
  <c r="O1347" i="1" s="1"/>
  <c r="Q1347" i="1" s="1"/>
  <c r="N1348" i="1"/>
  <c r="O1348" i="1" s="1"/>
  <c r="Q1348" i="1" s="1"/>
  <c r="N1349" i="1"/>
  <c r="O1349" i="1" s="1"/>
  <c r="Q1349" i="1" s="1"/>
  <c r="N1350" i="1"/>
  <c r="O1350" i="1" s="1"/>
  <c r="Q1350" i="1" s="1"/>
  <c r="N1351" i="1"/>
  <c r="O1351" i="1" s="1"/>
  <c r="Q1351" i="1" s="1"/>
  <c r="N1352" i="1"/>
  <c r="O1352" i="1" s="1"/>
  <c r="Q1352" i="1" s="1"/>
  <c r="N1353" i="1"/>
  <c r="O1353" i="1" s="1"/>
  <c r="Q1353" i="1" s="1"/>
  <c r="N1354" i="1"/>
  <c r="O1354" i="1" s="1"/>
  <c r="Q1354" i="1" s="1"/>
  <c r="N1355" i="1"/>
  <c r="O1355" i="1" s="1"/>
  <c r="Q1355" i="1" s="1"/>
  <c r="N1356" i="1"/>
  <c r="O1356" i="1" s="1"/>
  <c r="Q1356" i="1" s="1"/>
  <c r="N1357" i="1"/>
  <c r="O1357" i="1" s="1"/>
  <c r="Q1357" i="1" s="1"/>
  <c r="N1358" i="1"/>
  <c r="O1358" i="1" s="1"/>
  <c r="Q1358" i="1" s="1"/>
  <c r="N1359" i="1"/>
  <c r="O1359" i="1" s="1"/>
  <c r="Q1359" i="1" s="1"/>
  <c r="N1360" i="1"/>
  <c r="O1360" i="1" s="1"/>
  <c r="Q1360" i="1" s="1"/>
  <c r="N1361" i="1"/>
  <c r="O1361" i="1" s="1"/>
  <c r="Q1361" i="1" s="1"/>
  <c r="N1362" i="1"/>
  <c r="O1362" i="1" s="1"/>
  <c r="Q1362" i="1" s="1"/>
  <c r="N1363" i="1"/>
  <c r="O1363" i="1" s="1"/>
  <c r="Q1363" i="1" s="1"/>
  <c r="N1364" i="1"/>
  <c r="O1364" i="1" s="1"/>
  <c r="Q1364" i="1" s="1"/>
  <c r="N1365" i="1"/>
  <c r="O1365" i="1" s="1"/>
  <c r="Q1365" i="1" s="1"/>
  <c r="N1366" i="1"/>
  <c r="O1366" i="1" s="1"/>
  <c r="Q1366" i="1" s="1"/>
  <c r="N1367" i="1"/>
  <c r="O1367" i="1" s="1"/>
  <c r="Q1367" i="1" s="1"/>
  <c r="N1368" i="1"/>
  <c r="O1368" i="1" s="1"/>
  <c r="Q1368" i="1" s="1"/>
  <c r="N1369" i="1"/>
  <c r="O1369" i="1" s="1"/>
  <c r="Q1369" i="1" s="1"/>
  <c r="N1370" i="1"/>
  <c r="O1370" i="1" s="1"/>
  <c r="Q1370" i="1" s="1"/>
  <c r="N1371" i="1"/>
  <c r="O1371" i="1" s="1"/>
  <c r="Q1371" i="1" s="1"/>
  <c r="N1372" i="1"/>
  <c r="O1372" i="1" s="1"/>
  <c r="Q1372" i="1" s="1"/>
  <c r="N1373" i="1"/>
  <c r="O1373" i="1" s="1"/>
  <c r="Q1373" i="1" s="1"/>
  <c r="N1374" i="1"/>
  <c r="O1374" i="1" s="1"/>
  <c r="Q1374" i="1" s="1"/>
  <c r="N1375" i="1"/>
  <c r="O1375" i="1" s="1"/>
  <c r="Q1375" i="1" s="1"/>
  <c r="N1376" i="1"/>
  <c r="O1376" i="1" s="1"/>
  <c r="Q1376" i="1" s="1"/>
  <c r="N1377" i="1"/>
  <c r="O1377" i="1" s="1"/>
  <c r="Q1377" i="1" s="1"/>
  <c r="N1378" i="1"/>
  <c r="O1378" i="1" s="1"/>
  <c r="Q1378" i="1" s="1"/>
  <c r="N1379" i="1"/>
  <c r="O1379" i="1" s="1"/>
  <c r="Q1379" i="1" s="1"/>
  <c r="N1380" i="1"/>
  <c r="O1380" i="1" s="1"/>
  <c r="Q1380" i="1" s="1"/>
  <c r="N1381" i="1"/>
  <c r="O1381" i="1" s="1"/>
  <c r="Q1381" i="1" s="1"/>
  <c r="N1382" i="1"/>
  <c r="O1382" i="1" s="1"/>
  <c r="Q1382" i="1" s="1"/>
  <c r="N1383" i="1"/>
  <c r="O1383" i="1" s="1"/>
  <c r="Q1383" i="1" s="1"/>
  <c r="N1384" i="1"/>
  <c r="O1384" i="1" s="1"/>
  <c r="Q1384" i="1" s="1"/>
  <c r="N1385" i="1"/>
  <c r="O1385" i="1" s="1"/>
  <c r="Q1385" i="1" s="1"/>
  <c r="N1386" i="1"/>
  <c r="O1386" i="1" s="1"/>
  <c r="Q1386" i="1" s="1"/>
  <c r="N1387" i="1"/>
  <c r="O1387" i="1" s="1"/>
  <c r="Q1387" i="1" s="1"/>
  <c r="N1388" i="1"/>
  <c r="O1388" i="1" s="1"/>
  <c r="Q1388" i="1" s="1"/>
  <c r="N1389" i="1"/>
  <c r="O1389" i="1" s="1"/>
  <c r="Q1389" i="1" s="1"/>
  <c r="N1390" i="1"/>
  <c r="O1390" i="1" s="1"/>
  <c r="Q1390" i="1" s="1"/>
  <c r="N1391" i="1"/>
  <c r="O1391" i="1" s="1"/>
  <c r="Q1391" i="1" s="1"/>
  <c r="N1392" i="1"/>
  <c r="O1392" i="1" s="1"/>
  <c r="Q1392" i="1" s="1"/>
  <c r="N1393" i="1"/>
  <c r="O1393" i="1" s="1"/>
  <c r="Q1393" i="1" s="1"/>
  <c r="N1394" i="1"/>
  <c r="O1394" i="1" s="1"/>
  <c r="Q1394" i="1" s="1"/>
  <c r="N1395" i="1"/>
  <c r="O1395" i="1" s="1"/>
  <c r="Q1395" i="1" s="1"/>
  <c r="N1396" i="1"/>
  <c r="O1396" i="1" s="1"/>
  <c r="Q1396" i="1" s="1"/>
  <c r="N1397" i="1"/>
  <c r="O1397" i="1" s="1"/>
  <c r="Q1397" i="1" s="1"/>
  <c r="N1398" i="1"/>
  <c r="O1398" i="1" s="1"/>
  <c r="Q1398" i="1" s="1"/>
  <c r="N1399" i="1"/>
  <c r="O1399" i="1" s="1"/>
  <c r="Q1399" i="1" s="1"/>
  <c r="N1400" i="1"/>
  <c r="O1400" i="1" s="1"/>
  <c r="Q1400" i="1" s="1"/>
  <c r="N1401" i="1"/>
  <c r="O1401" i="1" s="1"/>
  <c r="Q1401" i="1" s="1"/>
  <c r="N1402" i="1"/>
  <c r="O1402" i="1" s="1"/>
  <c r="Q1402" i="1" s="1"/>
  <c r="N1403" i="1"/>
  <c r="O1403" i="1" s="1"/>
  <c r="Q1403" i="1" s="1"/>
  <c r="N1404" i="1"/>
  <c r="O1404" i="1" s="1"/>
  <c r="Q1404" i="1" s="1"/>
  <c r="N1405" i="1"/>
  <c r="O1405" i="1" s="1"/>
  <c r="Q1405" i="1" s="1"/>
  <c r="N1406" i="1"/>
  <c r="O1406" i="1" s="1"/>
  <c r="Q1406" i="1" s="1"/>
  <c r="N1407" i="1"/>
  <c r="O1407" i="1" s="1"/>
  <c r="Q1407" i="1" s="1"/>
  <c r="N1408" i="1"/>
  <c r="O1408" i="1" s="1"/>
  <c r="Q1408" i="1" s="1"/>
  <c r="N1409" i="1"/>
  <c r="O1409" i="1" s="1"/>
  <c r="Q1409" i="1" s="1"/>
  <c r="N1410" i="1"/>
  <c r="O1410" i="1" s="1"/>
  <c r="Q1410" i="1" s="1"/>
  <c r="N1411" i="1"/>
  <c r="O1411" i="1" s="1"/>
  <c r="Q1411" i="1" s="1"/>
  <c r="N1412" i="1"/>
  <c r="O1412" i="1" s="1"/>
  <c r="Q1412" i="1" s="1"/>
  <c r="N1413" i="1"/>
  <c r="O1413" i="1" s="1"/>
  <c r="Q1413" i="1" s="1"/>
  <c r="N1414" i="1"/>
  <c r="O1414" i="1" s="1"/>
  <c r="Q1414" i="1" s="1"/>
  <c r="N1415" i="1"/>
  <c r="O1415" i="1" s="1"/>
  <c r="Q1415" i="1" s="1"/>
  <c r="N1416" i="1"/>
  <c r="O1416" i="1" s="1"/>
  <c r="Q1416" i="1" s="1"/>
  <c r="N1417" i="1"/>
  <c r="O1417" i="1" s="1"/>
  <c r="Q1417" i="1" s="1"/>
  <c r="N1418" i="1"/>
  <c r="O1418" i="1" s="1"/>
  <c r="Q1418" i="1" s="1"/>
  <c r="N1419" i="1"/>
  <c r="O1419" i="1" s="1"/>
  <c r="Q1419" i="1" s="1"/>
  <c r="N1420" i="1"/>
  <c r="O1420" i="1" s="1"/>
  <c r="Q1420" i="1" s="1"/>
  <c r="N1421" i="1"/>
  <c r="O1421" i="1" s="1"/>
  <c r="Q1421" i="1" s="1"/>
  <c r="N1422" i="1"/>
  <c r="O1422" i="1" s="1"/>
  <c r="Q1422" i="1" s="1"/>
  <c r="N1423" i="1"/>
  <c r="O1423" i="1" s="1"/>
  <c r="Q1423" i="1" s="1"/>
  <c r="N1424" i="1"/>
  <c r="O1424" i="1" s="1"/>
  <c r="Q1424" i="1" s="1"/>
  <c r="N1425" i="1"/>
  <c r="O1425" i="1" s="1"/>
  <c r="Q1425" i="1" s="1"/>
  <c r="N1426" i="1"/>
  <c r="O1426" i="1" s="1"/>
  <c r="Q1426" i="1" s="1"/>
  <c r="N1427" i="1"/>
  <c r="O1427" i="1" s="1"/>
  <c r="Q1427" i="1" s="1"/>
  <c r="N1428" i="1"/>
  <c r="O1428" i="1" s="1"/>
  <c r="Q1428" i="1" s="1"/>
  <c r="N1429" i="1"/>
  <c r="O1429" i="1" s="1"/>
  <c r="Q1429" i="1" s="1"/>
  <c r="N1430" i="1"/>
  <c r="O1430" i="1" s="1"/>
  <c r="Q1430" i="1" s="1"/>
  <c r="N1431" i="1"/>
  <c r="O1431" i="1" s="1"/>
  <c r="Q1431" i="1" s="1"/>
  <c r="N1432" i="1"/>
  <c r="O1432" i="1" s="1"/>
  <c r="Q1432" i="1" s="1"/>
  <c r="N1433" i="1"/>
  <c r="O1433" i="1" s="1"/>
  <c r="Q1433" i="1" s="1"/>
  <c r="N1434" i="1"/>
  <c r="O1434" i="1" s="1"/>
  <c r="Q1434" i="1" s="1"/>
  <c r="N1435" i="1"/>
  <c r="O1435" i="1" s="1"/>
  <c r="Q1435" i="1" s="1"/>
  <c r="N1436" i="1"/>
  <c r="O1436" i="1" s="1"/>
  <c r="Q1436" i="1" s="1"/>
  <c r="N1437" i="1"/>
  <c r="O1437" i="1" s="1"/>
  <c r="Q1437" i="1" s="1"/>
  <c r="N1438" i="1"/>
  <c r="O1438" i="1" s="1"/>
  <c r="Q1438" i="1" s="1"/>
  <c r="N1439" i="1"/>
  <c r="O1439" i="1" s="1"/>
  <c r="Q1439" i="1" s="1"/>
  <c r="N1440" i="1"/>
  <c r="O1440" i="1" s="1"/>
  <c r="Q1440" i="1" s="1"/>
  <c r="N1441" i="1"/>
  <c r="O1441" i="1" s="1"/>
  <c r="Q1441" i="1" s="1"/>
  <c r="N1442" i="1"/>
  <c r="O1442" i="1" s="1"/>
  <c r="Q1442" i="1" s="1"/>
  <c r="N1443" i="1"/>
  <c r="O1443" i="1" s="1"/>
  <c r="Q1443" i="1" s="1"/>
  <c r="N1444" i="1"/>
  <c r="O1444" i="1" s="1"/>
  <c r="Q1444" i="1" s="1"/>
  <c r="N1445" i="1"/>
  <c r="O1445" i="1" s="1"/>
  <c r="Q1445" i="1" s="1"/>
  <c r="N1446" i="1"/>
  <c r="O1446" i="1" s="1"/>
  <c r="Q1446" i="1" s="1"/>
  <c r="N1447" i="1"/>
  <c r="O1447" i="1" s="1"/>
  <c r="Q1447" i="1" s="1"/>
  <c r="N1448" i="1"/>
  <c r="O1448" i="1" s="1"/>
  <c r="Q1448" i="1" s="1"/>
  <c r="N1449" i="1"/>
  <c r="O1449" i="1" s="1"/>
  <c r="Q1449" i="1" s="1"/>
  <c r="N1450" i="1"/>
  <c r="O1450" i="1" s="1"/>
  <c r="Q1450" i="1" s="1"/>
  <c r="N1451" i="1"/>
  <c r="O1451" i="1" s="1"/>
  <c r="Q1451" i="1" s="1"/>
  <c r="N1452" i="1"/>
  <c r="O1452" i="1" s="1"/>
  <c r="Q1452" i="1" s="1"/>
  <c r="N1453" i="1"/>
  <c r="O1453" i="1" s="1"/>
  <c r="Q1453" i="1" s="1"/>
  <c r="N1454" i="1"/>
  <c r="O1454" i="1" s="1"/>
  <c r="Q1454" i="1" s="1"/>
  <c r="N1455" i="1"/>
  <c r="O1455" i="1" s="1"/>
  <c r="Q1455" i="1" s="1"/>
  <c r="N1456" i="1"/>
  <c r="O1456" i="1" s="1"/>
  <c r="Q1456" i="1" s="1"/>
  <c r="N1457" i="1"/>
  <c r="O1457" i="1" s="1"/>
  <c r="Q1457" i="1" s="1"/>
  <c r="N1458" i="1"/>
  <c r="O1458" i="1" s="1"/>
  <c r="Q1458" i="1" s="1"/>
  <c r="N1459" i="1"/>
  <c r="O1459" i="1" s="1"/>
  <c r="Q1459" i="1" s="1"/>
  <c r="N1460" i="1"/>
  <c r="O1460" i="1" s="1"/>
  <c r="Q1460" i="1" s="1"/>
  <c r="N1461" i="1"/>
  <c r="O1461" i="1" s="1"/>
  <c r="Q1461" i="1" s="1"/>
  <c r="N1462" i="1"/>
  <c r="O1462" i="1" s="1"/>
  <c r="Q1462" i="1" s="1"/>
  <c r="N1463" i="1"/>
  <c r="O1463" i="1" s="1"/>
  <c r="Q1463" i="1" s="1"/>
  <c r="N1464" i="1"/>
  <c r="O1464" i="1" s="1"/>
  <c r="Q1464" i="1" s="1"/>
  <c r="N1465" i="1"/>
  <c r="O1465" i="1" s="1"/>
  <c r="Q1465" i="1" s="1"/>
  <c r="N1466" i="1"/>
  <c r="O1466" i="1" s="1"/>
  <c r="Q1466" i="1" s="1"/>
  <c r="N1467" i="1"/>
  <c r="O1467" i="1" s="1"/>
  <c r="Q1467" i="1" s="1"/>
  <c r="N1468" i="1"/>
  <c r="O1468" i="1" s="1"/>
  <c r="Q1468" i="1" s="1"/>
  <c r="N1469" i="1"/>
  <c r="O1469" i="1" s="1"/>
  <c r="Q1469" i="1" s="1"/>
  <c r="N1470" i="1"/>
  <c r="O1470" i="1" s="1"/>
  <c r="Q1470" i="1" s="1"/>
  <c r="N1471" i="1"/>
  <c r="O1471" i="1" s="1"/>
  <c r="Q1471" i="1" s="1"/>
  <c r="N1472" i="1"/>
  <c r="O1472" i="1" s="1"/>
  <c r="Q1472" i="1" s="1"/>
  <c r="N1473" i="1"/>
  <c r="O1473" i="1" s="1"/>
  <c r="Q1473" i="1" s="1"/>
  <c r="N1474" i="1"/>
  <c r="O1474" i="1" s="1"/>
  <c r="Q1474" i="1" s="1"/>
  <c r="N1475" i="1"/>
  <c r="O1475" i="1" s="1"/>
  <c r="Q1475" i="1" s="1"/>
  <c r="N1476" i="1"/>
  <c r="O1476" i="1" s="1"/>
  <c r="Q1476" i="1" s="1"/>
  <c r="N1477" i="1"/>
  <c r="O1477" i="1" s="1"/>
  <c r="Q1477" i="1" s="1"/>
  <c r="N1478" i="1"/>
  <c r="O1478" i="1" s="1"/>
  <c r="Q1478" i="1" s="1"/>
  <c r="N1479" i="1"/>
  <c r="O1479" i="1" s="1"/>
  <c r="Q1479" i="1" s="1"/>
  <c r="N1480" i="1"/>
  <c r="O1480" i="1" s="1"/>
  <c r="Q1480" i="1" s="1"/>
  <c r="N1481" i="1"/>
  <c r="O1481" i="1" s="1"/>
  <c r="Q1481" i="1" s="1"/>
  <c r="N1482" i="1"/>
  <c r="O1482" i="1" s="1"/>
  <c r="Q1482" i="1" s="1"/>
  <c r="N1483" i="1"/>
  <c r="O1483" i="1" s="1"/>
  <c r="Q1483" i="1" s="1"/>
  <c r="N1484" i="1"/>
  <c r="O1484" i="1" s="1"/>
  <c r="Q1484" i="1" s="1"/>
  <c r="N1485" i="1"/>
  <c r="O1485" i="1" s="1"/>
  <c r="Q1485" i="1" s="1"/>
  <c r="N1486" i="1"/>
  <c r="O1486" i="1" s="1"/>
  <c r="Q1486" i="1" s="1"/>
  <c r="N1487" i="1"/>
  <c r="O1487" i="1" s="1"/>
  <c r="Q1487" i="1" s="1"/>
  <c r="N1488" i="1"/>
  <c r="O1488" i="1" s="1"/>
  <c r="Q1488" i="1" s="1"/>
  <c r="N1489" i="1"/>
  <c r="O1489" i="1" s="1"/>
  <c r="Q1489" i="1" s="1"/>
  <c r="N1490" i="1"/>
  <c r="O1490" i="1" s="1"/>
  <c r="Q1490" i="1" s="1"/>
  <c r="N1491" i="1"/>
  <c r="O1491" i="1" s="1"/>
  <c r="Q1491" i="1" s="1"/>
  <c r="N1492" i="1"/>
  <c r="O1492" i="1" s="1"/>
  <c r="Q1492" i="1" s="1"/>
  <c r="N1493" i="1"/>
  <c r="O1493" i="1" s="1"/>
  <c r="Q1493" i="1" s="1"/>
  <c r="N1494" i="1"/>
  <c r="O1494" i="1" s="1"/>
  <c r="Q1494" i="1" s="1"/>
  <c r="N1495" i="1"/>
  <c r="O1495" i="1" s="1"/>
  <c r="Q1495" i="1" s="1"/>
  <c r="N1496" i="1"/>
  <c r="O1496" i="1" s="1"/>
  <c r="Q1496" i="1" s="1"/>
  <c r="N1497" i="1"/>
  <c r="O1497" i="1" s="1"/>
  <c r="Q1497" i="1" s="1"/>
  <c r="N1498" i="1"/>
  <c r="O1498" i="1" s="1"/>
  <c r="Q1498" i="1" s="1"/>
  <c r="N1499" i="1"/>
  <c r="O1499" i="1" s="1"/>
  <c r="Q1499" i="1" s="1"/>
  <c r="N1500" i="1"/>
  <c r="O1500" i="1" s="1"/>
  <c r="Q1500" i="1" s="1"/>
  <c r="N1501" i="1"/>
  <c r="O1501" i="1" s="1"/>
  <c r="Q1501" i="1" s="1"/>
  <c r="N1502" i="1"/>
  <c r="O1502" i="1" s="1"/>
  <c r="Q1502" i="1" s="1"/>
  <c r="N1503" i="1"/>
  <c r="O1503" i="1" s="1"/>
  <c r="Q1503" i="1" s="1"/>
  <c r="N1504" i="1"/>
  <c r="O1504" i="1" s="1"/>
  <c r="Q1504" i="1" s="1"/>
  <c r="N1505" i="1"/>
  <c r="O1505" i="1" s="1"/>
  <c r="Q1505" i="1" s="1"/>
  <c r="N1506" i="1"/>
  <c r="O1506" i="1" s="1"/>
  <c r="Q1506" i="1" s="1"/>
  <c r="N1507" i="1"/>
  <c r="O1507" i="1" s="1"/>
  <c r="Q1507" i="1" s="1"/>
  <c r="N1508" i="1"/>
  <c r="O1508" i="1" s="1"/>
  <c r="Q1508" i="1" s="1"/>
  <c r="N1509" i="1"/>
  <c r="O1509" i="1" s="1"/>
  <c r="Q1509" i="1" s="1"/>
  <c r="N1510" i="1"/>
  <c r="O1510" i="1" s="1"/>
  <c r="Q1510" i="1" s="1"/>
  <c r="N1511" i="1"/>
  <c r="O1511" i="1" s="1"/>
  <c r="Q1511" i="1" s="1"/>
  <c r="N1512" i="1"/>
  <c r="O1512" i="1" s="1"/>
  <c r="Q1512" i="1" s="1"/>
  <c r="N1513" i="1"/>
  <c r="O1513" i="1" s="1"/>
  <c r="Q1513" i="1" s="1"/>
  <c r="N1514" i="1"/>
  <c r="O1514" i="1" s="1"/>
  <c r="Q1514" i="1" s="1"/>
  <c r="N1515" i="1"/>
  <c r="O1515" i="1" s="1"/>
  <c r="Q1515" i="1" s="1"/>
  <c r="N1516" i="1"/>
  <c r="O1516" i="1" s="1"/>
  <c r="Q1516" i="1" s="1"/>
  <c r="N1517" i="1"/>
  <c r="O1517" i="1" s="1"/>
  <c r="Q1517" i="1" s="1"/>
  <c r="N1518" i="1"/>
  <c r="O1518" i="1" s="1"/>
  <c r="Q1518" i="1" s="1"/>
  <c r="N1519" i="1"/>
  <c r="O1519" i="1" s="1"/>
  <c r="Q1519" i="1" s="1"/>
  <c r="N1520" i="1"/>
  <c r="O1520" i="1" s="1"/>
  <c r="Q1520" i="1" s="1"/>
  <c r="N1521" i="1"/>
  <c r="O1521" i="1" s="1"/>
  <c r="Q1521" i="1" s="1"/>
  <c r="N1522" i="1"/>
  <c r="O1522" i="1" s="1"/>
  <c r="Q1522" i="1" s="1"/>
  <c r="N1523" i="1"/>
  <c r="O1523" i="1" s="1"/>
  <c r="Q1523" i="1" s="1"/>
  <c r="N1524" i="1"/>
  <c r="O1524" i="1" s="1"/>
  <c r="Q1524" i="1" s="1"/>
  <c r="N1525" i="1"/>
  <c r="O1525" i="1" s="1"/>
  <c r="Q1525" i="1" s="1"/>
  <c r="N1526" i="1"/>
  <c r="O1526" i="1" s="1"/>
  <c r="Q1526" i="1" s="1"/>
  <c r="N1527" i="1"/>
  <c r="O1527" i="1" s="1"/>
  <c r="Q1527" i="1" s="1"/>
  <c r="N1528" i="1"/>
  <c r="O1528" i="1" s="1"/>
  <c r="Q1528" i="1" s="1"/>
  <c r="N1529" i="1"/>
  <c r="O1529" i="1" s="1"/>
  <c r="Q1529" i="1" s="1"/>
  <c r="N1530" i="1"/>
  <c r="O1530" i="1" s="1"/>
  <c r="Q1530" i="1" s="1"/>
  <c r="N1531" i="1"/>
  <c r="O1531" i="1" s="1"/>
  <c r="Q1531" i="1" s="1"/>
  <c r="N1532" i="1"/>
  <c r="O1532" i="1" s="1"/>
  <c r="Q1532" i="1" s="1"/>
  <c r="N1533" i="1"/>
  <c r="O1533" i="1" s="1"/>
  <c r="Q1533" i="1" s="1"/>
  <c r="N1534" i="1"/>
  <c r="O1534" i="1" s="1"/>
  <c r="Q1534" i="1" s="1"/>
  <c r="N1535" i="1"/>
  <c r="O1535" i="1" s="1"/>
  <c r="Q1535" i="1" s="1"/>
  <c r="N1536" i="1"/>
  <c r="O1536" i="1" s="1"/>
  <c r="Q1536" i="1" s="1"/>
  <c r="N1537" i="1"/>
  <c r="O1537" i="1" s="1"/>
  <c r="Q1537" i="1" s="1"/>
  <c r="N1538" i="1"/>
  <c r="O1538" i="1" s="1"/>
  <c r="Q1538" i="1" s="1"/>
  <c r="N1539" i="1"/>
  <c r="O1539" i="1" s="1"/>
  <c r="Q1539" i="1" s="1"/>
  <c r="N1540" i="1"/>
  <c r="O1540" i="1" s="1"/>
  <c r="Q1540" i="1" s="1"/>
  <c r="N1541" i="1"/>
  <c r="O1541" i="1" s="1"/>
  <c r="Q1541" i="1" s="1"/>
  <c r="N1542" i="1"/>
  <c r="O1542" i="1" s="1"/>
  <c r="Q1542" i="1" s="1"/>
  <c r="N1543" i="1"/>
  <c r="O1543" i="1" s="1"/>
  <c r="Q1543" i="1" s="1"/>
  <c r="N1544" i="1"/>
  <c r="O1544" i="1" s="1"/>
  <c r="Q1544" i="1" s="1"/>
  <c r="N1545" i="1"/>
  <c r="O1545" i="1" s="1"/>
  <c r="Q1545" i="1" s="1"/>
  <c r="N1546" i="1"/>
  <c r="O1546" i="1" s="1"/>
  <c r="Q1546" i="1" s="1"/>
  <c r="N1547" i="1"/>
  <c r="O1547" i="1" s="1"/>
  <c r="Q1547" i="1" s="1"/>
  <c r="N1548" i="1"/>
  <c r="O1548" i="1" s="1"/>
  <c r="Q1548" i="1" s="1"/>
  <c r="N1549" i="1"/>
  <c r="O1549" i="1" s="1"/>
  <c r="Q1549" i="1" s="1"/>
  <c r="N1550" i="1"/>
  <c r="O1550" i="1" s="1"/>
  <c r="Q1550" i="1" s="1"/>
  <c r="N1551" i="1"/>
  <c r="O1551" i="1" s="1"/>
  <c r="Q1551" i="1" s="1"/>
  <c r="N1552" i="1"/>
  <c r="O1552" i="1" s="1"/>
  <c r="Q1552" i="1" s="1"/>
  <c r="N1553" i="1"/>
  <c r="O1553" i="1" s="1"/>
  <c r="Q1553" i="1" s="1"/>
  <c r="N1554" i="1"/>
  <c r="O1554" i="1" s="1"/>
  <c r="Q1554" i="1" s="1"/>
  <c r="N1555" i="1"/>
  <c r="O1555" i="1" s="1"/>
  <c r="Q1555" i="1" s="1"/>
  <c r="N1556" i="1"/>
  <c r="O1556" i="1" s="1"/>
  <c r="Q1556" i="1" s="1"/>
  <c r="N1557" i="1"/>
  <c r="O1557" i="1" s="1"/>
  <c r="Q1557" i="1" s="1"/>
  <c r="N1558" i="1"/>
  <c r="O1558" i="1" s="1"/>
  <c r="Q1558" i="1" s="1"/>
  <c r="N1559" i="1"/>
  <c r="O1559" i="1" s="1"/>
  <c r="Q1559" i="1" s="1"/>
  <c r="N1560" i="1"/>
  <c r="O1560" i="1" s="1"/>
  <c r="Q1560" i="1" s="1"/>
  <c r="N1561" i="1"/>
  <c r="O1561" i="1" s="1"/>
  <c r="Q1561" i="1" s="1"/>
  <c r="N1562" i="1"/>
  <c r="O1562" i="1" s="1"/>
  <c r="Q1562" i="1" s="1"/>
  <c r="N1563" i="1"/>
  <c r="O1563" i="1" s="1"/>
  <c r="Q1563" i="1" s="1"/>
  <c r="N1564" i="1"/>
  <c r="O1564" i="1" s="1"/>
  <c r="Q1564" i="1" s="1"/>
  <c r="N1565" i="1"/>
  <c r="O1565" i="1" s="1"/>
  <c r="Q1565" i="1" s="1"/>
  <c r="N1566" i="1"/>
  <c r="O1566" i="1" s="1"/>
  <c r="Q1566" i="1" s="1"/>
  <c r="N1567" i="1"/>
  <c r="O1567" i="1" s="1"/>
  <c r="Q1567" i="1" s="1"/>
  <c r="N1568" i="1"/>
  <c r="O1568" i="1" s="1"/>
  <c r="Q1568" i="1" s="1"/>
  <c r="N1569" i="1"/>
  <c r="O1569" i="1" s="1"/>
  <c r="Q1569" i="1" s="1"/>
  <c r="N1570" i="1"/>
  <c r="O1570" i="1" s="1"/>
  <c r="Q1570" i="1" s="1"/>
  <c r="N1571" i="1"/>
  <c r="O1571" i="1" s="1"/>
  <c r="Q1571" i="1" s="1"/>
  <c r="N1572" i="1"/>
  <c r="O1572" i="1" s="1"/>
  <c r="Q1572" i="1" s="1"/>
  <c r="N1573" i="1"/>
  <c r="O1573" i="1" s="1"/>
  <c r="Q1573" i="1" s="1"/>
  <c r="N1574" i="1"/>
  <c r="O1574" i="1" s="1"/>
  <c r="Q1574" i="1" s="1"/>
  <c r="N1575" i="1"/>
  <c r="O1575" i="1" s="1"/>
  <c r="Q1575" i="1" s="1"/>
  <c r="N1576" i="1"/>
  <c r="O1576" i="1" s="1"/>
  <c r="Q1576" i="1" s="1"/>
  <c r="N1577" i="1"/>
  <c r="O1577" i="1" s="1"/>
  <c r="Q1577" i="1" s="1"/>
  <c r="N1578" i="1"/>
  <c r="O1578" i="1" s="1"/>
  <c r="Q1578" i="1" s="1"/>
  <c r="N1579" i="1"/>
  <c r="O1579" i="1" s="1"/>
  <c r="Q1579" i="1" s="1"/>
  <c r="N1580" i="1"/>
  <c r="O1580" i="1" s="1"/>
  <c r="Q1580" i="1" s="1"/>
  <c r="N1581" i="1"/>
  <c r="O1581" i="1" s="1"/>
  <c r="Q1581" i="1" s="1"/>
  <c r="N1582" i="1"/>
  <c r="O1582" i="1" s="1"/>
  <c r="Q1582" i="1" s="1"/>
  <c r="N1583" i="1"/>
  <c r="O1583" i="1" s="1"/>
  <c r="Q1583" i="1" s="1"/>
  <c r="N1584" i="1"/>
  <c r="O1584" i="1" s="1"/>
  <c r="Q1584" i="1" s="1"/>
  <c r="N1585" i="1"/>
  <c r="O1585" i="1" s="1"/>
  <c r="Q1585" i="1" s="1"/>
  <c r="N1586" i="1"/>
  <c r="O1586" i="1" s="1"/>
  <c r="Q1586" i="1" s="1"/>
  <c r="N1587" i="1"/>
  <c r="O1587" i="1" s="1"/>
  <c r="Q1587" i="1" s="1"/>
  <c r="N1588" i="1"/>
  <c r="O1588" i="1" s="1"/>
  <c r="Q1588" i="1" s="1"/>
  <c r="N1589" i="1"/>
  <c r="O1589" i="1" s="1"/>
  <c r="Q1589" i="1" s="1"/>
  <c r="N1590" i="1"/>
  <c r="O1590" i="1" s="1"/>
  <c r="Q1590" i="1" s="1"/>
  <c r="N1591" i="1"/>
  <c r="O1591" i="1" s="1"/>
  <c r="Q1591" i="1" s="1"/>
  <c r="N1592" i="1"/>
  <c r="O1592" i="1" s="1"/>
  <c r="Q1592" i="1" s="1"/>
  <c r="N1593" i="1"/>
  <c r="O1593" i="1" s="1"/>
  <c r="Q1593" i="1" s="1"/>
  <c r="N1594" i="1"/>
  <c r="O1594" i="1" s="1"/>
  <c r="Q1594" i="1" s="1"/>
  <c r="N1595" i="1"/>
  <c r="O1595" i="1" s="1"/>
  <c r="Q1595" i="1" s="1"/>
  <c r="N1596" i="1"/>
  <c r="O1596" i="1" s="1"/>
  <c r="Q1596" i="1" s="1"/>
  <c r="N1597" i="1"/>
  <c r="O1597" i="1" s="1"/>
  <c r="Q1597" i="1" s="1"/>
  <c r="N1598" i="1"/>
  <c r="O1598" i="1" s="1"/>
  <c r="Q1598" i="1" s="1"/>
  <c r="N1599" i="1"/>
  <c r="O1599" i="1" s="1"/>
  <c r="Q1599" i="1" s="1"/>
  <c r="N1600" i="1"/>
  <c r="O1600" i="1" s="1"/>
  <c r="Q1600" i="1" s="1"/>
  <c r="N1601" i="1"/>
  <c r="O1601" i="1" s="1"/>
  <c r="Q1601" i="1" s="1"/>
  <c r="N1602" i="1"/>
  <c r="O1602" i="1" s="1"/>
  <c r="Q1602" i="1" s="1"/>
  <c r="N1603" i="1"/>
  <c r="O1603" i="1" s="1"/>
  <c r="Q1603" i="1" s="1"/>
  <c r="N1604" i="1"/>
  <c r="O1604" i="1" s="1"/>
  <c r="Q1604" i="1" s="1"/>
  <c r="N1605" i="1"/>
  <c r="O1605" i="1" s="1"/>
  <c r="Q1605" i="1" s="1"/>
  <c r="N1606" i="1"/>
  <c r="O1606" i="1" s="1"/>
  <c r="Q1606" i="1" s="1"/>
  <c r="N1607" i="1"/>
  <c r="O1607" i="1" s="1"/>
  <c r="Q1607" i="1" s="1"/>
  <c r="N1608" i="1"/>
  <c r="O1608" i="1" s="1"/>
  <c r="Q1608" i="1" s="1"/>
  <c r="N1609" i="1"/>
  <c r="O1609" i="1" s="1"/>
  <c r="Q1609" i="1" s="1"/>
  <c r="N1610" i="1"/>
  <c r="O1610" i="1" s="1"/>
  <c r="Q1610" i="1" s="1"/>
  <c r="N1611" i="1"/>
  <c r="O1611" i="1" s="1"/>
  <c r="Q1611" i="1" s="1"/>
  <c r="N1612" i="1"/>
  <c r="O1612" i="1" s="1"/>
  <c r="Q1612" i="1" s="1"/>
  <c r="N1613" i="1"/>
  <c r="O1613" i="1" s="1"/>
  <c r="Q1613" i="1" s="1"/>
  <c r="N1614" i="1"/>
  <c r="O1614" i="1" s="1"/>
  <c r="Q1614" i="1" s="1"/>
  <c r="N1615" i="1"/>
  <c r="O1615" i="1" s="1"/>
  <c r="Q1615" i="1" s="1"/>
  <c r="N1616" i="1"/>
  <c r="O1616" i="1" s="1"/>
  <c r="Q1616" i="1" s="1"/>
  <c r="N1617" i="1"/>
  <c r="O1617" i="1" s="1"/>
  <c r="Q1617" i="1" s="1"/>
  <c r="N1618" i="1"/>
  <c r="O1618" i="1" s="1"/>
  <c r="Q1618" i="1" s="1"/>
  <c r="N1619" i="1"/>
  <c r="O1619" i="1" s="1"/>
  <c r="Q1619" i="1" s="1"/>
  <c r="N1620" i="1"/>
  <c r="O1620" i="1" s="1"/>
  <c r="Q1620" i="1" s="1"/>
  <c r="N1621" i="1"/>
  <c r="O1621" i="1" s="1"/>
  <c r="Q1621" i="1" s="1"/>
  <c r="N1622" i="1"/>
  <c r="O1622" i="1" s="1"/>
  <c r="Q1622" i="1" s="1"/>
  <c r="N1623" i="1"/>
  <c r="O1623" i="1" s="1"/>
  <c r="Q1623" i="1" s="1"/>
  <c r="N1624" i="1"/>
  <c r="O1624" i="1" s="1"/>
  <c r="Q1624" i="1" s="1"/>
  <c r="N1625" i="1"/>
  <c r="O1625" i="1" s="1"/>
  <c r="Q1625" i="1" s="1"/>
  <c r="N1626" i="1"/>
  <c r="O1626" i="1" s="1"/>
  <c r="Q1626" i="1" s="1"/>
  <c r="N1627" i="1"/>
  <c r="O1627" i="1" s="1"/>
  <c r="Q1627" i="1" s="1"/>
  <c r="N1628" i="1"/>
  <c r="O1628" i="1" s="1"/>
  <c r="Q1628" i="1" s="1"/>
  <c r="N1629" i="1"/>
  <c r="O1629" i="1" s="1"/>
  <c r="Q1629" i="1" s="1"/>
  <c r="N1630" i="1"/>
  <c r="O1630" i="1" s="1"/>
  <c r="Q1630" i="1" s="1"/>
  <c r="N1631" i="1"/>
  <c r="O1631" i="1" s="1"/>
  <c r="Q1631" i="1" s="1"/>
  <c r="N1632" i="1"/>
  <c r="O1632" i="1" s="1"/>
  <c r="Q1632" i="1" s="1"/>
  <c r="N1633" i="1"/>
  <c r="O1633" i="1" s="1"/>
  <c r="Q1633" i="1" s="1"/>
  <c r="N1634" i="1"/>
  <c r="O1634" i="1" s="1"/>
  <c r="Q1634" i="1" s="1"/>
  <c r="N1635" i="1"/>
  <c r="O1635" i="1" s="1"/>
  <c r="Q1635" i="1" s="1"/>
  <c r="N1636" i="1"/>
  <c r="O1636" i="1" s="1"/>
  <c r="Q1636" i="1" s="1"/>
  <c r="N1637" i="1"/>
  <c r="O1637" i="1" s="1"/>
  <c r="Q1637" i="1" s="1"/>
  <c r="N1638" i="1"/>
  <c r="O1638" i="1" s="1"/>
  <c r="Q1638" i="1" s="1"/>
  <c r="N1639" i="1"/>
  <c r="O1639" i="1" s="1"/>
  <c r="Q1639" i="1" s="1"/>
  <c r="N1640" i="1"/>
  <c r="O1640" i="1" s="1"/>
  <c r="Q1640" i="1" s="1"/>
  <c r="N1641" i="1"/>
  <c r="O1641" i="1" s="1"/>
  <c r="Q1641" i="1" s="1"/>
  <c r="N1642" i="1"/>
  <c r="O1642" i="1" s="1"/>
  <c r="Q1642" i="1" s="1"/>
  <c r="N1643" i="1"/>
  <c r="O1643" i="1" s="1"/>
  <c r="Q1643" i="1" s="1"/>
  <c r="N1644" i="1"/>
  <c r="O1644" i="1" s="1"/>
  <c r="Q1644" i="1" s="1"/>
  <c r="N1645" i="1"/>
  <c r="O1645" i="1" s="1"/>
  <c r="Q1645" i="1" s="1"/>
  <c r="N1646" i="1"/>
  <c r="O1646" i="1" s="1"/>
  <c r="Q1646" i="1" s="1"/>
  <c r="N1647" i="1"/>
  <c r="O1647" i="1" s="1"/>
  <c r="Q1647" i="1" s="1"/>
  <c r="N1648" i="1"/>
  <c r="O1648" i="1" s="1"/>
  <c r="Q1648" i="1" s="1"/>
  <c r="N1649" i="1"/>
  <c r="O1649" i="1" s="1"/>
  <c r="Q1649" i="1" s="1"/>
  <c r="N1650" i="1"/>
  <c r="O1650" i="1" s="1"/>
  <c r="Q1650" i="1" s="1"/>
  <c r="N1651" i="1"/>
  <c r="O1651" i="1" s="1"/>
  <c r="Q1651" i="1" s="1"/>
  <c r="N1652" i="1"/>
  <c r="O1652" i="1" s="1"/>
  <c r="Q1652" i="1" s="1"/>
  <c r="N1653" i="1"/>
  <c r="O1653" i="1" s="1"/>
  <c r="Q1653" i="1" s="1"/>
  <c r="N1654" i="1"/>
  <c r="O1654" i="1" s="1"/>
  <c r="Q1654" i="1" s="1"/>
  <c r="N1655" i="1"/>
  <c r="O1655" i="1" s="1"/>
  <c r="Q1655" i="1" s="1"/>
  <c r="N1656" i="1"/>
  <c r="O1656" i="1" s="1"/>
  <c r="Q1656" i="1" s="1"/>
  <c r="N1657" i="1"/>
  <c r="O1657" i="1" s="1"/>
  <c r="Q1657" i="1" s="1"/>
  <c r="N1658" i="1"/>
  <c r="O1658" i="1" s="1"/>
  <c r="Q1658" i="1" s="1"/>
  <c r="N1659" i="1"/>
  <c r="O1659" i="1" s="1"/>
  <c r="Q1659" i="1" s="1"/>
  <c r="N1660" i="1"/>
  <c r="O1660" i="1" s="1"/>
  <c r="Q1660" i="1" s="1"/>
  <c r="N1661" i="1"/>
  <c r="O1661" i="1" s="1"/>
  <c r="Q1661" i="1" s="1"/>
  <c r="N1662" i="1"/>
  <c r="O1662" i="1" s="1"/>
  <c r="Q1662" i="1" s="1"/>
  <c r="N1663" i="1"/>
  <c r="O1663" i="1" s="1"/>
  <c r="Q1663" i="1" s="1"/>
  <c r="N1664" i="1"/>
  <c r="O1664" i="1" s="1"/>
  <c r="Q1664" i="1" s="1"/>
  <c r="N1665" i="1"/>
  <c r="O1665" i="1" s="1"/>
  <c r="Q1665" i="1" s="1"/>
  <c r="N1666" i="1"/>
  <c r="O1666" i="1" s="1"/>
  <c r="Q1666" i="1" s="1"/>
  <c r="N1667" i="1"/>
  <c r="O1667" i="1" s="1"/>
  <c r="Q1667" i="1" s="1"/>
  <c r="N1668" i="1"/>
  <c r="O1668" i="1" s="1"/>
  <c r="Q1668" i="1" s="1"/>
  <c r="N1669" i="1"/>
  <c r="O1669" i="1" s="1"/>
  <c r="Q1669" i="1" s="1"/>
  <c r="N1670" i="1"/>
  <c r="O1670" i="1" s="1"/>
  <c r="Q1670" i="1" s="1"/>
  <c r="N1671" i="1"/>
  <c r="O1671" i="1" s="1"/>
  <c r="Q1671" i="1" s="1"/>
  <c r="N1672" i="1"/>
  <c r="O1672" i="1" s="1"/>
  <c r="Q1672" i="1" s="1"/>
  <c r="N1673" i="1"/>
  <c r="O1673" i="1" s="1"/>
  <c r="Q1673" i="1" s="1"/>
  <c r="N1674" i="1"/>
  <c r="O1674" i="1" s="1"/>
  <c r="Q1674" i="1" s="1"/>
  <c r="N1675" i="1"/>
  <c r="O1675" i="1" s="1"/>
  <c r="Q1675" i="1" s="1"/>
  <c r="N1676" i="1"/>
  <c r="O1676" i="1" s="1"/>
  <c r="Q1676" i="1" s="1"/>
  <c r="N1677" i="1"/>
  <c r="O1677" i="1" s="1"/>
  <c r="Q1677" i="1" s="1"/>
  <c r="N1678" i="1"/>
  <c r="O1678" i="1" s="1"/>
  <c r="Q1678" i="1" s="1"/>
  <c r="N1679" i="1"/>
  <c r="O1679" i="1" s="1"/>
  <c r="Q1679" i="1" s="1"/>
  <c r="N1680" i="1"/>
  <c r="O1680" i="1" s="1"/>
  <c r="Q1680" i="1" s="1"/>
  <c r="N1681" i="1"/>
  <c r="O1681" i="1" s="1"/>
  <c r="Q1681" i="1" s="1"/>
  <c r="N1682" i="1"/>
  <c r="O1682" i="1" s="1"/>
  <c r="Q1682" i="1" s="1"/>
  <c r="N1683" i="1"/>
  <c r="O1683" i="1" s="1"/>
  <c r="Q1683" i="1" s="1"/>
  <c r="N1684" i="1"/>
  <c r="O1684" i="1" s="1"/>
  <c r="Q1684" i="1" s="1"/>
  <c r="N1685" i="1"/>
  <c r="O1685" i="1" s="1"/>
  <c r="Q1685" i="1" s="1"/>
  <c r="N1686" i="1"/>
  <c r="O1686" i="1" s="1"/>
  <c r="Q1686" i="1" s="1"/>
  <c r="N1687" i="1"/>
  <c r="O1687" i="1" s="1"/>
  <c r="Q1687" i="1" s="1"/>
  <c r="N1688" i="1"/>
  <c r="O1688" i="1" s="1"/>
  <c r="Q1688" i="1" s="1"/>
  <c r="N1689" i="1"/>
  <c r="O1689" i="1" s="1"/>
  <c r="Q1689" i="1" s="1"/>
  <c r="N1690" i="1"/>
  <c r="O1690" i="1" s="1"/>
  <c r="Q1690" i="1" s="1"/>
  <c r="N1691" i="1"/>
  <c r="O1691" i="1" s="1"/>
  <c r="Q1691" i="1" s="1"/>
  <c r="N1692" i="1"/>
  <c r="O1692" i="1" s="1"/>
  <c r="Q1692" i="1" s="1"/>
  <c r="N1693" i="1"/>
  <c r="O1693" i="1" s="1"/>
  <c r="Q1693" i="1" s="1"/>
  <c r="N1694" i="1"/>
  <c r="O1694" i="1" s="1"/>
  <c r="Q1694" i="1" s="1"/>
  <c r="N1695" i="1"/>
  <c r="O1695" i="1" s="1"/>
  <c r="Q1695" i="1" s="1"/>
  <c r="N1696" i="1"/>
  <c r="O1696" i="1" s="1"/>
  <c r="Q1696" i="1" s="1"/>
  <c r="N1697" i="1"/>
  <c r="O1697" i="1" s="1"/>
  <c r="Q1697" i="1" s="1"/>
  <c r="N1698" i="1"/>
  <c r="O1698" i="1" s="1"/>
  <c r="Q1698" i="1" s="1"/>
  <c r="N1699" i="1"/>
  <c r="O1699" i="1" s="1"/>
  <c r="Q1699" i="1" s="1"/>
  <c r="N1700" i="1"/>
  <c r="O1700" i="1" s="1"/>
  <c r="Q1700" i="1" s="1"/>
  <c r="N1701" i="1"/>
  <c r="O1701" i="1" s="1"/>
  <c r="Q1701" i="1" s="1"/>
  <c r="N1702" i="1"/>
  <c r="O1702" i="1" s="1"/>
  <c r="Q1702" i="1" s="1"/>
  <c r="N1703" i="1"/>
  <c r="O1703" i="1" s="1"/>
  <c r="Q1703" i="1" s="1"/>
  <c r="N1704" i="1"/>
  <c r="O1704" i="1" s="1"/>
  <c r="Q1704" i="1" s="1"/>
  <c r="N1705" i="1"/>
  <c r="O1705" i="1" s="1"/>
  <c r="Q1705" i="1" s="1"/>
  <c r="N1706" i="1"/>
  <c r="O1706" i="1" s="1"/>
  <c r="Q1706" i="1" s="1"/>
  <c r="N1707" i="1"/>
  <c r="O1707" i="1" s="1"/>
  <c r="Q1707" i="1" s="1"/>
  <c r="N1708" i="1"/>
  <c r="O1708" i="1" s="1"/>
  <c r="Q1708" i="1" s="1"/>
  <c r="N1709" i="1"/>
  <c r="O1709" i="1" s="1"/>
  <c r="Q1709" i="1" s="1"/>
  <c r="N1710" i="1"/>
  <c r="O1710" i="1" s="1"/>
  <c r="Q1710" i="1" s="1"/>
  <c r="N1711" i="1"/>
  <c r="O1711" i="1" s="1"/>
  <c r="Q1711" i="1" s="1"/>
  <c r="N2" i="1"/>
  <c r="O2" i="1" s="1"/>
  <c r="Q2" i="1" s="1"/>
  <c r="H18" i="9" a="1"/>
  <c r="H18" i="9" s="1"/>
  <c r="G18" i="9" a="1"/>
  <c r="G18" i="9" s="1"/>
  <c r="H17" i="9" a="1"/>
  <c r="H17" i="9" s="1"/>
  <c r="G17" i="9" a="1"/>
  <c r="G17" i="9" s="1"/>
  <c r="F17" i="9" a="1"/>
  <c r="F17" i="9" s="1"/>
  <c r="E17" i="9"/>
  <c r="H16" i="9" a="1"/>
  <c r="H16" i="9" s="1"/>
  <c r="G16" i="9" a="1"/>
  <c r="G16" i="9" s="1"/>
  <c r="F16" i="9" a="1"/>
  <c r="F16" i="9" s="1"/>
  <c r="E16" i="9"/>
  <c r="H11" i="9" a="1"/>
  <c r="H11" i="9" s="1"/>
  <c r="G11" i="9" a="1"/>
  <c r="G11" i="9" s="1"/>
  <c r="F11" i="9" a="1"/>
  <c r="F11" i="9" s="1"/>
  <c r="E11" i="9"/>
  <c r="H10" i="9" a="1"/>
  <c r="H10" i="9" s="1"/>
  <c r="G10" i="9" a="1"/>
  <c r="G10" i="9" s="1"/>
  <c r="F10" i="9" a="1"/>
  <c r="F10" i="9" s="1"/>
  <c r="E10" i="9"/>
  <c r="F28" i="9" l="1" a="1"/>
  <c r="F28" i="9" s="1"/>
  <c r="G28" i="9" a="1"/>
  <c r="G28" i="9" s="1"/>
  <c r="H28" i="9" a="1"/>
  <c r="H28" i="9" s="1"/>
  <c r="E28" i="9" a="1"/>
  <c r="E28" i="9" s="1"/>
  <c r="F29" i="9" a="1"/>
  <c r="F29" i="9" s="1"/>
  <c r="E29" i="9" a="1"/>
  <c r="E29" i="9" s="1"/>
  <c r="H29" i="9" a="1"/>
  <c r="H29" i="9" s="1"/>
  <c r="G29" i="9" a="1"/>
  <c r="G29" i="9" s="1"/>
  <c r="H19" i="9"/>
  <c r="E19" i="9"/>
  <c r="E13" i="9"/>
  <c r="F13" i="9"/>
  <c r="G13" i="9"/>
  <c r="F19" i="9"/>
  <c r="H13" i="9"/>
  <c r="G19" i="9"/>
  <c r="J45" i="9" l="1"/>
  <c r="J44" i="9" s="1"/>
  <c r="I45" i="9"/>
  <c r="I46" i="9" s="1"/>
  <c r="I28" i="9" s="1" a="1"/>
  <c r="I28" i="9" s="1"/>
  <c r="J49" i="9"/>
  <c r="J48" i="9" s="1"/>
  <c r="I49" i="9"/>
  <c r="I48" i="9" s="1"/>
  <c r="G27" i="9"/>
  <c r="F27" i="9"/>
  <c r="H27" i="9"/>
  <c r="H21" i="9"/>
  <c r="F21" i="9"/>
  <c r="E21" i="9"/>
  <c r="G21" i="9"/>
  <c r="J46" i="9" l="1"/>
  <c r="J28" i="9" s="1" a="1"/>
  <c r="J28" i="9" s="1"/>
  <c r="I44" i="9"/>
  <c r="J50" i="9"/>
  <c r="J29" i="9" s="1" a="1"/>
  <c r="J29" i="9" s="1"/>
  <c r="I50" i="9"/>
  <c r="I29" i="9" s="1" a="1"/>
  <c r="I29" i="9" s="1"/>
  <c r="J41" i="9"/>
  <c r="I41" i="9"/>
  <c r="J13" i="6" a="1"/>
  <c r="J13" i="6" s="1"/>
  <c r="I13" i="6" a="1"/>
  <c r="I13" i="6" s="1"/>
  <c r="H13" i="6" a="1"/>
  <c r="H13" i="6" s="1"/>
  <c r="H12" i="6" a="1"/>
  <c r="H12" i="6" s="1"/>
  <c r="J20" i="6" a="1"/>
  <c r="J20" i="6" s="1"/>
  <c r="J19" i="6" a="1"/>
  <c r="J19" i="6" s="1"/>
  <c r="J18" i="6" a="1"/>
  <c r="J18" i="6" s="1"/>
  <c r="I20" i="6" a="1"/>
  <c r="I20" i="6" s="1"/>
  <c r="I19" i="6" a="1"/>
  <c r="I19" i="6" s="1"/>
  <c r="I18" i="6" a="1"/>
  <c r="I18" i="6" s="1"/>
  <c r="H20" i="6" a="1"/>
  <c r="H20" i="6" s="1"/>
  <c r="H19" i="6" a="1"/>
  <c r="H19" i="6" s="1"/>
  <c r="H18" i="6" a="1"/>
  <c r="H18" i="6" s="1"/>
  <c r="J12" i="6" a="1"/>
  <c r="J12" i="6" s="1"/>
  <c r="I12" i="6" a="1"/>
  <c r="I12" i="6" s="1"/>
  <c r="G12" i="6"/>
  <c r="G20" i="6"/>
  <c r="G19" i="6"/>
  <c r="G18" i="6"/>
  <c r="G13" i="6"/>
  <c r="I42" i="9" l="1"/>
  <c r="I27" i="9" s="1" a="1"/>
  <c r="I27" i="9" s="1"/>
  <c r="I10" i="9" s="1"/>
  <c r="I40" i="9"/>
  <c r="J42" i="9"/>
  <c r="J27" i="9" s="1" a="1"/>
  <c r="J27" i="9" s="1"/>
  <c r="J40" i="9"/>
  <c r="J21" i="6"/>
  <c r="H21" i="6"/>
  <c r="I21" i="6"/>
  <c r="J15" i="6"/>
  <c r="G21" i="6"/>
  <c r="H15" i="6"/>
  <c r="I15" i="6"/>
  <c r="G15" i="6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2" i="1"/>
  <c r="K2" i="1" s="1"/>
  <c r="J10" i="9" l="1"/>
  <c r="I13" i="9"/>
  <c r="I21" i="9"/>
  <c r="I23" i="6"/>
  <c r="J23" i="6"/>
  <c r="H23" i="6"/>
  <c r="G23" i="6"/>
  <c r="J13" i="9" l="1"/>
  <c r="J21" i="9"/>
</calcChain>
</file>

<file path=xl/sharedStrings.xml><?xml version="1.0" encoding="utf-8"?>
<sst xmlns="http://schemas.openxmlformats.org/spreadsheetml/2006/main" count="10917" uniqueCount="1498">
  <si>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</si>
  <si>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</si>
  <si>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</si>
  <si>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</si>
  <si>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</si>
  <si>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</si>
  <si>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</si>
  <si>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</si>
  <si>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</si>
  <si>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</si>
  <si>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</si>
  <si>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</si>
  <si>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</si>
  <si>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</si>
  <si>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</si>
  <si>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</si>
  <si>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</si>
  <si>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</si>
  <si>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</si>
  <si>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</si>
  <si>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</si>
  <si>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</si>
  <si>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</si>
  <si>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</si>
  <si>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</si>
  <si>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</si>
  <si>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</si>
  <si>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</si>
  <si>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</si>
  <si>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</si>
  <si>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</si>
  <si>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</si>
  <si>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</si>
  <si>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</si>
  <si>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</si>
  <si>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</si>
  <si>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</si>
  <si>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</si>
  <si>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</si>
  <si>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</si>
  <si>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</si>
  <si>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</si>
  <si>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</si>
  <si>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</si>
  <si>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</si>
  <si>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</si>
  <si>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</si>
  <si>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</si>
  <si>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</si>
  <si>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</si>
  <si>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</si>
  <si>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</si>
  <si>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</si>
  <si>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</si>
  <si>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</si>
  <si>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</si>
  <si>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</si>
  <si>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</si>
  <si>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</si>
  <si>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</si>
  <si>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</si>
  <si>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</si>
  <si>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</si>
  <si>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</si>
  <si>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</si>
  <si>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</si>
  <si>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</si>
  <si>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</si>
  <si>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</si>
  <si>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</si>
  <si>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</si>
  <si>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</si>
  <si>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</si>
  <si>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</si>
  <si>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</si>
  <si>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</si>
  <si>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</si>
  <si>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</si>
  <si>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</si>
  <si>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</si>
  <si>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</si>
  <si>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</si>
  <si>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</si>
  <si>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</si>
  <si>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</si>
  <si>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</si>
  <si>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</si>
  <si>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</si>
  <si>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</si>
  <si>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</si>
  <si>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</si>
  <si>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</si>
  <si>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</si>
  <si>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</si>
  <si>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</si>
  <si>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</si>
  <si>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</si>
  <si>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</si>
  <si>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</si>
  <si>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</si>
  <si>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</si>
  <si>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</si>
  <si>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</si>
  <si>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</si>
  <si>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</si>
  <si>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</si>
  <si>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</si>
  <si>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</si>
  <si>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</si>
  <si>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</si>
  <si>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</si>
  <si>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</si>
  <si>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</si>
  <si>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</si>
  <si>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</si>
  <si>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</si>
  <si>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</si>
  <si>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</si>
  <si>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</si>
  <si>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</si>
  <si>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</si>
  <si>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</si>
  <si>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</si>
  <si>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</si>
  <si>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</si>
  <si>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</si>
  <si>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</si>
  <si>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</si>
  <si>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</si>
  <si>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</si>
  <si>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</si>
  <si>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</si>
  <si>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</si>
  <si>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</si>
  <si>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</si>
  <si>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</si>
  <si>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</si>
  <si>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</si>
  <si>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</si>
  <si>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</si>
  <si>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</si>
  <si>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</si>
  <si>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</si>
  <si>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</si>
  <si>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</si>
  <si>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</si>
  <si>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</si>
  <si>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</si>
  <si>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</si>
  <si>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</si>
  <si>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</si>
  <si>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</si>
  <si>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</si>
  <si>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</si>
  <si>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</si>
  <si>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</si>
  <si>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</si>
  <si>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</si>
  <si>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</si>
  <si>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</si>
  <si>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</si>
  <si>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</si>
  <si>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</si>
  <si>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</si>
  <si>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</si>
  <si>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</si>
  <si>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</si>
  <si>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</si>
  <si>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</si>
  <si>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</si>
  <si>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</si>
  <si>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</si>
  <si>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</si>
  <si>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</si>
  <si>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</si>
  <si>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</si>
  <si>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</si>
  <si>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</si>
  <si>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</si>
  <si>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</si>
  <si>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</si>
  <si>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</si>
  <si>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</si>
  <si>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</si>
  <si>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</si>
  <si>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</si>
  <si>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</si>
  <si>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</si>
  <si>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</si>
  <si>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</si>
  <si>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</si>
  <si>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</si>
  <si>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</si>
  <si>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</si>
  <si>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</si>
  <si>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</si>
  <si>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</si>
  <si>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</si>
  <si>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</si>
  <si>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</si>
  <si>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</si>
  <si>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</si>
  <si>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</si>
  <si>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</si>
  <si>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</si>
  <si>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</si>
  <si>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</si>
  <si>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</si>
  <si>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</si>
  <si>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</si>
  <si>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</si>
  <si>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</si>
  <si>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</si>
  <si>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</si>
  <si>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</si>
  <si>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</si>
  <si>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</si>
  <si>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</si>
  <si>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</si>
  <si>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</si>
  <si>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</si>
  <si>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</si>
  <si>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</si>
  <si>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</si>
  <si>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</si>
  <si>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</si>
  <si>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</si>
  <si>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</si>
  <si>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</si>
  <si>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</si>
  <si>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</si>
  <si>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</si>
  <si>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</si>
  <si>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</si>
  <si>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</si>
  <si>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</si>
  <si>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</si>
  <si>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</si>
  <si>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</si>
  <si>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</si>
  <si>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</si>
  <si>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</si>
  <si>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</si>
  <si>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</si>
  <si>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</si>
  <si>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</si>
  <si>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</si>
  <si>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</si>
  <si>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</si>
  <si>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</si>
  <si>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</si>
  <si>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</si>
  <si>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</si>
  <si>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</si>
  <si>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</si>
  <si>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</si>
  <si>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</si>
  <si>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</si>
  <si>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</si>
  <si>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</si>
  <si>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</si>
  <si>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</si>
  <si>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</si>
  <si>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</si>
  <si>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</si>
  <si>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</si>
  <si>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</si>
  <si>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</si>
  <si>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</si>
  <si>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</si>
  <si>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</si>
  <si>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</si>
  <si>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</si>
  <si>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</si>
  <si>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</si>
  <si>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</si>
  <si>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</si>
  <si>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</si>
  <si>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</si>
  <si>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</si>
  <si>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</si>
  <si>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</si>
  <si>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</si>
  <si>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</si>
  <si>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</si>
  <si>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</si>
  <si>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</si>
  <si>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</si>
  <si>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</si>
  <si>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</si>
  <si>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</si>
  <si>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</si>
  <si>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</si>
  <si>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</si>
  <si>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</si>
  <si>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</si>
  <si>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</si>
  <si>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</si>
  <si>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</si>
  <si>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</si>
  <si>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</si>
  <si>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</si>
  <si>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</si>
  <si>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</si>
  <si>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</si>
  <si>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</si>
  <si>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</si>
  <si>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</si>
  <si>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</si>
  <si>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</si>
  <si>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</si>
  <si>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</si>
  <si>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</si>
  <si>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</si>
  <si>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</si>
  <si>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</si>
  <si>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</si>
  <si>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</si>
  <si>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</si>
  <si>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</si>
  <si>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</si>
  <si>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</si>
  <si>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</si>
  <si>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</si>
  <si>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</si>
  <si>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</si>
  <si>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</si>
  <si>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</si>
  <si>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</si>
  <si>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</si>
  <si>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</si>
  <si>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</si>
  <si>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</si>
  <si>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</si>
  <si>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</si>
  <si>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</si>
  <si>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</si>
  <si>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</si>
  <si>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</si>
  <si>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</si>
  <si>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</si>
  <si>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</si>
  <si>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</si>
  <si>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</si>
  <si>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</si>
  <si>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</si>
  <si>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</si>
  <si>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</si>
  <si>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</si>
  <si>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</si>
  <si>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</si>
  <si>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</si>
  <si>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</si>
  <si>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</si>
  <si>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</si>
  <si>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</si>
  <si>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</si>
  <si>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</si>
  <si>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</si>
  <si>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</si>
  <si>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</si>
  <si>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</si>
  <si>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</si>
  <si>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</si>
  <si>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</si>
  <si>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</si>
  <si>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</si>
  <si>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</si>
  <si>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</si>
  <si>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</si>
  <si>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</si>
  <si>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</si>
  <si>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</si>
  <si>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</si>
  <si>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</si>
  <si>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</si>
  <si>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</si>
  <si>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</si>
  <si>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</si>
  <si>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</si>
  <si>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</si>
  <si>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</si>
  <si>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</si>
  <si>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</si>
  <si>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</si>
  <si>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</si>
  <si>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</si>
  <si>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</si>
  <si>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</si>
  <si>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</si>
  <si>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</si>
  <si>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</si>
  <si>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</si>
  <si>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</si>
  <si>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</si>
  <si>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</si>
  <si>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</si>
  <si>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</si>
  <si>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</si>
  <si>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</si>
  <si>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</si>
  <si>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</si>
  <si>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</si>
  <si>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</si>
  <si>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</si>
  <si>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</si>
  <si>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</si>
  <si>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</si>
  <si>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</si>
  <si>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</si>
  <si>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</si>
  <si>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</si>
  <si>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</si>
  <si>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</si>
  <si>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</si>
  <si>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</si>
  <si>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</si>
  <si>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</si>
  <si>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</si>
  <si>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</si>
  <si>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</si>
  <si>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</si>
  <si>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</si>
  <si>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</si>
  <si>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</si>
  <si>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</si>
  <si>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</si>
  <si>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</si>
  <si>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</si>
  <si>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</si>
  <si>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</si>
  <si>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</si>
  <si>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</si>
  <si>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</si>
  <si>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</si>
  <si>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</si>
  <si>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</si>
  <si>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</si>
  <si>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</si>
  <si>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</si>
  <si>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</si>
  <si>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</si>
  <si>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</si>
  <si>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</si>
  <si>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</si>
  <si>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</si>
  <si>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</si>
  <si>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</si>
  <si>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</si>
  <si>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</si>
  <si>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</si>
  <si>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</si>
  <si>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</si>
  <si>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</si>
  <si>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</si>
  <si>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</si>
  <si>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</si>
  <si>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</si>
  <si>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</si>
  <si>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</si>
  <si>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</si>
  <si>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</si>
  <si>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</si>
  <si>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</si>
  <si>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</si>
  <si>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</si>
  <si>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</si>
  <si>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</si>
  <si>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</si>
  <si>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</si>
  <si>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</si>
  <si>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</si>
  <si>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</si>
  <si>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</si>
  <si>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</si>
  <si>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</si>
  <si>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</si>
  <si>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</si>
  <si>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</si>
  <si>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</si>
  <si>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</si>
  <si>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</si>
  <si>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</si>
  <si>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</si>
  <si>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</si>
  <si>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</si>
  <si>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</si>
  <si>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</si>
  <si>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</si>
  <si>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</si>
  <si>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</si>
  <si>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</si>
  <si>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</si>
  <si>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</si>
  <si>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</si>
  <si>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</si>
  <si>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</si>
  <si>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</si>
  <si>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</si>
  <si>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</si>
  <si>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</si>
  <si>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</si>
  <si>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</si>
  <si>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</si>
  <si>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</si>
  <si>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</si>
  <si>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</si>
  <si>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</si>
  <si>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</si>
  <si>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</si>
  <si>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</si>
  <si>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</si>
  <si>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</si>
  <si>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</si>
  <si>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</si>
  <si>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</si>
  <si>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</si>
  <si>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</si>
  <si>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</si>
  <si>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</si>
  <si>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</si>
  <si>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</si>
  <si>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</si>
  <si>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</si>
  <si>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</si>
  <si>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</si>
  <si>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</si>
  <si>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</si>
  <si>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</si>
  <si>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</si>
  <si>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</si>
  <si>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</si>
  <si>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</si>
  <si>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</si>
  <si>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</si>
  <si>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</si>
  <si>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</si>
  <si>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</si>
  <si>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</si>
  <si>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</si>
  <si>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</si>
  <si>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</si>
  <si>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</si>
  <si>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</si>
  <si>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</si>
  <si>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</si>
  <si>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</si>
  <si>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</si>
  <si>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</si>
  <si>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</si>
  <si>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</si>
  <si>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</si>
  <si>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</si>
  <si>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</si>
  <si>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</si>
  <si>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</si>
  <si>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</si>
  <si>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</si>
  <si>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</si>
  <si>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</si>
  <si>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</si>
  <si>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</si>
  <si>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</si>
  <si>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</si>
  <si>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</si>
  <si>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</si>
  <si>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</si>
  <si>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</si>
  <si>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</si>
  <si>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</si>
  <si>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</si>
  <si>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</si>
  <si>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</si>
  <si>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</si>
  <si>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</si>
  <si>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</si>
  <si>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</si>
  <si>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Gross Profit</t>
  </si>
  <si>
    <t>Net Income Margin</t>
  </si>
  <si>
    <t>Please Select a Company:</t>
  </si>
  <si>
    <t>Ticker Symbol:</t>
  </si>
  <si>
    <t xml:space="preserve">Income Statement: </t>
  </si>
  <si>
    <t>Historical</t>
  </si>
  <si>
    <t>Column1</t>
  </si>
  <si>
    <t>Column2</t>
  </si>
  <si>
    <t>Column3</t>
  </si>
  <si>
    <t>Column4</t>
  </si>
  <si>
    <t>Column5</t>
  </si>
  <si>
    <t>Total Revenue</t>
  </si>
  <si>
    <t>Gross Perofit</t>
  </si>
  <si>
    <t>Expenses</t>
  </si>
  <si>
    <t>Operating Income / EBIT</t>
  </si>
  <si>
    <t xml:space="preserve">  Cost of Goods Sold (COGS)</t>
  </si>
  <si>
    <t xml:space="preserve">  Sale, General and Admin.</t>
  </si>
  <si>
    <t xml:space="preserve">  Research &amp; Development</t>
  </si>
  <si>
    <t xml:space="preserve">  Other Operating Items</t>
  </si>
  <si>
    <t xml:space="preserve">  Total Operating Expenses</t>
  </si>
  <si>
    <t>Column6</t>
  </si>
  <si>
    <t>Column7</t>
  </si>
  <si>
    <t>Column8</t>
  </si>
  <si>
    <t>Column9</t>
  </si>
  <si>
    <t>Column12</t>
  </si>
  <si>
    <t>Year 5</t>
  </si>
  <si>
    <t>Forecast</t>
  </si>
  <si>
    <t>Operating Statistics</t>
  </si>
  <si>
    <t>Revenue Growth (%)</t>
  </si>
  <si>
    <t>Gross Margin</t>
  </si>
  <si>
    <t>Operating Margin</t>
  </si>
  <si>
    <t>Assumptions</t>
  </si>
  <si>
    <t>Scenario</t>
  </si>
  <si>
    <t>Strong Case</t>
  </si>
  <si>
    <t>Wesk Case</t>
  </si>
  <si>
    <t>Base Case</t>
  </si>
  <si>
    <t>Operating Scenarios - Sensitivity Analysis</t>
  </si>
  <si>
    <t>Please select a scenario:</t>
  </si>
  <si>
    <t>OperatingProfit</t>
  </si>
  <si>
    <t>Year 6</t>
  </si>
  <si>
    <t xml:space="preserve">Base case= average </t>
  </si>
  <si>
    <t>Strong case=25%</t>
  </si>
  <si>
    <t>Weak case=15%</t>
  </si>
  <si>
    <t>Column10</t>
  </si>
  <si>
    <t>Column11</t>
  </si>
  <si>
    <t>Ticker symbol</t>
  </si>
  <si>
    <t>Security</t>
  </si>
  <si>
    <t>SEC filings</t>
  </si>
  <si>
    <t>Address of Headquarters</t>
  </si>
  <si>
    <t>Date first added</t>
  </si>
  <si>
    <t>CIK</t>
  </si>
  <si>
    <t>A</t>
  </si>
  <si>
    <t>Agilent Technologies Inc</t>
  </si>
  <si>
    <t>reports</t>
  </si>
  <si>
    <t>Santa Clara, California</t>
  </si>
  <si>
    <t>American Airlines Group</t>
  </si>
  <si>
    <t>Fort Worth, Texas</t>
  </si>
  <si>
    <t>Advance Auto Parts</t>
  </si>
  <si>
    <t>Roanoke, Virginia</t>
  </si>
  <si>
    <t>Apple Inc.</t>
  </si>
  <si>
    <t>Cupertino, California</t>
  </si>
  <si>
    <t>AbbVie</t>
  </si>
  <si>
    <t>North Chicago, Illinois</t>
  </si>
  <si>
    <t>AmerisourceBergen Corp</t>
  </si>
  <si>
    <t>Chesterbrook, Pennsylvania</t>
  </si>
  <si>
    <t>Abbott Laboratories</t>
  </si>
  <si>
    <t>ACN</t>
  </si>
  <si>
    <t>Accenture plc</t>
  </si>
  <si>
    <t>Dublin, Ireland</t>
  </si>
  <si>
    <t>Adobe Systems Inc</t>
  </si>
  <si>
    <t>San Jose, California</t>
  </si>
  <si>
    <t>Analog Devices, Inc.</t>
  </si>
  <si>
    <t>Norwood, Massachusetts</t>
  </si>
  <si>
    <t>Archer-Daniels-Midland Co</t>
  </si>
  <si>
    <t>Decatur, Illinois</t>
  </si>
  <si>
    <t>ADP</t>
  </si>
  <si>
    <t>Automatic Data Processing</t>
  </si>
  <si>
    <t>Roseland, New Jersey</t>
  </si>
  <si>
    <t>Alliance Data Systems</t>
  </si>
  <si>
    <t>Plano, Texas</t>
  </si>
  <si>
    <t>Autodesk Inc</t>
  </si>
  <si>
    <t>San Rafael, California</t>
  </si>
  <si>
    <t>Ameren Corp</t>
  </si>
  <si>
    <t>St. Louis, Missouri</t>
  </si>
  <si>
    <t>American Electric Power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</si>
  <si>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</si>
  <si>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</si>
  <si>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</si>
  <si>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</si>
  <si>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</si>
  <si>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</si>
  <si>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</si>
  <si>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Hartford, Connecticut</t>
  </si>
  <si>
    <t>AFLAC Inc</t>
  </si>
  <si>
    <t>Columbus, Georgia</t>
  </si>
  <si>
    <t>AGN</t>
  </si>
  <si>
    <t>Allergan, Plc</t>
  </si>
  <si>
    <t>American International Group, Inc.</t>
  </si>
  <si>
    <t>New York, New York</t>
  </si>
  <si>
    <t>Apartment Investment &amp; Mgmt</t>
  </si>
  <si>
    <t>Denver, Colorado</t>
  </si>
  <si>
    <t>Assurant Inc</t>
  </si>
  <si>
    <t>AJG</t>
  </si>
  <si>
    <t>Arthur J. Gallagher &amp; Co.</t>
  </si>
  <si>
    <t>Itasca, Illinois</t>
  </si>
  <si>
    <t>Akamai Technologies Inc</t>
  </si>
  <si>
    <t>Cambridge, Massachusetts</t>
  </si>
  <si>
    <t>Albemarle Corp</t>
  </si>
  <si>
    <t>Baton Rouge, Louisiana</t>
  </si>
  <si>
    <t>Alaska Air Group Inc</t>
  </si>
  <si>
    <t>Seattle, Washington</t>
  </si>
  <si>
    <t>Allstate Corp</t>
  </si>
  <si>
    <t>Northfield Township, Illinois</t>
  </si>
  <si>
    <t>Allegion</t>
  </si>
  <si>
    <t>Alexion Pharmaceuticals</t>
  </si>
  <si>
    <t>Cheshire, Connecticut</t>
  </si>
  <si>
    <t>Applied Materials Inc</t>
  </si>
  <si>
    <t>AMETEK Inc</t>
  </si>
  <si>
    <t>Berwyn, Pennsylvania</t>
  </si>
  <si>
    <t>AMG</t>
  </si>
  <si>
    <t>Affiliated Managers Group Inc</t>
  </si>
  <si>
    <t>Beverly, Massachusetts</t>
  </si>
  <si>
    <t>Amgen Inc</t>
  </si>
  <si>
    <t>Thousand Oaks, California</t>
  </si>
  <si>
    <t>Ameriprise Financial</t>
  </si>
  <si>
    <t>Minneapolis, Minnesota</t>
  </si>
  <si>
    <t>American Tower Corp A</t>
  </si>
  <si>
    <t>Boston, Massachusetts</t>
  </si>
  <si>
    <t>Amazon.com Inc</t>
  </si>
  <si>
    <t>AutoNation Inc</t>
  </si>
  <si>
    <t>Fort Lauderdale, Florida</t>
  </si>
  <si>
    <t>Anthem Inc.</t>
  </si>
  <si>
    <t>Indianapolis, Indiana</t>
  </si>
  <si>
    <t>AON</t>
  </si>
  <si>
    <t>Aon plc</t>
  </si>
  <si>
    <t>London, United Kingdom</t>
  </si>
  <si>
    <t>Apache Corporation</t>
  </si>
  <si>
    <t>Houston, Texas</t>
  </si>
  <si>
    <t>Anadarko Petroleum Corp</t>
  </si>
  <si>
    <t>The Woodlands, Texas</t>
  </si>
  <si>
    <t>Air Products &amp; Chemicals Inc</t>
  </si>
  <si>
    <t>Allentown, Pennsylvania</t>
  </si>
  <si>
    <t>Amphenol Corp</t>
  </si>
  <si>
    <t>Wallingford, Connecticut</t>
  </si>
  <si>
    <t>Arconic Inc</t>
  </si>
  <si>
    <t>Activision Blizzard</t>
  </si>
  <si>
    <t>Santa Monica, California</t>
  </si>
  <si>
    <t>AVB</t>
  </si>
  <si>
    <t>AvalonBay Communities, Inc.</t>
  </si>
  <si>
    <t>Arlington, Virginia[3]</t>
  </si>
  <si>
    <t>Broadcom</t>
  </si>
  <si>
    <t>Avery Dennison Corp</t>
  </si>
  <si>
    <t>Glendale, California</t>
  </si>
  <si>
    <t>American Water Works Company Inc</t>
  </si>
  <si>
    <t>Voorhees, New Jersey</t>
  </si>
  <si>
    <t>American Express Co</t>
  </si>
  <si>
    <t>Acuity Brands Inc</t>
  </si>
  <si>
    <t>Atlanta, Georgia</t>
  </si>
  <si>
    <t>AutoZone Inc</t>
  </si>
  <si>
    <t>Memphis, Tennessee</t>
  </si>
  <si>
    <t>Boeing Company</t>
  </si>
  <si>
    <t>Chicago, Illinois</t>
  </si>
  <si>
    <t>Bank of America Corp</t>
  </si>
  <si>
    <t>Charlotte, North Carolina</t>
  </si>
  <si>
    <t>Baxter International Inc.</t>
  </si>
  <si>
    <t>Deerfield, Illinois</t>
  </si>
  <si>
    <t>Bed Bath &amp; Beyond</t>
  </si>
  <si>
    <t>Union, New Jersey</t>
  </si>
  <si>
    <t>BB&amp;T Corporation</t>
  </si>
  <si>
    <t>Winston-Salem, North Carolina</t>
  </si>
  <si>
    <t>Best Buy Co. Inc.</t>
  </si>
  <si>
    <t>Richfield, Minnesota</t>
  </si>
  <si>
    <t>Bard (C.R.) Inc.</t>
  </si>
  <si>
    <t>Murray Hill, New Jersey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</si>
  <si>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</si>
  <si>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</si>
  <si>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</si>
  <si>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</si>
  <si>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</si>
  <si>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</si>
  <si>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Brown-Forman Corporation</t>
  </si>
  <si>
    <t>Louisville, Kentucky</t>
  </si>
  <si>
    <t>Baker Hughes Inc</t>
  </si>
  <si>
    <t>BIOGEN IDEC Inc.</t>
  </si>
  <si>
    <t>Weston, Massachusetts</t>
  </si>
  <si>
    <t>BK</t>
  </si>
  <si>
    <t>The Bank of New York Mellon Corp.</t>
  </si>
  <si>
    <t>BLK</t>
  </si>
  <si>
    <t>BlackRock</t>
  </si>
  <si>
    <t>Ball Corp</t>
  </si>
  <si>
    <t>Broomfield, Colorado</t>
  </si>
  <si>
    <t>Bristol-Myers Squibb</t>
  </si>
  <si>
    <t>BRK.B</t>
  </si>
  <si>
    <t>Berkshire Hathaway</t>
  </si>
  <si>
    <t>Omaha, Nebraska</t>
  </si>
  <si>
    <t>Boston Scientific</t>
  </si>
  <si>
    <t>Marlborough, Massachusetts[4]</t>
  </si>
  <si>
    <t>BorgWarner</t>
  </si>
  <si>
    <t>Auburn Hills, Michigan</t>
  </si>
  <si>
    <t>Boston Properties</t>
  </si>
  <si>
    <t>C</t>
  </si>
  <si>
    <t>Citigroup Inc.</t>
  </si>
  <si>
    <t>CA</t>
  </si>
  <si>
    <t>CA, Inc.</t>
  </si>
  <si>
    <t>Islandia, New York</t>
  </si>
  <si>
    <t>ConAgra Foods Inc.</t>
  </si>
  <si>
    <t>Cardinal Health Inc.</t>
  </si>
  <si>
    <t>Dublin, Ohio</t>
  </si>
  <si>
    <t>Caterpillar Inc.</t>
  </si>
  <si>
    <t>Peoria, Illinois</t>
  </si>
  <si>
    <t>Chubb Limited</t>
  </si>
  <si>
    <t>Zurich, Switzerland</t>
  </si>
  <si>
    <t>CBRE Group</t>
  </si>
  <si>
    <t>Los Angeles, California</t>
  </si>
  <si>
    <t>CBS</t>
  </si>
  <si>
    <t>CBS Corp.</t>
  </si>
  <si>
    <t>Crown Castle International Corp.</t>
  </si>
  <si>
    <t>Carnival Corp.</t>
  </si>
  <si>
    <t>Miami, Florida</t>
  </si>
  <si>
    <t>Celgene Corp.</t>
  </si>
  <si>
    <t>Summit, New Jersey</t>
  </si>
  <si>
    <t>Cerner</t>
  </si>
  <si>
    <t>North Kansas City, Missouri</t>
  </si>
  <si>
    <t>CF Industries Holdings Inc</t>
  </si>
  <si>
    <t>Citizens Financial Group</t>
  </si>
  <si>
    <t>Providence, Rhode Island</t>
  </si>
  <si>
    <t>Church &amp; Dwight</t>
  </si>
  <si>
    <t>Ewing, New Jersey</t>
  </si>
  <si>
    <t>Chesapeake Energy</t>
  </si>
  <si>
    <t>Oklahoma City, Oklahoma</t>
  </si>
  <si>
    <t>C. H. Robinson Worldwide</t>
  </si>
  <si>
    <t>Eden Prairie, Minnesota</t>
  </si>
  <si>
    <t>Charter Communications</t>
  </si>
  <si>
    <t>Stamford, Connecticut</t>
  </si>
  <si>
    <t>CIGNA Corp.</t>
  </si>
  <si>
    <t>Philadelphia, Pennsylvania</t>
  </si>
  <si>
    <t>Cincinnati Financial</t>
  </si>
  <si>
    <t>Fairfield, Ohio</t>
  </si>
  <si>
    <t>Colgate-Palmolive</t>
  </si>
  <si>
    <t>The Clorox Company</t>
  </si>
  <si>
    <t>Oakland, California</t>
  </si>
  <si>
    <t>Comerica Inc.</t>
  </si>
  <si>
    <t>Dallas, Texas</t>
  </si>
  <si>
    <t>CMCSA</t>
  </si>
  <si>
    <t>Comcast A Corp</t>
  </si>
  <si>
    <t>CME</t>
  </si>
  <si>
    <t>CME Group Inc.</t>
  </si>
  <si>
    <t>Financial Exchanges &amp; Data</t>
  </si>
  <si>
    <t>Chipotle Mexican Grill</t>
  </si>
  <si>
    <t>Cummins Inc.</t>
  </si>
  <si>
    <t>Columbus, Indiana</t>
  </si>
  <si>
    <t>CMS Energy</t>
  </si>
  <si>
    <t>Jackson, Michigan</t>
  </si>
  <si>
    <t>Centene Corporation</t>
  </si>
  <si>
    <t>St Louis, Missouri</t>
  </si>
  <si>
    <t>CenterPoint Energy</t>
  </si>
  <si>
    <t>Capital One Financial</t>
  </si>
  <si>
    <t>Tysons Corner, Virginia</t>
  </si>
  <si>
    <t>Cabot Oil &amp; Gas</t>
  </si>
  <si>
    <t>COH</t>
  </si>
  <si>
    <t>Coach Inc.</t>
  </si>
  <si>
    <t>Rockwell Collins</t>
  </si>
  <si>
    <t>Cedar Rapids, Iowa</t>
  </si>
  <si>
    <t>The Cooper Companies</t>
  </si>
  <si>
    <t>Pleasanton, California</t>
  </si>
  <si>
    <t>COP</t>
  </si>
  <si>
    <t>ConocoPhillips</t>
  </si>
  <si>
    <t>Costco Co.</t>
  </si>
  <si>
    <t>Issaquah, Washington</t>
  </si>
  <si>
    <t>Coty, Inc</t>
  </si>
  <si>
    <t>New York, NY</t>
  </si>
  <si>
    <t>Campbell Soup</t>
  </si>
  <si>
    <t>Camden, New Jersey</t>
  </si>
  <si>
    <t>Salesforce.com</t>
  </si>
  <si>
    <t>San Francisco, California</t>
  </si>
  <si>
    <t>Cisco Systems</t>
  </si>
  <si>
    <t>CSRA Inc.</t>
  </si>
  <si>
    <t>Falls Church, Virginia</t>
  </si>
  <si>
    <t>CSX Corp.</t>
  </si>
  <si>
    <t>Jacksonville, Florida</t>
  </si>
  <si>
    <t>Cintas Corporation</t>
  </si>
  <si>
    <t>Mason, Ohio</t>
  </si>
  <si>
    <t>CenturyLink Inc</t>
  </si>
  <si>
    <t>Monroe, Louisiana</t>
  </si>
  <si>
    <t>Cognizant Technology Solutions</t>
  </si>
  <si>
    <t>Teaneck, New Jersey</t>
  </si>
  <si>
    <t>Citrix Systems</t>
  </si>
  <si>
    <t>CVS Health</t>
  </si>
  <si>
    <t>Woonsocket, Rhode Island</t>
  </si>
  <si>
    <t>Chevron Corp.</t>
  </si>
  <si>
    <t>San Ramon, California</t>
  </si>
  <si>
    <t>Concho Resources</t>
  </si>
  <si>
    <t>Midland, Texas</t>
  </si>
  <si>
    <t>Dominion Resources</t>
  </si>
  <si>
    <t>Richmond, Virginia</t>
  </si>
  <si>
    <t>Delta Air Lines</t>
  </si>
  <si>
    <t>Du Pont (E.I.)</t>
  </si>
  <si>
    <t>Wilmington, Delaware</t>
  </si>
  <si>
    <t>Deere &amp; Co.</t>
  </si>
  <si>
    <t>Moline, Illinois</t>
  </si>
  <si>
    <t>Discover Financial Services</t>
  </si>
  <si>
    <t>Riverwoods, Illinois</t>
  </si>
  <si>
    <t>Dollar General</t>
  </si>
  <si>
    <t>Goodlettsville, Tennessee</t>
  </si>
  <si>
    <t>Quest Diagnostics</t>
  </si>
  <si>
    <t>Madison, New Jersey</t>
  </si>
  <si>
    <t>D. R. Horton</t>
  </si>
  <si>
    <t>Danaher Corp.</t>
  </si>
  <si>
    <t>Washington, D.C.</t>
  </si>
  <si>
    <t>The Walt Disney Company</t>
  </si>
  <si>
    <t>Burbank, California</t>
  </si>
  <si>
    <t>Discovery Communications-A</t>
  </si>
  <si>
    <t>Silver Spring, Maryland</t>
  </si>
  <si>
    <t>Discovery Communications-C</t>
  </si>
  <si>
    <t>Delphi Automotive</t>
  </si>
  <si>
    <t>Gillingham, Kent, United Kingdom</t>
  </si>
  <si>
    <t>Digital Realty Trust</t>
  </si>
  <si>
    <t>Dollar Tree</t>
  </si>
  <si>
    <t>Chesapeake, Virginia</t>
  </si>
  <si>
    <t>Dun &amp; Bradstreet</t>
  </si>
  <si>
    <t>Short Hills, New Jersey</t>
  </si>
  <si>
    <t>Dover Corp.</t>
  </si>
  <si>
    <t>Downers Grove, Illinois</t>
  </si>
  <si>
    <t>DOW</t>
  </si>
  <si>
    <t>Dow Chemical</t>
  </si>
  <si>
    <t>Midland, Michigan</t>
  </si>
  <si>
    <t>Dr Pepper Snapple Group</t>
  </si>
  <si>
    <t>Darden Restaurants</t>
  </si>
  <si>
    <t>Orlando, Florida</t>
  </si>
  <si>
    <t>DTE</t>
  </si>
  <si>
    <t>DTE Energy Co.</t>
  </si>
  <si>
    <t>Detroit, Michigan</t>
  </si>
  <si>
    <t>Duke Energy</t>
  </si>
  <si>
    <t>DaVita Inc.</t>
  </si>
  <si>
    <t>Devon Energy Corp.</t>
  </si>
  <si>
    <t>Electronic Arts</t>
  </si>
  <si>
    <t>Redwood City, California</t>
  </si>
  <si>
    <t>eBay Inc.</t>
  </si>
  <si>
    <t>Ecolab Inc.</t>
  </si>
  <si>
    <t>St. Paul, Minnesota</t>
  </si>
  <si>
    <t>Consolidated Edison</t>
  </si>
  <si>
    <t>Equifax Inc.</t>
  </si>
  <si>
    <t>Edison Int'l</t>
  </si>
  <si>
    <t>Rosemead, California</t>
  </si>
  <si>
    <t>Estee Lauder Cos.</t>
  </si>
  <si>
    <t>Eastman Chemical</t>
  </si>
  <si>
    <t>Kingsport, Tennessee</t>
  </si>
  <si>
    <t>Emerson Electric Company</t>
  </si>
  <si>
    <t>Ferguson, Missouri</t>
  </si>
  <si>
    <t>ENDP</t>
  </si>
  <si>
    <t>Endo International</t>
  </si>
  <si>
    <t>EOG Resources</t>
  </si>
  <si>
    <t>Equinix</t>
  </si>
  <si>
    <t>Equity Residential</t>
  </si>
  <si>
    <t>EQT Corporation</t>
  </si>
  <si>
    <t>Pittsburgh, Pennsylvania</t>
  </si>
  <si>
    <t>Eversource Energy</t>
  </si>
  <si>
    <t>Springfield, Massachusetts</t>
  </si>
  <si>
    <t>ESRX</t>
  </si>
  <si>
    <t>Express Scripts</t>
  </si>
  <si>
    <t>Cool Valley, Missouri</t>
  </si>
  <si>
    <t>Essex Property Trust, Inc.</t>
  </si>
  <si>
    <t>Palo Alto, California</t>
  </si>
  <si>
    <t>E*Trade</t>
  </si>
  <si>
    <t>Eaton Corporation</t>
  </si>
  <si>
    <t>Entergy Corp.</t>
  </si>
  <si>
    <t>New Orleans, Louisiana</t>
  </si>
  <si>
    <t>EVHC</t>
  </si>
  <si>
    <t>Envision Healthcare Corp</t>
  </si>
  <si>
    <t>Health Care Services</t>
  </si>
  <si>
    <t>Nashville, Tennessee</t>
  </si>
  <si>
    <t>Edwards Lifesciences</t>
  </si>
  <si>
    <t>Irvine, California</t>
  </si>
  <si>
    <t>Exelon Corp.</t>
  </si>
  <si>
    <t>Expeditors Int'l</t>
  </si>
  <si>
    <t>Expedia Inc.</t>
  </si>
  <si>
    <t>Bellevue, Washington</t>
  </si>
  <si>
    <t>Extra Space Storage</t>
  </si>
  <si>
    <t>Salt Lake City, UT</t>
  </si>
  <si>
    <t>Ford Motor</t>
  </si>
  <si>
    <t>Dearborn, Michigan</t>
  </si>
  <si>
    <t>Fastenal Co</t>
  </si>
  <si>
    <t>Winona, Minnesota</t>
  </si>
  <si>
    <t>Facebook</t>
  </si>
  <si>
    <t>Menlo Park, California</t>
  </si>
  <si>
    <t>Fortune Brands Home &amp; Security</t>
  </si>
  <si>
    <t>Freeport-McMoran Cp &amp; Gld</t>
  </si>
  <si>
    <t>Phoenix, Arizona</t>
  </si>
  <si>
    <t>FedEx Corporation</t>
  </si>
  <si>
    <t>FirstEnergy Corp</t>
  </si>
  <si>
    <t>Akron, Ohio</t>
  </si>
  <si>
    <t>F5 Networks</t>
  </si>
  <si>
    <t>Fidelity National Information Services</t>
  </si>
  <si>
    <t>Fiserv Inc</t>
  </si>
  <si>
    <t>Brookfield, Wisconsin</t>
  </si>
  <si>
    <t>FITB</t>
  </si>
  <si>
    <t>Fifth Third Bancorp</t>
  </si>
  <si>
    <t>Cincinnati, Ohio</t>
  </si>
  <si>
    <t>Foot Locker Inc</t>
  </si>
  <si>
    <t>FLIR Systems</t>
  </si>
  <si>
    <t>Wilsonville, Oregon</t>
  </si>
  <si>
    <t>Fluor Corp.</t>
  </si>
  <si>
    <t>Irving, Texas</t>
  </si>
  <si>
    <t>Flowserve Corporation</t>
  </si>
  <si>
    <t>FMC Corporation</t>
  </si>
  <si>
    <t>FOX</t>
  </si>
  <si>
    <t>Twenty-First Century Fox Class B</t>
  </si>
  <si>
    <t>FOXA</t>
  </si>
  <si>
    <t>Twenty-First Century Fox Class A</t>
  </si>
  <si>
    <t>Federal Realty Investment Trust</t>
  </si>
  <si>
    <t>Rockville, Maryland</t>
  </si>
  <si>
    <t>First Solar Inc</t>
  </si>
  <si>
    <t>Tempe, Arizona</t>
  </si>
  <si>
    <t>FTI</t>
  </si>
  <si>
    <t>FMC Technologies Inc.</t>
  </si>
  <si>
    <t>Frontier Communications</t>
  </si>
  <si>
    <t>FTV</t>
  </si>
  <si>
    <t>Fortive Corp</t>
  </si>
  <si>
    <t>Everett, Washington</t>
  </si>
  <si>
    <t>General Dynamics</t>
  </si>
  <si>
    <t>GE</t>
  </si>
  <si>
    <t>General Electric</t>
  </si>
  <si>
    <t>Fairfield, Connecticut</t>
  </si>
  <si>
    <t>General Growth Properties Inc.</t>
  </si>
  <si>
    <t>Gilead Sciences</t>
  </si>
  <si>
    <t>Foster City, California</t>
  </si>
  <si>
    <t>General Mills</t>
  </si>
  <si>
    <t>Golden Valley, Minnesota</t>
  </si>
  <si>
    <t>Corning Inc.</t>
  </si>
  <si>
    <t>Corning, New York</t>
  </si>
  <si>
    <t>General Motors</t>
  </si>
  <si>
    <t>GOOG</t>
  </si>
  <si>
    <t>Alphabet Inc Class C</t>
  </si>
  <si>
    <t>Mountain View, California</t>
  </si>
  <si>
    <t>GOOGL</t>
  </si>
  <si>
    <t>Alphabet Inc Class A</t>
  </si>
  <si>
    <t>Genuine Parts</t>
  </si>
  <si>
    <t>Global Payments Inc</t>
  </si>
  <si>
    <t>Gap (The)</t>
  </si>
  <si>
    <t>Garmin Ltd.</t>
  </si>
  <si>
    <t>Schaffhausen, Switzerland</t>
  </si>
  <si>
    <t>GS</t>
  </si>
  <si>
    <t>Goldman Sachs Group</t>
  </si>
  <si>
    <t>Goodyear Tire &amp; Rubber</t>
  </si>
  <si>
    <t>Grainger (W.W.) Inc.</t>
  </si>
  <si>
    <t>Lake Forest, Illinois</t>
  </si>
  <si>
    <t>Halliburton Co.</t>
  </si>
  <si>
    <t>Harman Int'l Industries</t>
  </si>
  <si>
    <t>Hasbro Inc.</t>
  </si>
  <si>
    <t>Pawtucket, Rhode Island</t>
  </si>
  <si>
    <t>Huntington Bancshares</t>
  </si>
  <si>
    <t>Hanesbrands Inc</t>
  </si>
  <si>
    <t>HCA Holdings</t>
  </si>
  <si>
    <t>Welltower Inc.</t>
  </si>
  <si>
    <t>Toledo, Ohio</t>
  </si>
  <si>
    <t>HCP Inc.</t>
  </si>
  <si>
    <t>Long Beach, California</t>
  </si>
  <si>
    <t>Home Depot</t>
  </si>
  <si>
    <t>Hess Corporation</t>
  </si>
  <si>
    <t>Hartford Financial Svc.Gp.</t>
  </si>
  <si>
    <t>Harley-Davidson</t>
  </si>
  <si>
    <t>Milwaukee, Wisconsin</t>
  </si>
  <si>
    <t>Hologic</t>
  </si>
  <si>
    <t>Marlborough, Massachusetts</t>
  </si>
  <si>
    <t>Honeywell Int'l Inc.</t>
  </si>
  <si>
    <t>Morristown, New Jersey</t>
  </si>
  <si>
    <t>Helmerich &amp; Payne</t>
  </si>
  <si>
    <t>Tulsa, Oklahoma[5]</t>
  </si>
  <si>
    <t>Hewlett Packard Enterprise</t>
  </si>
  <si>
    <t>HP Inc.</t>
  </si>
  <si>
    <t>Block H&amp;R</t>
  </si>
  <si>
    <t>Kansas City, Missouri</t>
  </si>
  <si>
    <t>Hormel Foods Corp.</t>
  </si>
  <si>
    <t>Austin, Minnesota</t>
  </si>
  <si>
    <t>Harris Corporation</t>
  </si>
  <si>
    <t>Melbourne, Florida</t>
  </si>
  <si>
    <t>Henry Schein</t>
  </si>
  <si>
    <t>Melville, New York</t>
  </si>
  <si>
    <t>Host Hotels &amp; Resorts</t>
  </si>
  <si>
    <t>Bethesda, Maryland</t>
  </si>
  <si>
    <t>The Hershey Company</t>
  </si>
  <si>
    <t>Hershey, Pennsylvania</t>
  </si>
  <si>
    <t>Humana Inc.</t>
  </si>
  <si>
    <t>International Business Machines</t>
  </si>
  <si>
    <t>Armonk, New York</t>
  </si>
  <si>
    <t>ICE</t>
  </si>
  <si>
    <t>Intercontinental Exchange</t>
  </si>
  <si>
    <t>IDEXX Laboratories</t>
  </si>
  <si>
    <t>Westbrook, Maine</t>
  </si>
  <si>
    <t>Intl Flavors &amp; Fragrances</t>
  </si>
  <si>
    <t>Illumina Inc</t>
  </si>
  <si>
    <t>San Diego, California</t>
  </si>
  <si>
    <t>Intel Corp.</t>
  </si>
  <si>
    <t>Intuit Inc.</t>
  </si>
  <si>
    <t>International Paper</t>
  </si>
  <si>
    <t>Interpublic Group</t>
  </si>
  <si>
    <t>IR</t>
  </si>
  <si>
    <t>Ingersoll-Rand PLC</t>
  </si>
  <si>
    <t>Iron Mountain Incorporated</t>
  </si>
  <si>
    <t>Intuitive Surgical Inc.</t>
  </si>
  <si>
    <t>Sunnyvale, California</t>
  </si>
  <si>
    <t>Illinois Tool Works</t>
  </si>
  <si>
    <t>Glenview, Illinois</t>
  </si>
  <si>
    <t>Invesco Ltd.</t>
  </si>
  <si>
    <t>J. B. Hunt Transport Services</t>
  </si>
  <si>
    <t>Lowell, Arkansas</t>
  </si>
  <si>
    <t>JCI</t>
  </si>
  <si>
    <t>Johnson Controls International</t>
  </si>
  <si>
    <t>Cork, Ireland</t>
  </si>
  <si>
    <t>Jacobs Engineering Group</t>
  </si>
  <si>
    <t>Pasadena, California</t>
  </si>
  <si>
    <t>JNJ</t>
  </si>
  <si>
    <t>Johnson &amp; Johnson</t>
  </si>
  <si>
    <t>New Brunswick, New Jersey</t>
  </si>
  <si>
    <t>Juniper Networks</t>
  </si>
  <si>
    <t>JPMorgan Chase &amp; Co.</t>
  </si>
  <si>
    <t>Nordstrom</t>
  </si>
  <si>
    <t>Kellogg Co.</t>
  </si>
  <si>
    <t>Battle Creek, Michigan</t>
  </si>
  <si>
    <t>KeyCorp</t>
  </si>
  <si>
    <t>Cleveland, Ohio</t>
  </si>
  <si>
    <t>KHC</t>
  </si>
  <si>
    <t>Kraft Heinz Co</t>
  </si>
  <si>
    <t>Kimco Realty</t>
  </si>
  <si>
    <t>New Hyde Park, New York</t>
  </si>
  <si>
    <t>KLA-Tencor Corp.</t>
  </si>
  <si>
    <t>Milpitas, California</t>
  </si>
  <si>
    <t>Kimberly-Clark</t>
  </si>
  <si>
    <t>Kinder Morgan</t>
  </si>
  <si>
    <t>Carmax Inc</t>
  </si>
  <si>
    <t>Coca Cola Company</t>
  </si>
  <si>
    <t>Michael Kors Holdings</t>
  </si>
  <si>
    <t>Kroger Co.</t>
  </si>
  <si>
    <t>Kohl's Corp.</t>
  </si>
  <si>
    <t>Menomonee Falls, Wisconsin</t>
  </si>
  <si>
    <t>Kansas City Southern</t>
  </si>
  <si>
    <t>L</t>
  </si>
  <si>
    <t>Loews Corp.</t>
  </si>
  <si>
    <t>L Brands Inc.</t>
  </si>
  <si>
    <t>Leggett &amp; Platt</t>
  </si>
  <si>
    <t>Carthage, Missouri</t>
  </si>
  <si>
    <t>Lennar Corp.</t>
  </si>
  <si>
    <t>Laboratory Corp. of America Holding</t>
  </si>
  <si>
    <t>Burlington, North Carolina</t>
  </si>
  <si>
    <t>LKQ Corporation</t>
  </si>
  <si>
    <t>L-3 Communications Holdings</t>
  </si>
  <si>
    <t>Linear Technology Corp.</t>
  </si>
  <si>
    <t>Lilly (Eli) &amp; Co.</t>
  </si>
  <si>
    <t>Lockheed Martin Corp.</t>
  </si>
  <si>
    <t>LNC</t>
  </si>
  <si>
    <t>Lincoln National</t>
  </si>
  <si>
    <t>Radnor, Pennsylvania</t>
  </si>
  <si>
    <t>Alliant Energy Corp</t>
  </si>
  <si>
    <t>Madison, Wisconsin</t>
  </si>
  <si>
    <t>Lowe's Cos.</t>
  </si>
  <si>
    <t>Mooresville, North Carolina</t>
  </si>
  <si>
    <t>Lam Research</t>
  </si>
  <si>
    <t>Fremont, California</t>
  </si>
  <si>
    <t>Leucadia National Corp.</t>
  </si>
  <si>
    <t>Southwest Airlines</t>
  </si>
  <si>
    <t>Level 3 Communications</t>
  </si>
  <si>
    <t>LyondellBasell</t>
  </si>
  <si>
    <t>Rotterdam, Netherlands</t>
  </si>
  <si>
    <t>Macy's Inc.</t>
  </si>
  <si>
    <t>Mastercard Inc.</t>
  </si>
  <si>
    <t>Harrison, New York</t>
  </si>
  <si>
    <t>Mid-America Apartments</t>
  </si>
  <si>
    <t>Macerich</t>
  </si>
  <si>
    <t>Marriott Int'l.</t>
  </si>
  <si>
    <t>Masco Corp.</t>
  </si>
  <si>
    <t>Taylor, Michigan</t>
  </si>
  <si>
    <t>Mattel Inc.</t>
  </si>
  <si>
    <t>El Segundo, California</t>
  </si>
  <si>
    <t>McDonald's Corp.</t>
  </si>
  <si>
    <t>Oak Brook, Illinois</t>
  </si>
  <si>
    <t>Microchip Technology</t>
  </si>
  <si>
    <t>Chandler, Arizona</t>
  </si>
  <si>
    <t>McKesson Corp.</t>
  </si>
  <si>
    <t>Moody's Corp</t>
  </si>
  <si>
    <t>Mondelez International</t>
  </si>
  <si>
    <t>Northfield, Illinois</t>
  </si>
  <si>
    <t>MDT</t>
  </si>
  <si>
    <t>Medtronic plc</t>
  </si>
  <si>
    <t>MetLife Inc.</t>
  </si>
  <si>
    <t>Mohawk Industries</t>
  </si>
  <si>
    <t>Amsterdam, New York</t>
  </si>
  <si>
    <t>Mead Johnson</t>
  </si>
  <si>
    <t>McCormick &amp; Co.</t>
  </si>
  <si>
    <t>Sparks, Maryland</t>
  </si>
  <si>
    <t>Martin Marietta Materials</t>
  </si>
  <si>
    <t>Raleigh, North Carolina</t>
  </si>
  <si>
    <t>Marsh &amp; McLennan</t>
  </si>
  <si>
    <t>3M Company</t>
  </si>
  <si>
    <t>MNK</t>
  </si>
  <si>
    <t>Mallinckrodt Plc</t>
  </si>
  <si>
    <t>Monster Beverage</t>
  </si>
  <si>
    <t>Corona, California</t>
  </si>
  <si>
    <t>Altria Group Inc</t>
  </si>
  <si>
    <t>Monsanto Co.</t>
  </si>
  <si>
    <t>Creve Coeur, Missouri</t>
  </si>
  <si>
    <t>The Mosaic Company</t>
  </si>
  <si>
    <t>Plymouth, Minnesota</t>
  </si>
  <si>
    <t>Marathon Petroleum</t>
  </si>
  <si>
    <t>Findlay, Ohio</t>
  </si>
  <si>
    <t>Merck &amp; Co.</t>
  </si>
  <si>
    <t>Whitehouse Station, New Jersey</t>
  </si>
  <si>
    <t>Marathon Oil Corp.</t>
  </si>
  <si>
    <t>MS</t>
  </si>
  <si>
    <t>Morgan Stanley</t>
  </si>
  <si>
    <t>Microsoft Corp.</t>
  </si>
  <si>
    <t>Redmond, Washington</t>
  </si>
  <si>
    <t>MSI</t>
  </si>
  <si>
    <t>Motorola Solutions Inc.</t>
  </si>
  <si>
    <t>Schaumburg, Illinois</t>
  </si>
  <si>
    <t>M&amp;T Bank Corp.</t>
  </si>
  <si>
    <t>Buffalo, New York</t>
  </si>
  <si>
    <t>Mettler Toledo</t>
  </si>
  <si>
    <t>Micron Technology</t>
  </si>
  <si>
    <t>Boise, Idaho</t>
  </si>
  <si>
    <t>Murphy Oil</t>
  </si>
  <si>
    <t>El Dorado, Arkansas</t>
  </si>
  <si>
    <t>Mylan N.V.</t>
  </si>
  <si>
    <t>Amsterdam, Netherlands</t>
  </si>
  <si>
    <t>NAVI</t>
  </si>
  <si>
    <t>Navient</t>
  </si>
  <si>
    <t>Newark, Delaware</t>
  </si>
  <si>
    <t>Noble Energy Inc</t>
  </si>
  <si>
    <t>NASDAQ OMX Group</t>
  </si>
  <si>
    <t>NextEra Energy</t>
  </si>
  <si>
    <t>Juno Beach, Florida</t>
  </si>
  <si>
    <t>Newmont Mining Corp. (Hldg. Co.)</t>
  </si>
  <si>
    <t>Netflix Inc.</t>
  </si>
  <si>
    <t>Los Gatos, California</t>
  </si>
  <si>
    <t>Newfield Exploration Co</t>
  </si>
  <si>
    <t>NI</t>
  </si>
  <si>
    <t>NiSource Inc.</t>
  </si>
  <si>
    <t>Merrillville, Indiana</t>
  </si>
  <si>
    <t>Nike</t>
  </si>
  <si>
    <t>Washington County, Oregon</t>
  </si>
  <si>
    <t>Nielsen Holdings</t>
  </si>
  <si>
    <t>NOC</t>
  </si>
  <si>
    <t>Northrop Grumman Corp.</t>
  </si>
  <si>
    <t>West Falls Church, Virginia</t>
  </si>
  <si>
    <t>National Oilwell Varco Inc.</t>
  </si>
  <si>
    <t>NRG</t>
  </si>
  <si>
    <t>NRG Energy</t>
  </si>
  <si>
    <t>Princeton, New Jersey</t>
  </si>
  <si>
    <t>Norfolk Southern Corp.</t>
  </si>
  <si>
    <t>Norfolk, Virginia</t>
  </si>
  <si>
    <t>NetApp</t>
  </si>
  <si>
    <t>NTRS</t>
  </si>
  <si>
    <t>Northern Trust Corp.</t>
  </si>
  <si>
    <t>Nucor Corp.</t>
  </si>
  <si>
    <t>Nvidia Corporation</t>
  </si>
  <si>
    <t>Newell Brands</t>
  </si>
  <si>
    <t>Sandy Springs, Georgia</t>
  </si>
  <si>
    <t>NWS</t>
  </si>
  <si>
    <t>News Corp. Class B</t>
  </si>
  <si>
    <t>NWSA</t>
  </si>
  <si>
    <t>News Corp. Class A</t>
  </si>
  <si>
    <t>Realty Income Corporation</t>
  </si>
  <si>
    <t>ONEOK</t>
  </si>
  <si>
    <t>Tulsa, Oklahoma</t>
  </si>
  <si>
    <t>Omnicom Group</t>
  </si>
  <si>
    <t>ORCL</t>
  </si>
  <si>
    <t>Oracle Corp.</t>
  </si>
  <si>
    <t>Redwood Shores, California</t>
  </si>
  <si>
    <t>O'Reilly Automotive</t>
  </si>
  <si>
    <t>Springfield, Missouri</t>
  </si>
  <si>
    <t>Occidental Petroleum</t>
  </si>
  <si>
    <t>PAYX</t>
  </si>
  <si>
    <t>Paychex Inc.</t>
  </si>
  <si>
    <t>Penfield, New York</t>
  </si>
  <si>
    <t>People's United Financial</t>
  </si>
  <si>
    <t>Bridgeport, Connecticut</t>
  </si>
  <si>
    <t>Pitney-Bowes</t>
  </si>
  <si>
    <t>PACCAR Inc.</t>
  </si>
  <si>
    <t>PG&amp;E Corp.</t>
  </si>
  <si>
    <t>Priceline.com Inc</t>
  </si>
  <si>
    <t>Norwalk, Connecticut</t>
  </si>
  <si>
    <t>Patterson Companies</t>
  </si>
  <si>
    <t>Public Serv. Enterprise Inc.</t>
  </si>
  <si>
    <t>Newark, New Jersey</t>
  </si>
  <si>
    <t>PepsiCo Inc.</t>
  </si>
  <si>
    <t>Purchase, New York</t>
  </si>
  <si>
    <t>Pfizer Inc.</t>
  </si>
  <si>
    <t>Principal Financial Group</t>
  </si>
  <si>
    <t>Des Moines, Iowa</t>
  </si>
  <si>
    <t>Procter &amp; Gamble</t>
  </si>
  <si>
    <t>Progressive Corp.</t>
  </si>
  <si>
    <t>Mayfield Village, Ohio</t>
  </si>
  <si>
    <t>Parker-Hannifin</t>
  </si>
  <si>
    <t>Pulte Homes Inc.</t>
  </si>
  <si>
    <t>PerkinElmer</t>
  </si>
  <si>
    <t>Waltham, Massachusetts</t>
  </si>
  <si>
    <t>PLD</t>
  </si>
  <si>
    <t>Prologis</t>
  </si>
  <si>
    <t>Philip Morris International</t>
  </si>
  <si>
    <t>PNC Financial Services</t>
  </si>
  <si>
    <t>Pentair Ltd.</t>
  </si>
  <si>
    <t>Worsley, UK</t>
  </si>
  <si>
    <t>Pinnacle West Capital</t>
  </si>
  <si>
    <t>PPG Industries</t>
  </si>
  <si>
    <t>PPL Corp.</t>
  </si>
  <si>
    <t>PRGO</t>
  </si>
  <si>
    <t>Perrigo</t>
  </si>
  <si>
    <t>Prudential Financial</t>
  </si>
  <si>
    <t>PSA</t>
  </si>
  <si>
    <t>Public Storage</t>
  </si>
  <si>
    <t>Phillips 66</t>
  </si>
  <si>
    <t>PVH Corp.</t>
  </si>
  <si>
    <t>Quanta Services Inc.</t>
  </si>
  <si>
    <t>Praxair Inc.</t>
  </si>
  <si>
    <t>Danbury, Connecticut</t>
  </si>
  <si>
    <t>PXD</t>
  </si>
  <si>
    <t>Pioneer Natural Resources</t>
  </si>
  <si>
    <t>PYPL</t>
  </si>
  <si>
    <t>PayPal</t>
  </si>
  <si>
    <t>QUALCOMM Inc.</t>
  </si>
  <si>
    <t>Qorvo</t>
  </si>
  <si>
    <t>Greensboro, North Carolina</t>
  </si>
  <si>
    <t>Ryder System</t>
  </si>
  <si>
    <t>RAI</t>
  </si>
  <si>
    <t>Reynolds American Inc.</t>
  </si>
  <si>
    <t>Royal Caribbean Cruises Ltd</t>
  </si>
  <si>
    <t>Regeneron</t>
  </si>
  <si>
    <t>Tarrytown, New York</t>
  </si>
  <si>
    <t>RF</t>
  </si>
  <si>
    <t>Regions Financial Corp.</t>
  </si>
  <si>
    <t>Birmingham, Alabama</t>
  </si>
  <si>
    <t>Robert Half International</t>
  </si>
  <si>
    <t>Red Hat Inc.</t>
  </si>
  <si>
    <t>RIG</t>
  </si>
  <si>
    <t>Transocean</t>
  </si>
  <si>
    <t>Vernier, Switzerland</t>
  </si>
  <si>
    <t>Polo Ralph Lauren Corp.</t>
  </si>
  <si>
    <t>Rockwell Automation Inc.</t>
  </si>
  <si>
    <t>Roper Industries</t>
  </si>
  <si>
    <t>Sarasota, Florida</t>
  </si>
  <si>
    <t>Ross Stores</t>
  </si>
  <si>
    <t>Range Resources Corp.</t>
  </si>
  <si>
    <t>Republic Services Inc</t>
  </si>
  <si>
    <t>RTN</t>
  </si>
  <si>
    <t>Raytheon Co.</t>
  </si>
  <si>
    <t>Starbucks Corp.</t>
  </si>
  <si>
    <t>SCANA Corp</t>
  </si>
  <si>
    <t>Cayce, South Carolina</t>
  </si>
  <si>
    <t>SCHW</t>
  </si>
  <si>
    <t>Charles Schwab Corporation</t>
  </si>
  <si>
    <t>Spectra Energy Corp.</t>
  </si>
  <si>
    <t>Sealed Air</t>
  </si>
  <si>
    <t>Elmwood Park, New Jersey</t>
  </si>
  <si>
    <t>Sherwin-Williams</t>
  </si>
  <si>
    <t>Signet Jewelers</t>
  </si>
  <si>
    <t>Hamilton, Bermuda</t>
  </si>
  <si>
    <t>JM Smucker</t>
  </si>
  <si>
    <t>Orrville, Ohio</t>
  </si>
  <si>
    <t>SLB</t>
  </si>
  <si>
    <t>Schlumberger Ltd.</t>
  </si>
  <si>
    <t>CuraÃ§ao, Kingdom of the Netherlands</t>
  </si>
  <si>
    <t>SL Green Realty</t>
  </si>
  <si>
    <t>Snap-On Inc.</t>
  </si>
  <si>
    <t>Kenosha, Wisconsin</t>
  </si>
  <si>
    <t>Scripps Networks Interactive Inc.</t>
  </si>
  <si>
    <t>Southern Co.</t>
  </si>
  <si>
    <t>Simon Property Group Inc</t>
  </si>
  <si>
    <t>SPGI</t>
  </si>
  <si>
    <t>S&amp;P Global, Inc.</t>
  </si>
  <si>
    <t>Staples Inc.</t>
  </si>
  <si>
    <t>Framingham, Massachusetts</t>
  </si>
  <si>
    <t>Stericycle Inc</t>
  </si>
  <si>
    <t>Sempra Energy</t>
  </si>
  <si>
    <t>SunTrust Banks</t>
  </si>
  <si>
    <t>STT</t>
  </si>
  <si>
    <t>State Street Corp.</t>
  </si>
  <si>
    <t>Seagate Technology</t>
  </si>
  <si>
    <t>Constellation Brands</t>
  </si>
  <si>
    <t>Victor, New York</t>
  </si>
  <si>
    <t>Stanley Black &amp; Decker</t>
  </si>
  <si>
    <t>New Britain, Connecticut</t>
  </si>
  <si>
    <t>Skyworks Solutions</t>
  </si>
  <si>
    <t>Woburn, Massachusetts</t>
  </si>
  <si>
    <t>Southwestern Energy</t>
  </si>
  <si>
    <t>Houston, Texas[6]</t>
  </si>
  <si>
    <t>Synchrony Financial</t>
  </si>
  <si>
    <t>Stryker Corp.</t>
  </si>
  <si>
    <t>Kalamazoo, Michigan</t>
  </si>
  <si>
    <t>Symantec Corp.</t>
  </si>
  <si>
    <t>Sysco Corp.</t>
  </si>
  <si>
    <t>AT&amp;T Inc</t>
  </si>
  <si>
    <t>Molson Coors Brewing Company</t>
  </si>
  <si>
    <t>Teradata Corp.</t>
  </si>
  <si>
    <t>Miamisburg, Ohio</t>
  </si>
  <si>
    <t>TransDigm Group</t>
  </si>
  <si>
    <t>TE Connectivity Ltd.</t>
  </si>
  <si>
    <t>Tegna, Inc.</t>
  </si>
  <si>
    <t>McLean, Virginia</t>
  </si>
  <si>
    <t>Target Corp.</t>
  </si>
  <si>
    <t>Tiffany &amp; Co.</t>
  </si>
  <si>
    <t>TJX Companies Inc.</t>
  </si>
  <si>
    <t>Torchmark Corp.</t>
  </si>
  <si>
    <t>McKinney, Texas</t>
  </si>
  <si>
    <t>Thermo Fisher Scientific</t>
  </si>
  <si>
    <t>TripAdvisor</t>
  </si>
  <si>
    <t>Newton, Massachusetts</t>
  </si>
  <si>
    <t>TROW</t>
  </si>
  <si>
    <t>T. Rowe Price Group</t>
  </si>
  <si>
    <t>Baltimore, Maryland</t>
  </si>
  <si>
    <t>The Travelers Companies Inc.</t>
  </si>
  <si>
    <t>Tractor Supply Company</t>
  </si>
  <si>
    <t>Brentwood, Tennessee</t>
  </si>
  <si>
    <t>Tyson Foods</t>
  </si>
  <si>
    <t>Springdale, Arkansas</t>
  </si>
  <si>
    <t>Tesoro Petroleum Co.</t>
  </si>
  <si>
    <t>San Antonio, Texas</t>
  </si>
  <si>
    <t>Total System Services</t>
  </si>
  <si>
    <t>TWX</t>
  </si>
  <si>
    <t>Time Warner Inc.</t>
  </si>
  <si>
    <t>Texas Instruments</t>
  </si>
  <si>
    <t>Textron Inc.</t>
  </si>
  <si>
    <t>Under Armour</t>
  </si>
  <si>
    <t>United Continental Holdings</t>
  </si>
  <si>
    <t>UDR Inc</t>
  </si>
  <si>
    <t>Highlands Ranch, Colorado</t>
  </si>
  <si>
    <t>UHS</t>
  </si>
  <si>
    <t>Universal Health Services, Inc.</t>
  </si>
  <si>
    <t>King of Prussia, Pennsylvania</t>
  </si>
  <si>
    <t>Ulta Salon Cosmetics &amp; Fragrance Inc</t>
  </si>
  <si>
    <t>Bolingbrook, Illinois</t>
  </si>
  <si>
    <t>United Health Group Inc.</t>
  </si>
  <si>
    <t>Minnetonka, Minnesota</t>
  </si>
  <si>
    <t>Unum Group</t>
  </si>
  <si>
    <t>Chattanooga, Tennessee</t>
  </si>
  <si>
    <t>Union Pacific</t>
  </si>
  <si>
    <t>United Parcel Service</t>
  </si>
  <si>
    <t>Urban Outfitters</t>
  </si>
  <si>
    <t>URI</t>
  </si>
  <si>
    <t>United Rentals, Inc.</t>
  </si>
  <si>
    <t>Trading Companies &amp; Distributors</t>
  </si>
  <si>
    <t>U.S. Bancorp</t>
  </si>
  <si>
    <t>United Technologies</t>
  </si>
  <si>
    <t>Visa Inc.</t>
  </si>
  <si>
    <t>Varian Medical Systems</t>
  </si>
  <si>
    <t>V.F. Corp.</t>
  </si>
  <si>
    <t>Viacom Inc.</t>
  </si>
  <si>
    <t>Valero Energy</t>
  </si>
  <si>
    <t>Vulcan Materials</t>
  </si>
  <si>
    <t>Vornado Realty Trust</t>
  </si>
  <si>
    <t>Verisk Analytics</t>
  </si>
  <si>
    <t>Jersey City, New Jersey</t>
  </si>
  <si>
    <t>Verisign Inc.</t>
  </si>
  <si>
    <t>Dulles, Virginia</t>
  </si>
  <si>
    <t>Vertex Pharmaceuticals Inc</t>
  </si>
  <si>
    <t>Ventas Inc</t>
  </si>
  <si>
    <t>Verizon Communications</t>
  </si>
  <si>
    <t>Waters Corporation</t>
  </si>
  <si>
    <t>Milford, Massachusetts</t>
  </si>
  <si>
    <t>WBA</t>
  </si>
  <si>
    <t>Walgreens Boots Alliance</t>
  </si>
  <si>
    <t>Western Digital</t>
  </si>
  <si>
    <t>Wec Energy Group Inc</t>
  </si>
  <si>
    <t>Wells Fargo</t>
  </si>
  <si>
    <t>Whole Foods Market</t>
  </si>
  <si>
    <t>Austin, Texas</t>
  </si>
  <si>
    <t>Whirlpool Corp.</t>
  </si>
  <si>
    <t>Benton Harbor, Michigan</t>
  </si>
  <si>
    <t>WLTW</t>
  </si>
  <si>
    <t>Willis Towers Watson</t>
  </si>
  <si>
    <t>Waste Management Inc.</t>
  </si>
  <si>
    <t>Williams Cos.</t>
  </si>
  <si>
    <t>Wal-Mart Stores</t>
  </si>
  <si>
    <t>Bentonville, Arkansas</t>
  </si>
  <si>
    <t>WestRock Company</t>
  </si>
  <si>
    <t>Western Union Co</t>
  </si>
  <si>
    <t>Englewood, Colorado</t>
  </si>
  <si>
    <t>Weyerhaeuser Corp.</t>
  </si>
  <si>
    <t>Federal Way, Washington</t>
  </si>
  <si>
    <t>Wyndham Worldwide</t>
  </si>
  <si>
    <t>Parsippany, New Jersey</t>
  </si>
  <si>
    <t>Wynn Resorts Ltd</t>
  </si>
  <si>
    <t>Las Vegas, Nevada</t>
  </si>
  <si>
    <t>Cimarex Energy</t>
  </si>
  <si>
    <t>Xcel Energy Inc</t>
  </si>
  <si>
    <t>XL Capital</t>
  </si>
  <si>
    <t>Xilinx Inc</t>
  </si>
  <si>
    <t>Exxon Mobil Corp.</t>
  </si>
  <si>
    <t>Dentsply Sirona</t>
  </si>
  <si>
    <t>York, Pennsylvania</t>
  </si>
  <si>
    <t>Xerox Corp.</t>
  </si>
  <si>
    <t>Xylem Inc.</t>
  </si>
  <si>
    <t>White Plains, New York</t>
  </si>
  <si>
    <t>Yahoo Inc.</t>
  </si>
  <si>
    <t>Yum! Brands Inc</t>
  </si>
  <si>
    <t>Zimmer Biomet Holdings</t>
  </si>
  <si>
    <t>Warsaw, Indiana</t>
  </si>
  <si>
    <t>Zions Bancorp</t>
  </si>
  <si>
    <t>Salt Lake City, Utah</t>
  </si>
  <si>
    <t>Zoetis</t>
  </si>
  <si>
    <t>Florham Park, New Jersey</t>
  </si>
  <si>
    <t xml:space="preserve">                         Ticker Symbol: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</si>
  <si>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</si>
  <si>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</si>
  <si>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</si>
  <si>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</si>
  <si>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</si>
  <si>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</si>
  <si>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</si>
  <si>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</si>
  <si>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</si>
  <si>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</si>
  <si>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</si>
  <si>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</si>
  <si>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</si>
  <si>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Here is the scatter plot for the annual R&amp;D expenses and gross profit for IT sector companies reported for all companies in Year 3.                                                         </t>
  </si>
  <si>
    <t>Gross Profit for IT Sector for Year 3</t>
  </si>
  <si>
    <t>R&amp;D for IT Sector for Year 3</t>
  </si>
  <si>
    <t>The relationship between gross profit and their R&amp;D expenses is being investigated. To find the general pattern, a couple of outliers have removed. This chart compares gross profit earning and their R&amp;D expenses, it shows that these two variables have a positive association, the more R&amp;D spending, the more gross profit increases.</t>
  </si>
  <si>
    <t xml:space="preserve">Both distributions of gross profit and R&amp;D for the IT Sector for year 3 are right-skewed or positively skewed, that means the mean for each is higher than the median.                                                                                                                                                                             </t>
  </si>
  <si>
    <t>Does Research and Development Generate Profitability                                                                                                                                                                                                             for IT Sector in Year 3?</t>
  </si>
  <si>
    <t xml:space="preserve">The mean for gross profit is about $81.7 billion, and the mean R&amp;D for IT sector in year 3 is about $14.8 billion, the average of gross profit is 5.5 times than the spending in R&amp;D. The median for gross profit is $28.8 billion, and the median for R&amp;D is $6.3 billion. The standard deviation for gross profit earing ($159 billion) is six times higher than R&amp;D spending ($26 billion). That means the variability of R&amp;D spending is significantly improving companies' profitability because more than 50% of the IT companies have 5.5 times gross profit earning than their R&amp;D spending. </t>
  </si>
  <si>
    <t>Some outliners are removed due to measurement error it may cause. The gross profit has a range of $59 billion, and it is about five times higher than the range of R&amp;D ($12 billion). It appears that R&amp;D generated profitability in IT sector in year 3; in other words, R&amp;D expenditure turns into new technology products, the latest tech products produce companies' profits.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</si>
</sst>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00"/>
    <numFmt numFmtId="166" formatCode="&quot;$&quot;#,##0.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7" tint="0.79998168889431442"/>
      <name val="Arial"/>
      <family val="2"/>
    </font>
    <font>
      <sz val="11"/>
      <color theme="7" tint="0.7999816888943144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theme="0" tint="-4.9989318521683403E-2"/>
      </left>
      <right style="double">
        <color theme="0" tint="-4.9989318521683403E-2"/>
      </right>
      <top style="double">
        <color theme="0" tint="-4.9989318521683403E-2"/>
      </top>
      <bottom style="double">
        <color theme="0" tint="-4.9989318521683403E-2"/>
      </bottom>
      <diagonal/>
    </border>
    <border>
      <left style="double">
        <color theme="0" tint="-4.9989318521683403E-2"/>
      </left>
      <right/>
      <top/>
      <bottom/>
      <diagonal/>
    </border>
    <border>
      <left style="double">
        <color theme="0" tint="-4.9989318521683403E-2"/>
      </left>
      <right/>
      <top/>
      <bottom style="double">
        <color theme="0" tint="-4.9989318521683403E-2"/>
      </bottom>
      <diagonal/>
    </border>
    <border>
      <left style="double">
        <color theme="0" tint="-4.9989318521683403E-2"/>
      </left>
      <right/>
      <top style="double">
        <color theme="0" tint="-4.9989318521683403E-2"/>
      </top>
      <bottom/>
      <diagonal/>
    </border>
    <border>
      <left/>
      <right style="double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0"/>
      </left>
      <right/>
      <top/>
      <bottom/>
      <diagonal/>
    </border>
    <border>
      <left/>
      <right/>
      <top/>
      <bottom style="thick">
        <color theme="1"/>
      </bottom>
      <diagonal/>
    </border>
    <border>
      <left/>
      <right style="double">
        <color auto="1"/>
      </right>
      <top/>
      <bottom style="thick">
        <color theme="1"/>
      </bottom>
      <diagonal/>
    </border>
    <border>
      <left style="double">
        <color theme="0" tint="-4.9989318521683403E-2"/>
      </left>
      <right/>
      <top/>
      <bottom style="thick">
        <color theme="0" tint="-4.9989318521683403E-2"/>
      </bottom>
      <diagonal/>
    </border>
    <border>
      <left/>
      <right/>
      <top/>
      <bottom style="thick">
        <color theme="0" tint="-4.9989318521683403E-2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/>
    <xf numFmtId="0" fontId="0" fillId="0" borderId="0" xfId="0" applyBorder="1"/>
    <xf numFmtId="164" fontId="0" fillId="0" borderId="0" xfId="0" applyNumberFormat="1" applyBorder="1"/>
    <xf numFmtId="0" fontId="0" fillId="0" borderId="15" xfId="0" applyBorder="1"/>
    <xf numFmtId="0" fontId="19" fillId="0" borderId="12" xfId="0" applyFont="1" applyBorder="1"/>
    <xf numFmtId="164" fontId="0" fillId="0" borderId="0" xfId="0" applyNumberFormat="1" applyBorder="1" applyAlignment="1"/>
    <xf numFmtId="164" fontId="0" fillId="0" borderId="15" xfId="0" applyNumberFormat="1" applyBorder="1" applyAlignment="1"/>
    <xf numFmtId="0" fontId="16" fillId="0" borderId="12" xfId="0" applyFont="1" applyBorder="1"/>
    <xf numFmtId="164" fontId="0" fillId="0" borderId="0" xfId="0" applyNumberFormat="1" applyBorder="1" applyAlignment="1">
      <alignment horizontal="right" indent="1"/>
    </xf>
    <xf numFmtId="0" fontId="0" fillId="0" borderId="15" xfId="0" applyBorder="1" applyAlignment="1">
      <alignment horizontal="right"/>
    </xf>
    <xf numFmtId="0" fontId="16" fillId="0" borderId="11" xfId="0" applyFont="1" applyBorder="1"/>
    <xf numFmtId="0" fontId="0" fillId="0" borderId="13" xfId="0" applyBorder="1"/>
    <xf numFmtId="0" fontId="0" fillId="33" borderId="0" xfId="0" applyFill="1"/>
    <xf numFmtId="0" fontId="19" fillId="0" borderId="0" xfId="0" applyFont="1" applyBorder="1"/>
    <xf numFmtId="0" fontId="16" fillId="0" borderId="0" xfId="0" applyFont="1" applyBorder="1"/>
    <xf numFmtId="0" fontId="16" fillId="0" borderId="13" xfId="0" applyFont="1" applyBorder="1"/>
    <xf numFmtId="0" fontId="23" fillId="35" borderId="0" xfId="0" applyFont="1" applyFill="1"/>
    <xf numFmtId="0" fontId="17" fillId="35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6" fillId="34" borderId="22" xfId="0" applyFont="1" applyFill="1" applyBorder="1"/>
    <xf numFmtId="164" fontId="0" fillId="36" borderId="0" xfId="0" applyNumberFormat="1" applyFill="1" applyAlignment="1">
      <alignment wrapText="1"/>
    </xf>
    <xf numFmtId="164" fontId="16" fillId="0" borderId="24" xfId="0" applyNumberFormat="1" applyFont="1" applyBorder="1" applyAlignment="1">
      <alignment wrapText="1"/>
    </xf>
    <xf numFmtId="0" fontId="16" fillId="33" borderId="0" xfId="0" applyFont="1" applyFill="1"/>
    <xf numFmtId="10" fontId="0" fillId="0" borderId="0" xfId="0" applyNumberFormat="1" applyBorder="1"/>
    <xf numFmtId="0" fontId="16" fillId="34" borderId="33" xfId="0" applyFont="1" applyFill="1" applyBorder="1"/>
    <xf numFmtId="0" fontId="0" fillId="0" borderId="24" xfId="0" applyBorder="1"/>
    <xf numFmtId="164" fontId="0" fillId="0" borderId="24" xfId="0" applyNumberFormat="1" applyBorder="1"/>
    <xf numFmtId="10" fontId="0" fillId="36" borderId="24" xfId="0" applyNumberFormat="1" applyFill="1" applyBorder="1"/>
    <xf numFmtId="0" fontId="16" fillId="0" borderId="33" xfId="0" applyFont="1" applyBorder="1"/>
    <xf numFmtId="0" fontId="0" fillId="0" borderId="24" xfId="0" applyFont="1" applyBorder="1"/>
    <xf numFmtId="164" fontId="0" fillId="0" borderId="24" xfId="0" applyNumberFormat="1" applyFont="1" applyBorder="1"/>
    <xf numFmtId="10" fontId="0" fillId="0" borderId="24" xfId="0" applyNumberFormat="1" applyFont="1" applyBorder="1"/>
    <xf numFmtId="0" fontId="19" fillId="34" borderId="33" xfId="0" applyFont="1" applyFill="1" applyBorder="1"/>
    <xf numFmtId="0" fontId="18" fillId="0" borderId="24" xfId="0" applyFont="1" applyBorder="1"/>
    <xf numFmtId="164" fontId="18" fillId="0" borderId="24" xfId="0" applyNumberFormat="1" applyFont="1" applyBorder="1"/>
    <xf numFmtId="10" fontId="18" fillId="0" borderId="24" xfId="0" applyNumberFormat="1" applyFont="1" applyBorder="1"/>
    <xf numFmtId="164" fontId="16" fillId="0" borderId="0" xfId="0" applyNumberFormat="1" applyFont="1"/>
    <xf numFmtId="164" fontId="0" fillId="36" borderId="24" xfId="0" applyNumberFormat="1" applyFill="1" applyBorder="1"/>
    <xf numFmtId="164" fontId="0" fillId="36" borderId="24" xfId="0" applyNumberFormat="1" applyFont="1" applyFill="1" applyBorder="1"/>
    <xf numFmtId="164" fontId="17" fillId="35" borderId="0" xfId="0" applyNumberFormat="1" applyFont="1" applyFill="1"/>
    <xf numFmtId="166" fontId="0" fillId="36" borderId="0" xfId="0" applyNumberFormat="1" applyFill="1"/>
    <xf numFmtId="166" fontId="0" fillId="0" borderId="0" xfId="0" applyNumberFormat="1"/>
    <xf numFmtId="166" fontId="16" fillId="0" borderId="24" xfId="0" applyNumberFormat="1" applyFont="1" applyBorder="1"/>
    <xf numFmtId="6" fontId="24" fillId="0" borderId="0" xfId="0" applyNumberFormat="1" applyFont="1"/>
    <xf numFmtId="165" fontId="24" fillId="0" borderId="0" xfId="0" applyNumberFormat="1" applyFont="1"/>
    <xf numFmtId="164" fontId="25" fillId="36" borderId="0" xfId="0" applyNumberFormat="1" applyFont="1" applyFill="1" applyAlignment="1">
      <alignment wrapText="1"/>
    </xf>
    <xf numFmtId="164" fontId="25" fillId="0" borderId="24" xfId="0" applyNumberFormat="1" applyFont="1" applyBorder="1" applyAlignment="1">
      <alignment wrapText="1"/>
    </xf>
    <xf numFmtId="164" fontId="25" fillId="0" borderId="24" xfId="0" applyNumberFormat="1" applyFont="1" applyBorder="1" applyAlignment="1"/>
    <xf numFmtId="164" fontId="25" fillId="0" borderId="25" xfId="0" applyNumberFormat="1" applyFont="1" applyBorder="1" applyAlignment="1"/>
    <xf numFmtId="164" fontId="25" fillId="0" borderId="14" xfId="0" applyNumberFormat="1" applyFont="1" applyBorder="1" applyAlignment="1">
      <alignment horizontal="right" wrapText="1"/>
    </xf>
    <xf numFmtId="164" fontId="25" fillId="0" borderId="25" xfId="0" applyNumberFormat="1" applyFont="1" applyBorder="1" applyAlignment="1">
      <alignment horizontal="right" wrapText="1"/>
    </xf>
    <xf numFmtId="164" fontId="25" fillId="0" borderId="24" xfId="0" applyNumberFormat="1" applyFont="1" applyBorder="1" applyAlignment="1">
      <alignment horizontal="right" wrapText="1"/>
    </xf>
    <xf numFmtId="10" fontId="25" fillId="36" borderId="30" xfId="0" applyNumberFormat="1" applyFont="1" applyFill="1" applyBorder="1"/>
    <xf numFmtId="10" fontId="25" fillId="36" borderId="28" xfId="0" applyNumberFormat="1" applyFont="1" applyFill="1" applyBorder="1"/>
    <xf numFmtId="2" fontId="25" fillId="0" borderId="31" xfId="0" applyNumberFormat="1" applyFont="1" applyBorder="1"/>
    <xf numFmtId="2" fontId="25" fillId="0" borderId="32" xfId="0" applyNumberFormat="1" applyFont="1" applyBorder="1"/>
    <xf numFmtId="2" fontId="25" fillId="36" borderId="29" xfId="0" applyNumberFormat="1" applyFont="1" applyFill="1" applyBorder="1"/>
    <xf numFmtId="164" fontId="25" fillId="0" borderId="14" xfId="0" applyNumberFormat="1" applyFont="1" applyBorder="1" applyAlignment="1"/>
    <xf numFmtId="164" fontId="25" fillId="0" borderId="16" xfId="0" applyNumberFormat="1" applyFont="1" applyBorder="1" applyAlignment="1"/>
    <xf numFmtId="164" fontId="25" fillId="0" borderId="16" xfId="0" applyNumberFormat="1" applyFont="1" applyBorder="1" applyAlignment="1">
      <alignment horizontal="right" wrapText="1"/>
    </xf>
    <xf numFmtId="164" fontId="25" fillId="0" borderId="13" xfId="0" applyNumberFormat="1" applyFont="1" applyBorder="1" applyAlignment="1">
      <alignment horizontal="right" wrapText="1"/>
    </xf>
    <xf numFmtId="164" fontId="25" fillId="0" borderId="10" xfId="0" applyNumberFormat="1" applyFont="1" applyBorder="1" applyAlignment="1">
      <alignment horizontal="right" wrapText="1"/>
    </xf>
    <xf numFmtId="164" fontId="24" fillId="0" borderId="0" xfId="0" applyNumberFormat="1" applyFont="1" applyAlignment="1">
      <alignment wrapText="1"/>
    </xf>
    <xf numFmtId="0" fontId="13" fillId="35" borderId="0" xfId="0" applyFont="1" applyFill="1"/>
    <xf numFmtId="164" fontId="25" fillId="36" borderId="0" xfId="0" applyNumberFormat="1" applyFont="1" applyFill="1"/>
    <xf numFmtId="0" fontId="13" fillId="35" borderId="0" xfId="0" applyFont="1" applyFill="1" applyAlignment="1">
      <alignment horizontal="center"/>
    </xf>
    <xf numFmtId="0" fontId="16" fillId="33" borderId="21" xfId="0" applyFont="1" applyFill="1" applyBorder="1"/>
    <xf numFmtId="0" fontId="0" fillId="0" borderId="0" xfId="0" applyFill="1" applyBorder="1" applyAlignment="1"/>
    <xf numFmtId="0" fontId="0" fillId="0" borderId="28" xfId="0" applyFill="1" applyBorder="1" applyAlignment="1"/>
    <xf numFmtId="0" fontId="28" fillId="0" borderId="34" xfId="0" applyFont="1" applyFill="1" applyBorder="1" applyAlignment="1">
      <alignment horizontal="centerContinuous"/>
    </xf>
    <xf numFmtId="0" fontId="0" fillId="0" borderId="0" xfId="0" applyAlignment="1">
      <alignment vertical="top"/>
    </xf>
    <xf numFmtId="0" fontId="16" fillId="0" borderId="0" xfId="0" applyFont="1" applyFill="1" applyBorder="1" applyAlignment="1"/>
    <xf numFmtId="0" fontId="32" fillId="0" borderId="0" xfId="0" applyFont="1" applyFill="1" applyBorder="1" applyAlignment="1"/>
    <xf numFmtId="0" fontId="32" fillId="0" borderId="28" xfId="0" applyFont="1" applyFill="1" applyBorder="1" applyAlignment="1"/>
    <xf numFmtId="164" fontId="16" fillId="0" borderId="0" xfId="0" applyNumberFormat="1" applyFont="1" applyFill="1" applyBorder="1" applyAlignment="1"/>
    <xf numFmtId="0" fontId="33" fillId="0" borderId="34" xfId="0" applyFont="1" applyFill="1" applyBorder="1" applyAlignment="1">
      <alignment horizontal="centerContinuous"/>
    </xf>
    <xf numFmtId="166" fontId="16" fillId="0" borderId="0" xfId="0" applyNumberFormat="1" applyFont="1" applyFill="1" applyBorder="1" applyAlignment="1"/>
    <xf numFmtId="0" fontId="34" fillId="0" borderId="0" xfId="0" applyFont="1" applyFill="1" applyBorder="1" applyAlignment="1"/>
    <xf numFmtId="0" fontId="34" fillId="0" borderId="28" xfId="0" applyFont="1" applyFill="1" applyBorder="1" applyAlignment="1"/>
    <xf numFmtId="166" fontId="34" fillId="0" borderId="0" xfId="0" applyNumberFormat="1" applyFont="1" applyFill="1" applyBorder="1" applyAlignment="1"/>
    <xf numFmtId="0" fontId="16" fillId="0" borderId="28" xfId="0" applyNumberFormat="1" applyFont="1" applyFill="1" applyBorder="1" applyAlignment="1"/>
    <xf numFmtId="164" fontId="34" fillId="0" borderId="0" xfId="0" applyNumberFormat="1" applyFont="1" applyFill="1" applyBorder="1" applyAlignment="1"/>
    <xf numFmtId="6" fontId="17" fillId="0" borderId="0" xfId="0" applyNumberFormat="1" applyFont="1"/>
    <xf numFmtId="0" fontId="17" fillId="0" borderId="0" xfId="0" applyFont="1"/>
    <xf numFmtId="166" fontId="17" fillId="0" borderId="0" xfId="0" applyNumberFormat="1" applyFont="1" applyFill="1" applyBorder="1" applyAlignment="1"/>
    <xf numFmtId="166" fontId="17" fillId="0" borderId="0" xfId="0" applyNumberFormat="1" applyFont="1"/>
    <xf numFmtId="0" fontId="31" fillId="37" borderId="0" xfId="0" applyFont="1" applyFill="1" applyAlignment="1">
      <alignment horizontal="left" vertical="top" wrapText="1"/>
    </xf>
    <xf numFmtId="0" fontId="35" fillId="37" borderId="0" xfId="0" applyFont="1" applyFill="1" applyAlignment="1">
      <alignment horizontal="left" vertical="top" wrapText="1"/>
    </xf>
    <xf numFmtId="0" fontId="31" fillId="37" borderId="0" xfId="0" applyFont="1" applyFill="1" applyAlignment="1">
      <alignment vertical="top" wrapText="1"/>
    </xf>
    <xf numFmtId="0" fontId="31" fillId="37" borderId="0" xfId="0" applyFont="1" applyFill="1" applyAlignment="1">
      <alignment wrapText="1"/>
    </xf>
    <xf numFmtId="0" fontId="29" fillId="35" borderId="0" xfId="0" applyFont="1" applyFill="1" applyAlignment="1">
      <alignment horizontal="center" wrapText="1"/>
    </xf>
    <xf numFmtId="0" fontId="30" fillId="35" borderId="0" xfId="0" applyFont="1" applyFill="1" applyAlignment="1">
      <alignment horizontal="center" wrapText="1"/>
    </xf>
    <xf numFmtId="0" fontId="31" fillId="36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6" fillId="35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35" borderId="17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164" fontId="22" fillId="35" borderId="17" xfId="0" applyNumberFormat="1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164" fontId="26" fillId="35" borderId="0" xfId="0" applyNumberFormat="1" applyFont="1" applyFill="1" applyAlignment="1">
      <alignment horizontal="center" vertical="center" wrapText="1"/>
    </xf>
    <xf numFmtId="0" fontId="23" fillId="35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3" fillId="35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2" fillId="35" borderId="19" xfId="0" applyFont="1" applyFill="1" applyBorder="1" applyAlignment="1">
      <alignment horizontal="center" vertical="center"/>
    </xf>
    <xf numFmtId="0" fontId="22" fillId="35" borderId="20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  <xf numFmtId="164" fontId="22" fillId="35" borderId="0" xfId="0" applyNumberFormat="1" applyFont="1" applyFill="1" applyBorder="1" applyAlignment="1">
      <alignment horizontal="center" vertical="center"/>
    </xf>
    <xf numFmtId="0" fontId="21" fillId="35" borderId="18" xfId="0" applyFont="1" applyFill="1" applyBorder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21" fillId="35" borderId="27" xfId="0" applyFont="1" applyFill="1" applyBorder="1" applyAlignment="1">
      <alignment horizontal="center" vertical="center" wrapText="1"/>
    </xf>
    <xf numFmtId="164" fontId="22" fillId="35" borderId="18" xfId="0" applyNumberFormat="1" applyFont="1" applyFill="1" applyBorder="1" applyAlignment="1">
      <alignment horizontal="center" vertical="center" wrapText="1"/>
    </xf>
    <xf numFmtId="0" fontId="22" fillId="35" borderId="23" xfId="0" applyFont="1" applyFill="1" applyBorder="1" applyAlignment="1">
      <alignment horizontal="center" vertical="center"/>
    </xf>
    <xf numFmtId="0" fontId="22" fillId="35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&quot;$&quot;#,##0"/>
    </dxf>
    <dxf>
      <numFmt numFmtId="14" formatCode="0.00%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2" formatCode="0.00"/>
      <border diagonalUp="0" diagonalDown="0" outline="0">
        <left style="double">
          <color auto="1"/>
        </left>
        <right/>
        <top style="medium">
          <color auto="1"/>
        </top>
        <bottom style="medium">
          <color auto="1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164" formatCode="&quot;$&quot;#,##0"/>
    </dxf>
    <dxf>
      <numFmt numFmtId="164" formatCode="&quot;$&quot;#,##0"/>
    </dxf>
    <dxf>
      <numFmt numFmtId="166" formatCode="&quot;$&quot;#,##0.0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colors>
    <mruColors>
      <color rgb="FFFF9999"/>
      <color rgb="FFFF9933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R&amp;D vs. Gross Profit </a:t>
            </a:r>
          </a:p>
        </c:rich>
      </c:tx>
      <c:layout>
        <c:manualLayout>
          <c:xMode val="edge"/>
          <c:yMode val="edge"/>
          <c:x val="0.36731830900801643"/>
          <c:y val="5.2469274673999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78914253608361"/>
          <c:y val="0.20429326334208223"/>
          <c:w val="0.78546573475597148"/>
          <c:h val="0.58691891513560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Gross Profit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Data!$A$2:$A$231</c:f>
              <c:numCache>
                <c:formatCode>"$"#,##0_);[Red]\("$"#,##0\)</c:formatCode>
                <c:ptCount val="214"/>
                <c:pt idx="0">
                  <c:v>862730000</c:v>
                </c:pt>
                <c:pt idx="1">
                  <c:v>637459000</c:v>
                </c:pt>
                <c:pt idx="2">
                  <c:v>725200000</c:v>
                </c:pt>
                <c:pt idx="3">
                  <c:v>125286000</c:v>
                </c:pt>
                <c:pt idx="4">
                  <c:v>1451000000</c:v>
                </c:pt>
                <c:pt idx="5">
                  <c:v>571000000</c:v>
                </c:pt>
                <c:pt idx="6">
                  <c:v>792917000</c:v>
                </c:pt>
                <c:pt idx="7">
                  <c:v>6207000000</c:v>
                </c:pt>
                <c:pt idx="8">
                  <c:v>563975000</c:v>
                </c:pt>
                <c:pt idx="9">
                  <c:v>1094000000</c:v>
                </c:pt>
                <c:pt idx="10">
                  <c:v>923000000</c:v>
                </c:pt>
                <c:pt idx="11">
                  <c:v>4816000000</c:v>
                </c:pt>
                <c:pt idx="12">
                  <c:v>296583000</c:v>
                </c:pt>
                <c:pt idx="13">
                  <c:v>142751000</c:v>
                </c:pt>
                <c:pt idx="14">
                  <c:v>143969000</c:v>
                </c:pt>
                <c:pt idx="15">
                  <c:v>769000000</c:v>
                </c:pt>
                <c:pt idx="16">
                  <c:v>2298000000</c:v>
                </c:pt>
                <c:pt idx="17">
                  <c:v>1191000000</c:v>
                </c:pt>
                <c:pt idx="18">
                  <c:v>798000000</c:v>
                </c:pt>
                <c:pt idx="19">
                  <c:v>1006200000</c:v>
                </c:pt>
                <c:pt idx="20">
                  <c:v>530616000</c:v>
                </c:pt>
                <c:pt idx="21">
                  <c:v>266761000</c:v>
                </c:pt>
                <c:pt idx="22">
                  <c:v>825242000</c:v>
                </c:pt>
                <c:pt idx="23">
                  <c:v>349543000</c:v>
                </c:pt>
                <c:pt idx="24">
                  <c:v>1540000000</c:v>
                </c:pt>
                <c:pt idx="25">
                  <c:v>650788000</c:v>
                </c:pt>
                <c:pt idx="26">
                  <c:v>920000000</c:v>
                </c:pt>
                <c:pt idx="27">
                  <c:v>1360000000</c:v>
                </c:pt>
                <c:pt idx="28">
                  <c:v>5490000000</c:v>
                </c:pt>
                <c:pt idx="29">
                  <c:v>448763000</c:v>
                </c:pt>
                <c:pt idx="30">
                  <c:v>367856000</c:v>
                </c:pt>
                <c:pt idx="31">
                  <c:v>1353000000</c:v>
                </c:pt>
                <c:pt idx="32">
                  <c:v>303200000</c:v>
                </c:pt>
                <c:pt idx="33">
                  <c:v>812000000</c:v>
                </c:pt>
                <c:pt idx="34">
                  <c:v>206000000</c:v>
                </c:pt>
                <c:pt idx="35">
                  <c:v>627000000</c:v>
                </c:pt>
                <c:pt idx="36">
                  <c:v>1358000000</c:v>
                </c:pt>
                <c:pt idx="37">
                  <c:v>1646000000</c:v>
                </c:pt>
                <c:pt idx="38">
                  <c:v>525745000</c:v>
                </c:pt>
                <c:pt idx="39">
                  <c:v>577000000</c:v>
                </c:pt>
                <c:pt idx="40">
                  <c:v>1156386000</c:v>
                </c:pt>
              </c:numCache>
            </c:numRef>
          </c:xVal>
          <c:yVal>
            <c:numRef>
              <c:f>Data!$B$2:$B$231</c:f>
              <c:numCache>
                <c:formatCode>"$"#,##0_);[Red]\("$"#,##0\)</c:formatCode>
                <c:ptCount val="214"/>
                <c:pt idx="0">
                  <c:v>4051194000</c:v>
                </c:pt>
                <c:pt idx="1">
                  <c:v>2259262000</c:v>
                </c:pt>
                <c:pt idx="2">
                  <c:v>2170100000</c:v>
                </c:pt>
                <c:pt idx="3">
                  <c:v>1352931000</c:v>
                </c:pt>
                <c:pt idx="4">
                  <c:v>3952000000</c:v>
                </c:pt>
                <c:pt idx="5">
                  <c:v>2883000000</c:v>
                </c:pt>
                <c:pt idx="6">
                  <c:v>4084316000</c:v>
                </c:pt>
                <c:pt idx="7">
                  <c:v>29681000000</c:v>
                </c:pt>
                <c:pt idx="8">
                  <c:v>2661230000</c:v>
                </c:pt>
                <c:pt idx="9">
                  <c:v>3086000000</c:v>
                </c:pt>
                <c:pt idx="10">
                  <c:v>6821000000</c:v>
                </c:pt>
                <c:pt idx="11">
                  <c:v>15061000000</c:v>
                </c:pt>
                <c:pt idx="12">
                  <c:v>1587562000</c:v>
                </c:pt>
                <c:pt idx="13">
                  <c:v>750373000</c:v>
                </c:pt>
                <c:pt idx="14">
                  <c:v>824941000</c:v>
                </c:pt>
                <c:pt idx="15">
                  <c:v>3653000000</c:v>
                </c:pt>
                <c:pt idx="16">
                  <c:v>14616000000</c:v>
                </c:pt>
                <c:pt idx="17">
                  <c:v>9939000000</c:v>
                </c:pt>
                <c:pt idx="18">
                  <c:v>3497000000</c:v>
                </c:pt>
                <c:pt idx="19">
                  <c:v>2858200000</c:v>
                </c:pt>
                <c:pt idx="20">
                  <c:v>1598820000</c:v>
                </c:pt>
                <c:pt idx="21">
                  <c:v>1119412000</c:v>
                </c:pt>
                <c:pt idx="22">
                  <c:v>2284336000</c:v>
                </c:pt>
                <c:pt idx="23">
                  <c:v>1229564000</c:v>
                </c:pt>
                <c:pt idx="24">
                  <c:v>5215000000</c:v>
                </c:pt>
                <c:pt idx="25">
                  <c:v>2188035000</c:v>
                </c:pt>
                <c:pt idx="26">
                  <c:v>3833000000</c:v>
                </c:pt>
                <c:pt idx="27">
                  <c:v>2599000000</c:v>
                </c:pt>
                <c:pt idx="28">
                  <c:v>14903000000</c:v>
                </c:pt>
                <c:pt idx="29">
                  <c:v>1049553000</c:v>
                </c:pt>
                <c:pt idx="30">
                  <c:v>1516290000</c:v>
                </c:pt>
                <c:pt idx="31">
                  <c:v>3809000000</c:v>
                </c:pt>
                <c:pt idx="32">
                  <c:v>1554500000</c:v>
                </c:pt>
                <c:pt idx="33">
                  <c:v>3229000000</c:v>
                </c:pt>
                <c:pt idx="34">
                  <c:v>1479000000</c:v>
                </c:pt>
                <c:pt idx="35">
                  <c:v>4087000000</c:v>
                </c:pt>
                <c:pt idx="36">
                  <c:v>7427000000</c:v>
                </c:pt>
                <c:pt idx="37">
                  <c:v>4221000000</c:v>
                </c:pt>
                <c:pt idx="38">
                  <c:v>1668521000</c:v>
                </c:pt>
                <c:pt idx="39">
                  <c:v>6246000000</c:v>
                </c:pt>
                <c:pt idx="40">
                  <c:v>3230758000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EE-47BB-AC30-D59676736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82160"/>
        <c:axId val="573382480"/>
      </c:scatterChart>
      <c:valAx>
        <c:axId val="5733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3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R&amp;D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low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2480"/>
        <c:crosses val="autoZero"/>
        <c:crossBetween val="midCat"/>
        <c:dispUnits>
          <c:builtInUnit val="hundred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733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/>
                    </a:solidFill>
                    <a:latin typeface="Abadi" panose="020B0604020202020204" pitchFamily="34" charset="0"/>
                    <a:ea typeface="+mn-ea"/>
                    <a:cs typeface="+mn-cs"/>
                  </a:defRPr>
                </a:pPr>
                <a:r>
                  <a:rPr lang="en-US" sz="1300" b="1">
                    <a:solidFill>
                      <a:schemeClr val="tx1"/>
                    </a:solidFill>
                    <a:latin typeface="Abadi" panose="020B0604020202020204" pitchFamily="34" charset="0"/>
                  </a:rPr>
                  <a:t>Gross</a:t>
                </a:r>
                <a:r>
                  <a:rPr lang="en-US" sz="1300" b="1" baseline="0">
                    <a:solidFill>
                      <a:schemeClr val="tx1"/>
                    </a:solidFill>
                    <a:latin typeface="Abadi" panose="020B0604020202020204" pitchFamily="34" charset="0"/>
                  </a:rPr>
                  <a:t> Profit</a:t>
                </a:r>
                <a:endParaRPr lang="en-US" sz="1300" b="1">
                  <a:solidFill>
                    <a:schemeClr val="tx1"/>
                  </a:solidFill>
                  <a:latin typeface="Abadi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4.6243628304616117E-3"/>
              <c:y val="0.3900279131775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/>
                  </a:solidFill>
                  <a:latin typeface="Abadi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216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R&amp;D vs. Gross Profit </a:t>
            </a:r>
          </a:p>
        </c:rich>
      </c:tx>
      <c:layout>
        <c:manualLayout>
          <c:xMode val="edge"/>
          <c:yMode val="edge"/>
          <c:x val="0.4300634197727814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78914253608361"/>
          <c:y val="0.14029316510015302"/>
          <c:w val="0.76388205541087906"/>
          <c:h val="0.65091902993898554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Gross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Data!$A$2:$A$231</c:f>
              <c:numCache>
                <c:formatCode>"$"#,##0_);[Red]\("$"#,##0\)</c:formatCode>
                <c:ptCount val="214"/>
                <c:pt idx="0">
                  <c:v>862730000</c:v>
                </c:pt>
                <c:pt idx="1">
                  <c:v>637459000</c:v>
                </c:pt>
                <c:pt idx="2">
                  <c:v>725200000</c:v>
                </c:pt>
                <c:pt idx="3">
                  <c:v>125286000</c:v>
                </c:pt>
                <c:pt idx="4">
                  <c:v>1451000000</c:v>
                </c:pt>
                <c:pt idx="5">
                  <c:v>571000000</c:v>
                </c:pt>
                <c:pt idx="6">
                  <c:v>792917000</c:v>
                </c:pt>
                <c:pt idx="7">
                  <c:v>6207000000</c:v>
                </c:pt>
                <c:pt idx="8">
                  <c:v>563975000</c:v>
                </c:pt>
                <c:pt idx="9">
                  <c:v>1094000000</c:v>
                </c:pt>
                <c:pt idx="10">
                  <c:v>923000000</c:v>
                </c:pt>
                <c:pt idx="11">
                  <c:v>4816000000</c:v>
                </c:pt>
                <c:pt idx="12">
                  <c:v>296583000</c:v>
                </c:pt>
                <c:pt idx="13">
                  <c:v>142751000</c:v>
                </c:pt>
                <c:pt idx="14">
                  <c:v>143969000</c:v>
                </c:pt>
                <c:pt idx="15">
                  <c:v>769000000</c:v>
                </c:pt>
                <c:pt idx="16">
                  <c:v>2298000000</c:v>
                </c:pt>
                <c:pt idx="17">
                  <c:v>1191000000</c:v>
                </c:pt>
                <c:pt idx="18">
                  <c:v>798000000</c:v>
                </c:pt>
                <c:pt idx="19">
                  <c:v>1006200000</c:v>
                </c:pt>
                <c:pt idx="20">
                  <c:v>530616000</c:v>
                </c:pt>
                <c:pt idx="21">
                  <c:v>266761000</c:v>
                </c:pt>
                <c:pt idx="22">
                  <c:v>825242000</c:v>
                </c:pt>
                <c:pt idx="23">
                  <c:v>349543000</c:v>
                </c:pt>
                <c:pt idx="24">
                  <c:v>1540000000</c:v>
                </c:pt>
                <c:pt idx="25">
                  <c:v>650788000</c:v>
                </c:pt>
                <c:pt idx="26">
                  <c:v>920000000</c:v>
                </c:pt>
                <c:pt idx="27">
                  <c:v>1360000000</c:v>
                </c:pt>
                <c:pt idx="28">
                  <c:v>5490000000</c:v>
                </c:pt>
                <c:pt idx="29">
                  <c:v>448763000</c:v>
                </c:pt>
                <c:pt idx="30">
                  <c:v>367856000</c:v>
                </c:pt>
                <c:pt idx="31">
                  <c:v>1353000000</c:v>
                </c:pt>
                <c:pt idx="32">
                  <c:v>303200000</c:v>
                </c:pt>
                <c:pt idx="33">
                  <c:v>812000000</c:v>
                </c:pt>
                <c:pt idx="34">
                  <c:v>206000000</c:v>
                </c:pt>
                <c:pt idx="35">
                  <c:v>627000000</c:v>
                </c:pt>
                <c:pt idx="36">
                  <c:v>1358000000</c:v>
                </c:pt>
                <c:pt idx="37">
                  <c:v>1646000000</c:v>
                </c:pt>
                <c:pt idx="38">
                  <c:v>525745000</c:v>
                </c:pt>
                <c:pt idx="39">
                  <c:v>577000000</c:v>
                </c:pt>
                <c:pt idx="40">
                  <c:v>1156386000</c:v>
                </c:pt>
              </c:numCache>
            </c:numRef>
          </c:xVal>
          <c:yVal>
            <c:numRef>
              <c:f>Data!$B$2:$B$231</c:f>
              <c:numCache>
                <c:formatCode>"$"#,##0_);[Red]\("$"#,##0\)</c:formatCode>
                <c:ptCount val="214"/>
                <c:pt idx="0">
                  <c:v>4051194000</c:v>
                </c:pt>
                <c:pt idx="1">
                  <c:v>2259262000</c:v>
                </c:pt>
                <c:pt idx="2">
                  <c:v>2170100000</c:v>
                </c:pt>
                <c:pt idx="3">
                  <c:v>1352931000</c:v>
                </c:pt>
                <c:pt idx="4">
                  <c:v>3952000000</c:v>
                </c:pt>
                <c:pt idx="5">
                  <c:v>2883000000</c:v>
                </c:pt>
                <c:pt idx="6">
                  <c:v>4084316000</c:v>
                </c:pt>
                <c:pt idx="7">
                  <c:v>29681000000</c:v>
                </c:pt>
                <c:pt idx="8">
                  <c:v>2661230000</c:v>
                </c:pt>
                <c:pt idx="9">
                  <c:v>3086000000</c:v>
                </c:pt>
                <c:pt idx="10">
                  <c:v>6821000000</c:v>
                </c:pt>
                <c:pt idx="11">
                  <c:v>15061000000</c:v>
                </c:pt>
                <c:pt idx="12">
                  <c:v>1587562000</c:v>
                </c:pt>
                <c:pt idx="13">
                  <c:v>750373000</c:v>
                </c:pt>
                <c:pt idx="14">
                  <c:v>824941000</c:v>
                </c:pt>
                <c:pt idx="15">
                  <c:v>3653000000</c:v>
                </c:pt>
                <c:pt idx="16">
                  <c:v>14616000000</c:v>
                </c:pt>
                <c:pt idx="17">
                  <c:v>9939000000</c:v>
                </c:pt>
                <c:pt idx="18">
                  <c:v>3497000000</c:v>
                </c:pt>
                <c:pt idx="19">
                  <c:v>2858200000</c:v>
                </c:pt>
                <c:pt idx="20">
                  <c:v>1598820000</c:v>
                </c:pt>
                <c:pt idx="21">
                  <c:v>1119412000</c:v>
                </c:pt>
                <c:pt idx="22">
                  <c:v>2284336000</c:v>
                </c:pt>
                <c:pt idx="23">
                  <c:v>1229564000</c:v>
                </c:pt>
                <c:pt idx="24">
                  <c:v>5215000000</c:v>
                </c:pt>
                <c:pt idx="25">
                  <c:v>2188035000</c:v>
                </c:pt>
                <c:pt idx="26">
                  <c:v>3833000000</c:v>
                </c:pt>
                <c:pt idx="27">
                  <c:v>2599000000</c:v>
                </c:pt>
                <c:pt idx="28">
                  <c:v>14903000000</c:v>
                </c:pt>
                <c:pt idx="29">
                  <c:v>1049553000</c:v>
                </c:pt>
                <c:pt idx="30">
                  <c:v>1516290000</c:v>
                </c:pt>
                <c:pt idx="31">
                  <c:v>3809000000</c:v>
                </c:pt>
                <c:pt idx="32">
                  <c:v>1554500000</c:v>
                </c:pt>
                <c:pt idx="33">
                  <c:v>3229000000</c:v>
                </c:pt>
                <c:pt idx="34">
                  <c:v>1479000000</c:v>
                </c:pt>
                <c:pt idx="35">
                  <c:v>4087000000</c:v>
                </c:pt>
                <c:pt idx="36">
                  <c:v>7427000000</c:v>
                </c:pt>
                <c:pt idx="37">
                  <c:v>4221000000</c:v>
                </c:pt>
                <c:pt idx="38">
                  <c:v>1668521000</c:v>
                </c:pt>
                <c:pt idx="39">
                  <c:v>6246000000</c:v>
                </c:pt>
                <c:pt idx="40">
                  <c:v>3230758000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9-40FD-B2D7-4B76F31D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82160"/>
        <c:axId val="573382480"/>
      </c:scatterChart>
      <c:valAx>
        <c:axId val="5733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in"/>
        <c:minorTickMark val="out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2480"/>
        <c:crosses val="autoZero"/>
        <c:crossBetween val="midCat"/>
        <c:dispUnits>
          <c:builtInUnit val="hundred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733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R&amp;D for IT Sector for Year 3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7968E9EA-F7CE-444A-BCED-79FAD6A664BB}">
          <cx:spPr>
            <a:ln>
              <a:solidFill>
                <a:schemeClr val="tx1">
                  <a:lumMod val="75000"/>
                  <a:lumOff val="25000"/>
                </a:schemeClr>
              </a:solidFill>
            </a:ln>
          </cx:spPr>
          <cx:dataId val="0"/>
          <cx:layoutPr>
            <cx:binning intervalClosed="r" underflow="auto">
              <cx:binCount val="6"/>
            </cx:binning>
          </cx:layoutPr>
        </cx:series>
      </cx:plotAreaRegion>
      <cx:axis id="0">
        <cx:catScaling gapWidth="0"/>
        <cx:title>
          <cx:tx>
            <cx:txData>
              <cx:v>R&amp;D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>
                  <a:solidFill>
                    <a:schemeClr val="tx1"/>
                  </a:solidFill>
                </a:defRPr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R&amp;D</a:t>
              </a:r>
            </a:p>
          </cx:txPr>
        </cx:title>
        <cx:tickLabels/>
        <cx:numFmt formatCode="[&gt;=1000000000]$#,###,,,&quot;B&quot;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="1">
                  <a:solidFill>
                    <a:schemeClr val="tx1"/>
                  </a:solidFill>
                </a:defRPr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Profit for IT Sector for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>
              <a:solidFill>
                <a:schemeClr val="tx1"/>
              </a:solidFill>
            </a:defRPr>
          </a:pPr>
          <a:r>
            <a:rPr lang="en-US" sz="1800" b="1" i="0" u="none" strike="noStrike" cap="none" spc="20" baseline="0">
              <a:solidFill>
                <a:schemeClr val="tx1"/>
              </a:solidFill>
              <a:latin typeface="Calibri" panose="020F0502020204030204"/>
            </a:rPr>
            <a:t>Gross Profit for IT Sector for Year 3</a:t>
          </a:r>
        </a:p>
      </cx:txPr>
    </cx:title>
    <cx:plotArea>
      <cx:plotAreaRegion>
        <cx:series layoutId="clusteredColumn" uniqueId="{B76A6B41-2E37-4714-8A72-FA40D4BDE285}">
          <cx:spPr>
            <a:ln>
              <a:solidFill>
                <a:schemeClr val="tx1">
                  <a:lumMod val="75000"/>
                  <a:lumOff val="25000"/>
                </a:schemeClr>
              </a:solidFill>
            </a:ln>
          </cx:spPr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>
                  <a:solidFill>
                    <a:schemeClr val="tx1"/>
                  </a:solidFill>
                </a:defRPr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Gross Profit</a:t>
              </a:r>
            </a:p>
          </cx:txPr>
        </cx:title>
        <cx:tickLabels/>
        <cx:numFmt formatCode="[&gt;=1000000000]$#,###,,,&quot;B&quot;;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>
                  <a:solidFill>
                    <a:schemeClr val="tx1"/>
                  </a:solidFill>
                </a:defRPr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06F3739-4683-42A1-B2E9-A2B86C209215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numFmt formatCode="[&gt;=1000000000]#,###,,,&quot;B&quot;;General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Gross Profit for IT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tx1"/>
              </a:solidFill>
              <a:latin typeface="Calibri" panose="020F0502020204030204"/>
            </a:rPr>
            <a:t>Gross Profit for IT Sector for Year 1</a:t>
          </a:r>
        </a:p>
      </cx:txPr>
    </cx:title>
    <cx:plotArea>
      <cx:plotAreaRegion>
        <cx:series layoutId="clusteredColumn" uniqueId="{56C4077E-B7D3-4C51-A868-777EFDE85DA6}">
          <cx:dataId val="0"/>
          <cx:layoutPr>
            <cx:binning intervalClosed="r" underflow="auto" overflow="2000000000000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="1">
                  <a:solidFill>
                    <a:schemeClr val="tx1"/>
                  </a:solidFill>
                </a:defRPr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Gross Profit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5</xdr:row>
      <xdr:rowOff>161925</xdr:rowOff>
    </xdr:from>
    <xdr:to>
      <xdr:col>11</xdr:col>
      <xdr:colOff>571500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9E3DD1-BF50-470C-9444-5A517E9AC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43</xdr:row>
      <xdr:rowOff>38100</xdr:rowOff>
    </xdr:from>
    <xdr:to>
      <xdr:col>11</xdr:col>
      <xdr:colOff>542925</xdr:colOff>
      <xdr:row>59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A76C52D-49C8-40B5-81A3-A963FAEBB9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820025"/>
              <a:ext cx="7667625" cy="2928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26</xdr:row>
      <xdr:rowOff>28575</xdr:rowOff>
    </xdr:from>
    <xdr:to>
      <xdr:col>11</xdr:col>
      <xdr:colOff>523874</xdr:colOff>
      <xdr:row>42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A699561-2414-44EA-AF02-16D36CDA2E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33925"/>
              <a:ext cx="7648574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340517</xdr:colOff>
      <xdr:row>19</xdr:row>
      <xdr:rowOff>176213</xdr:rowOff>
    </xdr:from>
    <xdr:to>
      <xdr:col>12</xdr:col>
      <xdr:colOff>76199</xdr:colOff>
      <xdr:row>35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C0F181-CB30-4DEC-BD00-0A2F681239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5917" y="3614738"/>
              <a:ext cx="662225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38098</xdr:colOff>
      <xdr:row>0</xdr:row>
      <xdr:rowOff>19049</xdr:rowOff>
    </xdr:from>
    <xdr:to>
      <xdr:col>9</xdr:col>
      <xdr:colOff>276225</xdr:colOff>
      <xdr:row>21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6A856-1183-4670-BAF3-7953451B7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30955</xdr:colOff>
      <xdr:row>24</xdr:row>
      <xdr:rowOff>14286</xdr:rowOff>
    </xdr:from>
    <xdr:to>
      <xdr:col>11</xdr:col>
      <xdr:colOff>1009649</xdr:colOff>
      <xdr:row>47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1589778-0F07-483F-818F-7879A9AC17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3668" y="3105149"/>
              <a:ext cx="7465219" cy="3400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ine Tao" refreshedDate="43619.504144328705" createdVersion="6" refreshedVersion="6" minRefreshableVersion="3" recordCount="1710" xr:uid="{529C5FB0-B2E1-490E-83B3-E43D4D55A32F}">
  <cacheSource type="worksheet">
    <worksheetSource ref="B1:B1711" sheet="NYSE 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5D653-910E-4FE4-88E5-40A96E0E5BA7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0E992-B844-4E0C-8496-3400820643F3}" name="Table3" displayName="Table3" ref="B11:J23" totalsRowShown="0" headerRowDxfId="16">
  <autoFilter ref="B11:J23" xr:uid="{470743CD-A784-4797-AF52-85ABBF58516F}"/>
  <tableColumns count="9">
    <tableColumn id="1" xr3:uid="{40FDBE32-DAB6-473C-B7C6-FDF665826EE0}" name="Column1"/>
    <tableColumn id="2" xr3:uid="{81CCB87B-CBAF-40F8-8AB6-D6BBCF31DE56}" name="Column2"/>
    <tableColumn id="3" xr3:uid="{AD97FF3C-0902-48EB-9F2E-364ED102C676}" name="Column3"/>
    <tableColumn id="4" xr3:uid="{0B280D3A-0102-49D3-87D7-0B3F6143EFC6}" name="Column4"/>
    <tableColumn id="5" xr3:uid="{4A354E38-2372-4B72-941E-AD52EAA55C9E}" name="Column5"/>
    <tableColumn id="6" xr3:uid="{500AE7D8-44D7-44AF-9982-E5633646768C}" name="Column6"/>
    <tableColumn id="7" xr3:uid="{6C116B0A-D941-4642-8F2E-A18866811408}" name="Column7"/>
    <tableColumn id="8" xr3:uid="{268D2DDF-39B0-4A5A-9830-6DE22733C0F0}" name="Column8"/>
    <tableColumn id="9" xr3:uid="{23921BEF-75F9-4401-A8D1-33474B623929}" name="Column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4A288-3290-4CE5-A455-990B55D1BCA2}" name="Table35" displayName="Table35" ref="B9:J21" totalsRowShown="0" headerRowDxfId="15">
  <autoFilter ref="B9:J21" xr:uid="{470743CD-A784-4797-AF52-85ABBF58516F}"/>
  <tableColumns count="9">
    <tableColumn id="1" xr3:uid="{BB1C89FE-AA0B-4F19-A039-3371B42883BE}" name="Column1"/>
    <tableColumn id="10" xr3:uid="{8AB1309B-F011-47CD-9FFF-AC9FEDDF161F}" name="Column12"/>
    <tableColumn id="2" xr3:uid="{76D3DAF2-FA41-4EC6-A352-A4B38E847552}" name="Column2"/>
    <tableColumn id="6" xr3:uid="{6D06C129-953F-4666-8683-14DA70F73986}" name="Column6"/>
    <tableColumn id="7" xr3:uid="{DBDCD01C-8F44-4A0B-830D-2ED16A15F321}" name="Column7"/>
    <tableColumn id="8" xr3:uid="{B9EB9411-3D51-42A0-9696-A06DBFD8EFC4}" name="Column8"/>
    <tableColumn id="9" xr3:uid="{859192E3-5160-4186-8860-7D3FF88C579F}" name="Column9"/>
    <tableColumn id="3" xr3:uid="{3F1F283F-7022-4DA0-BD85-B7AC7FBB0D03}" name="Column10" dataDxfId="14">
      <calculatedColumnFormula>H10*(1+I27)</calculatedColumnFormula>
    </tableColumn>
    <tableColumn id="4" xr3:uid="{07B21B9E-BCD5-4F8F-B97F-D5210AE3888B}" name="Column11" dataDxfId="13">
      <calculatedColumnFormula>I10*(1+J27)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67C4A9-80C4-4EEE-8D55-8450EBF30B9D}" name="Table7" displayName="Table7" ref="B26:J29" totalsRowShown="0" headerRowDxfId="12">
  <autoFilter ref="B26:J29" xr:uid="{D533A3E4-5115-4C44-8CB8-931444839245}"/>
  <tableColumns count="9">
    <tableColumn id="1" xr3:uid="{C3AC03F7-7715-4D26-9E40-E8D253761B1B}" name="Column1"/>
    <tableColumn id="2" xr3:uid="{E96F381B-7271-478D-9EF9-12DD6B66337C}" name="Column2"/>
    <tableColumn id="3" xr3:uid="{9E4D193D-D775-4753-8FD7-023423D0D323}" name="Column3"/>
    <tableColumn id="4" xr3:uid="{A81E0E82-D8C1-427F-8FB0-40A9DD50755C}" name="Column4" dataDxfId="11">
      <calculatedColumnFormula>E11/E11-1</calculatedColumnFormula>
    </tableColumn>
    <tableColumn id="5" xr3:uid="{B4AA29BE-EF61-45C8-B844-E56E4A16DC2F}" name="Column5" dataDxfId="10">
      <calculatedColumnFormula>$F$11/$E$11-1</calculatedColumnFormula>
    </tableColumn>
    <tableColumn id="6" xr3:uid="{7AE21073-F312-45B6-AE07-2E772BB62A49}" name="Column6" dataDxfId="9">
      <calculatedColumnFormula array="1">INDEX(Gross_Margin, MATCH(1, (D1=Ticker_Symbol)*(G5=Year), 0))</calculatedColumnFormula>
    </tableColumn>
    <tableColumn id="7" xr3:uid="{784905E1-1A9A-4DEA-89E2-F4E43C32E3D3}" name="Column7" dataDxfId="8">
      <calculatedColumnFormula>$H$11/$G$11-1</calculatedColumnFormula>
    </tableColumn>
    <tableColumn id="8" xr3:uid="{8D8451BF-4E01-45DE-9F5D-C91D9FD2694E}" name="Column8" dataDxfId="7">
      <calculatedColumnFormula array="1">OFFSET($I$43, MATCH(C33, B43:B45, 0),0)</calculatedColumnFormula>
    </tableColumn>
    <tableColumn id="9" xr3:uid="{3FDA8236-D1E4-437C-8742-D876CB612E9B}" name="Column9" dataDxfId="6">
      <calculatedColumnFormula array="1">OFFSET($I$39, MATCH(C34, B40:B42, 0),1)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3580F4-AE85-4C7E-B45E-C09706FB253B}" name="Table9" displayName="Table9" ref="B38:J50" totalsRowShown="0" headerRowDxfId="5">
  <autoFilter ref="B38:J50" xr:uid="{AC1EADCF-C9B2-401C-BB3D-1C334DEEB75B}"/>
  <tableColumns count="9">
    <tableColumn id="1" xr3:uid="{08005447-DCA5-4F44-891D-FFFC078BB495}" name="Column1"/>
    <tableColumn id="2" xr3:uid="{DA68897E-85CD-4309-9042-FFFB7F360A0B}" name="Column2"/>
    <tableColumn id="3" xr3:uid="{5466BA91-D231-4E72-BBA8-1A788F294B02}" name="Column3"/>
    <tableColumn id="4" xr3:uid="{62BCCA6F-9F2A-4BB9-9389-FBABF745EC1B}" name="Column4" dataDxfId="4"/>
    <tableColumn id="5" xr3:uid="{359E9F32-A650-4760-9D95-129640859C6E}" name="Column5" dataDxfId="3"/>
    <tableColumn id="6" xr3:uid="{852B2546-A807-4BC7-92F1-59490C460A45}" name="Column6" dataDxfId="2"/>
    <tableColumn id="7" xr3:uid="{53757F93-55D4-4C7A-A027-2168A31AA573}" name="Column7"/>
    <tableColumn id="8" xr3:uid="{468D0D8C-FC96-446D-9826-F6B937D4F587}" name="Column8" dataDxfId="1">
      <calculatedColumnFormula>AVERAGE(F24:H24)</calculatedColumnFormula>
    </tableColumn>
    <tableColumn id="9" xr3:uid="{D7D3361F-1292-4448-895C-F838C02F34E1}" name="Column9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1991-84A3-4170-A8C2-F6C8592181F1}">
  <sheetPr>
    <tabColor theme="2" tint="-9.9978637043366805E-2"/>
  </sheetPr>
  <dimension ref="A1:Y54"/>
  <sheetViews>
    <sheetView tabSelected="1" workbookViewId="0">
      <selection activeCell="S4" sqref="S4"/>
    </sheetView>
  </sheetViews>
  <sheetFormatPr defaultRowHeight="14.25" x14ac:dyDescent="0.45"/>
  <cols>
    <col min="24" max="25" width="14.796875" bestFit="1" customWidth="1"/>
  </cols>
  <sheetData>
    <row r="1" spans="1:25" x14ac:dyDescent="0.45">
      <c r="A1" s="104" t="s">
        <v>1495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X1" s="96">
        <v>8067000000</v>
      </c>
      <c r="Y1" s="96">
        <v>4051194000</v>
      </c>
    </row>
    <row r="2" spans="1:25" x14ac:dyDescent="0.45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X2" s="96">
        <v>862730000</v>
      </c>
      <c r="Y2" s="96">
        <v>2259262000</v>
      </c>
    </row>
    <row r="3" spans="1:25" x14ac:dyDescent="0.4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X3" s="96">
        <v>637459000</v>
      </c>
      <c r="Y3" s="96">
        <v>1658961000</v>
      </c>
    </row>
    <row r="4" spans="1:25" x14ac:dyDescent="0.4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X4" s="96">
        <v>725200000</v>
      </c>
      <c r="Y4" s="96">
        <v>2170100000</v>
      </c>
    </row>
    <row r="5" spans="1:25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X5" s="96">
        <v>125286000</v>
      </c>
      <c r="Y5" s="96">
        <v>1352931000</v>
      </c>
    </row>
    <row r="6" spans="1:25" x14ac:dyDescent="0.45">
      <c r="X6" s="96">
        <v>1451000000</v>
      </c>
      <c r="Y6" s="96">
        <v>3952000000</v>
      </c>
    </row>
    <row r="7" spans="1:25" x14ac:dyDescent="0.45">
      <c r="M7" s="106" t="s">
        <v>1490</v>
      </c>
      <c r="N7" s="106"/>
      <c r="O7" s="106"/>
      <c r="P7" s="106"/>
      <c r="Q7" s="106"/>
      <c r="R7" s="106"/>
      <c r="X7" s="96">
        <v>571000000</v>
      </c>
      <c r="Y7" s="96">
        <v>1693800000</v>
      </c>
    </row>
    <row r="8" spans="1:25" x14ac:dyDescent="0.45">
      <c r="M8" s="106"/>
      <c r="N8" s="106"/>
      <c r="O8" s="106"/>
      <c r="P8" s="106"/>
      <c r="Q8" s="106"/>
      <c r="R8" s="106"/>
      <c r="X8" s="96">
        <v>792917000</v>
      </c>
      <c r="Y8" s="96">
        <v>2883000000</v>
      </c>
    </row>
    <row r="9" spans="1:25" x14ac:dyDescent="0.45">
      <c r="M9" s="106"/>
      <c r="N9" s="106"/>
      <c r="O9" s="106"/>
      <c r="P9" s="106"/>
      <c r="Q9" s="106"/>
      <c r="R9" s="106"/>
      <c r="X9" s="96">
        <v>6207000000</v>
      </c>
      <c r="Y9" s="96">
        <v>4084316000</v>
      </c>
    </row>
    <row r="10" spans="1:25" x14ac:dyDescent="0.45">
      <c r="M10" s="106"/>
      <c r="N10" s="106"/>
      <c r="O10" s="106"/>
      <c r="P10" s="106"/>
      <c r="Q10" s="106"/>
      <c r="R10" s="106"/>
      <c r="X10" s="96">
        <v>563975000</v>
      </c>
      <c r="Y10" s="96">
        <v>29681000000</v>
      </c>
    </row>
    <row r="11" spans="1:25" x14ac:dyDescent="0.45">
      <c r="M11" s="106" t="s">
        <v>1493</v>
      </c>
      <c r="N11" s="106"/>
      <c r="O11" s="106"/>
      <c r="P11" s="106"/>
      <c r="Q11" s="106"/>
      <c r="R11" s="106"/>
      <c r="X11" s="96">
        <v>1094000000</v>
      </c>
      <c r="Y11" s="96">
        <v>4121600000</v>
      </c>
    </row>
    <row r="12" spans="1:25" ht="14.25" customHeight="1" x14ac:dyDescent="0.45">
      <c r="M12" s="106"/>
      <c r="N12" s="106"/>
      <c r="O12" s="106"/>
      <c r="P12" s="106"/>
      <c r="Q12" s="106"/>
      <c r="R12" s="106"/>
      <c r="X12" s="96">
        <v>923000000</v>
      </c>
      <c r="Y12" s="96">
        <v>2661230000</v>
      </c>
    </row>
    <row r="13" spans="1:25" ht="14.25" customHeight="1" x14ac:dyDescent="0.45">
      <c r="M13" s="106"/>
      <c r="N13" s="106"/>
      <c r="O13" s="106"/>
      <c r="P13" s="106"/>
      <c r="Q13" s="106"/>
      <c r="R13" s="106"/>
      <c r="X13" s="96">
        <v>4816000000</v>
      </c>
      <c r="Y13" s="96">
        <v>3086000000</v>
      </c>
    </row>
    <row r="14" spans="1:25" ht="14.25" customHeight="1" x14ac:dyDescent="0.45">
      <c r="M14" s="106"/>
      <c r="N14" s="106"/>
      <c r="O14" s="106"/>
      <c r="P14" s="106"/>
      <c r="Q14" s="106"/>
      <c r="R14" s="106"/>
      <c r="X14" s="96">
        <v>296583000</v>
      </c>
      <c r="Y14" s="96">
        <v>6821000000</v>
      </c>
    </row>
    <row r="15" spans="1:25" ht="14.25" customHeight="1" x14ac:dyDescent="0.45">
      <c r="M15" s="106"/>
      <c r="N15" s="106"/>
      <c r="O15" s="106"/>
      <c r="P15" s="106"/>
      <c r="Q15" s="106"/>
      <c r="R15" s="106"/>
      <c r="X15" s="96">
        <v>142751000</v>
      </c>
      <c r="Y15" s="96">
        <v>15061000000</v>
      </c>
    </row>
    <row r="16" spans="1:25" ht="14.25" customHeight="1" x14ac:dyDescent="0.45">
      <c r="M16" s="106"/>
      <c r="N16" s="106"/>
      <c r="O16" s="106"/>
      <c r="P16" s="106"/>
      <c r="Q16" s="106"/>
      <c r="R16" s="106"/>
      <c r="X16" s="96">
        <v>143969000</v>
      </c>
      <c r="Y16" s="96">
        <v>1587562000</v>
      </c>
    </row>
    <row r="17" spans="13:25" ht="14.25" customHeight="1" x14ac:dyDescent="0.45">
      <c r="M17" s="106"/>
      <c r="N17" s="106"/>
      <c r="O17" s="106"/>
      <c r="P17" s="106"/>
      <c r="Q17" s="106"/>
      <c r="R17" s="106"/>
      <c r="X17" s="96">
        <v>769000000</v>
      </c>
      <c r="Y17" s="96">
        <v>2085500000</v>
      </c>
    </row>
    <row r="18" spans="13:25" ht="14.25" customHeight="1" x14ac:dyDescent="0.45">
      <c r="M18" s="106"/>
      <c r="N18" s="106"/>
      <c r="O18" s="106"/>
      <c r="P18" s="106"/>
      <c r="Q18" s="106"/>
      <c r="R18" s="106"/>
      <c r="X18" s="96">
        <v>2298000000</v>
      </c>
      <c r="Y18" s="96">
        <v>2185000000</v>
      </c>
    </row>
    <row r="19" spans="13:25" x14ac:dyDescent="0.45">
      <c r="M19" s="84"/>
      <c r="N19" s="84"/>
      <c r="O19" s="84"/>
      <c r="P19" s="84"/>
      <c r="Q19" s="84"/>
      <c r="R19" s="84"/>
      <c r="X19" s="96">
        <v>1191000000</v>
      </c>
      <c r="Y19" s="96">
        <v>3653000000</v>
      </c>
    </row>
    <row r="20" spans="13:25" x14ac:dyDescent="0.45">
      <c r="M20" s="84"/>
      <c r="N20" s="84"/>
      <c r="O20" s="84"/>
      <c r="P20" s="84"/>
      <c r="Q20" s="84"/>
      <c r="R20" s="84"/>
      <c r="X20" s="96">
        <v>5437000000</v>
      </c>
      <c r="Y20" s="96">
        <v>1751611000</v>
      </c>
    </row>
    <row r="21" spans="13:25" x14ac:dyDescent="0.45">
      <c r="M21" s="84"/>
      <c r="N21" s="84"/>
      <c r="O21" s="84"/>
      <c r="P21" s="84"/>
      <c r="Q21" s="84"/>
      <c r="R21" s="84"/>
      <c r="X21" s="96">
        <v>12128000000</v>
      </c>
      <c r="Y21" s="96">
        <v>14616000000</v>
      </c>
    </row>
    <row r="22" spans="13:25" x14ac:dyDescent="0.45">
      <c r="M22" s="84"/>
      <c r="N22" s="84"/>
      <c r="O22" s="84"/>
      <c r="P22" s="84"/>
      <c r="Q22" s="84"/>
      <c r="R22" s="84"/>
      <c r="X22" s="96">
        <v>798000000</v>
      </c>
      <c r="Y22" s="96">
        <v>9939000000</v>
      </c>
    </row>
    <row r="23" spans="13:25" x14ac:dyDescent="0.45">
      <c r="M23" s="84"/>
      <c r="N23" s="84"/>
      <c r="O23" s="84"/>
      <c r="P23" s="84"/>
      <c r="Q23" s="84"/>
      <c r="R23" s="84"/>
      <c r="X23" s="96">
        <v>1006200000</v>
      </c>
      <c r="Y23" s="96">
        <v>1735000000</v>
      </c>
    </row>
    <row r="24" spans="13:25" x14ac:dyDescent="0.45">
      <c r="M24" s="84"/>
      <c r="N24" s="84"/>
      <c r="O24" s="84"/>
      <c r="P24" s="84"/>
      <c r="Q24" s="84"/>
      <c r="R24" s="84"/>
      <c r="X24" s="96">
        <v>530616000</v>
      </c>
      <c r="Y24" s="96">
        <v>46407000000</v>
      </c>
    </row>
    <row r="25" spans="13:25" x14ac:dyDescent="0.45">
      <c r="M25" s="84"/>
      <c r="N25" s="84"/>
      <c r="O25" s="84"/>
      <c r="P25" s="84"/>
      <c r="Q25" s="84"/>
      <c r="R25" s="84"/>
      <c r="X25" s="96">
        <v>266761000</v>
      </c>
      <c r="Y25" s="96">
        <v>34679000000</v>
      </c>
    </row>
    <row r="26" spans="13:25" x14ac:dyDescent="0.45">
      <c r="M26" s="84"/>
      <c r="N26" s="84"/>
      <c r="O26" s="84"/>
      <c r="P26" s="84"/>
      <c r="Q26" s="84"/>
      <c r="R26" s="84"/>
      <c r="X26" s="96">
        <v>825242000</v>
      </c>
      <c r="Y26" s="96">
        <v>3497000000</v>
      </c>
    </row>
    <row r="27" spans="13:25" x14ac:dyDescent="0.45">
      <c r="M27" s="106" t="s">
        <v>1494</v>
      </c>
      <c r="N27" s="107"/>
      <c r="O27" s="107"/>
      <c r="P27" s="107"/>
      <c r="Q27" s="107"/>
      <c r="R27" s="107"/>
      <c r="X27" s="96">
        <v>349543000</v>
      </c>
      <c r="Y27" s="96">
        <v>2858200000</v>
      </c>
    </row>
    <row r="28" spans="13:25" x14ac:dyDescent="0.45">
      <c r="M28" s="107"/>
      <c r="N28" s="107"/>
      <c r="O28" s="107"/>
      <c r="P28" s="107"/>
      <c r="Q28" s="107"/>
      <c r="R28" s="107"/>
      <c r="X28" s="96">
        <v>12046000000</v>
      </c>
      <c r="Y28" s="96">
        <v>1598820000</v>
      </c>
    </row>
    <row r="29" spans="13:25" x14ac:dyDescent="0.45">
      <c r="M29" s="107"/>
      <c r="N29" s="107"/>
      <c r="O29" s="107"/>
      <c r="P29" s="107"/>
      <c r="Q29" s="107"/>
      <c r="R29" s="107"/>
      <c r="X29" s="96">
        <v>1540000000</v>
      </c>
      <c r="Y29" s="96">
        <v>1119412000</v>
      </c>
    </row>
    <row r="30" spans="13:25" x14ac:dyDescent="0.45">
      <c r="M30" s="107"/>
      <c r="N30" s="107"/>
      <c r="O30" s="107"/>
      <c r="P30" s="107"/>
      <c r="Q30" s="107"/>
      <c r="R30" s="107"/>
      <c r="X30" s="96">
        <v>650788000</v>
      </c>
      <c r="Y30" s="96">
        <v>2284336000</v>
      </c>
    </row>
    <row r="31" spans="13:25" x14ac:dyDescent="0.45">
      <c r="M31" s="102" t="s">
        <v>1496</v>
      </c>
      <c r="N31" s="103"/>
      <c r="O31" s="103"/>
      <c r="P31" s="103"/>
      <c r="Q31" s="103"/>
      <c r="R31" s="103"/>
      <c r="X31" s="96">
        <v>920000000</v>
      </c>
      <c r="Y31" s="96">
        <v>9667000000</v>
      </c>
    </row>
    <row r="32" spans="13:25" ht="14.25" customHeight="1" x14ac:dyDescent="0.45">
      <c r="M32" s="103"/>
      <c r="N32" s="103"/>
      <c r="O32" s="103"/>
      <c r="P32" s="103"/>
      <c r="Q32" s="103"/>
      <c r="R32" s="103"/>
      <c r="X32" s="96">
        <v>1360000000</v>
      </c>
      <c r="Y32" s="96">
        <v>1229564000</v>
      </c>
    </row>
    <row r="33" spans="13:25" ht="14.25" customHeight="1" x14ac:dyDescent="0.45">
      <c r="M33" s="103"/>
      <c r="N33" s="103"/>
      <c r="O33" s="103"/>
      <c r="P33" s="103"/>
      <c r="Q33" s="103"/>
      <c r="R33" s="103"/>
      <c r="X33" s="96">
        <v>5490000000</v>
      </c>
      <c r="Y33" s="96">
        <v>60542000000</v>
      </c>
    </row>
    <row r="34" spans="13:25" ht="14.25" customHeight="1" x14ac:dyDescent="0.45">
      <c r="M34" s="103"/>
      <c r="N34" s="103"/>
      <c r="O34" s="103"/>
      <c r="P34" s="103"/>
      <c r="Q34" s="103"/>
      <c r="R34" s="103"/>
      <c r="X34" s="96">
        <v>448763000</v>
      </c>
      <c r="Y34" s="96">
        <v>5215000000</v>
      </c>
    </row>
    <row r="35" spans="13:25" ht="14.25" customHeight="1" x14ac:dyDescent="0.45">
      <c r="M35" s="103"/>
      <c r="N35" s="103"/>
      <c r="O35" s="103"/>
      <c r="P35" s="103"/>
      <c r="Q35" s="103"/>
      <c r="R35" s="103"/>
      <c r="X35" s="96">
        <v>367856000</v>
      </c>
      <c r="Y35" s="96">
        <v>2188035000</v>
      </c>
    </row>
    <row r="36" spans="13:25" ht="14.25" customHeight="1" x14ac:dyDescent="0.45">
      <c r="M36" s="103"/>
      <c r="N36" s="103"/>
      <c r="O36" s="103"/>
      <c r="P36" s="103"/>
      <c r="Q36" s="103"/>
      <c r="R36" s="103"/>
      <c r="X36" s="96">
        <v>1353000000</v>
      </c>
      <c r="Y36" s="96">
        <v>3833000000</v>
      </c>
    </row>
    <row r="37" spans="13:25" ht="14.25" customHeight="1" x14ac:dyDescent="0.45">
      <c r="M37" s="103"/>
      <c r="N37" s="103"/>
      <c r="O37" s="103"/>
      <c r="P37" s="103"/>
      <c r="Q37" s="103"/>
      <c r="R37" s="103"/>
      <c r="X37" s="96">
        <v>303200000</v>
      </c>
      <c r="Y37" s="96">
        <v>2599000000</v>
      </c>
    </row>
    <row r="38" spans="13:25" ht="14.25" customHeight="1" x14ac:dyDescent="0.45">
      <c r="M38" s="103"/>
      <c r="N38" s="103"/>
      <c r="O38" s="103"/>
      <c r="P38" s="103"/>
      <c r="Q38" s="103"/>
      <c r="R38" s="103"/>
      <c r="X38" s="96">
        <v>812000000</v>
      </c>
      <c r="Y38" s="96">
        <v>14903000000</v>
      </c>
    </row>
    <row r="39" spans="13:25" ht="14.25" customHeight="1" x14ac:dyDescent="0.45">
      <c r="M39" s="103"/>
      <c r="N39" s="103"/>
      <c r="O39" s="103"/>
      <c r="P39" s="103"/>
      <c r="Q39" s="103"/>
      <c r="R39" s="103"/>
      <c r="X39" s="96">
        <v>206000000</v>
      </c>
      <c r="Y39" s="96">
        <v>1049553000</v>
      </c>
    </row>
    <row r="40" spans="13:25" ht="14.25" customHeight="1" x14ac:dyDescent="0.45">
      <c r="M40" s="103"/>
      <c r="N40" s="103"/>
      <c r="O40" s="103"/>
      <c r="P40" s="103"/>
      <c r="Q40" s="103"/>
      <c r="R40" s="103"/>
      <c r="X40" s="96">
        <v>627000000</v>
      </c>
      <c r="Y40" s="96">
        <v>1516290000</v>
      </c>
    </row>
    <row r="41" spans="13:25" ht="14.25" customHeight="1" x14ac:dyDescent="0.45">
      <c r="M41" s="103"/>
      <c r="N41" s="103"/>
      <c r="O41" s="103"/>
      <c r="P41" s="103"/>
      <c r="Q41" s="103"/>
      <c r="R41" s="103"/>
      <c r="X41" s="96">
        <v>1358000000</v>
      </c>
      <c r="Y41" s="96">
        <v>3809000000</v>
      </c>
    </row>
    <row r="42" spans="13:25" ht="14.25" customHeight="1" x14ac:dyDescent="0.45">
      <c r="M42" s="103"/>
      <c r="N42" s="103"/>
      <c r="O42" s="103"/>
      <c r="P42" s="103"/>
      <c r="Q42" s="103"/>
      <c r="R42" s="103"/>
      <c r="X42" s="96">
        <v>1646000000</v>
      </c>
      <c r="Y42" s="96">
        <v>1554500000</v>
      </c>
    </row>
    <row r="43" spans="13:25" ht="14.25" customHeight="1" x14ac:dyDescent="0.45">
      <c r="M43" s="103"/>
      <c r="N43" s="103"/>
      <c r="O43" s="103"/>
      <c r="P43" s="103"/>
      <c r="Q43" s="103"/>
      <c r="R43" s="103"/>
      <c r="X43" s="96">
        <v>525745000</v>
      </c>
      <c r="Y43" s="96">
        <v>3229000000</v>
      </c>
    </row>
    <row r="44" spans="13:25" x14ac:dyDescent="0.45">
      <c r="X44" s="96">
        <v>577000000</v>
      </c>
      <c r="Y44" s="96">
        <v>1479000000</v>
      </c>
    </row>
    <row r="45" spans="13:25" x14ac:dyDescent="0.45">
      <c r="M45" s="100" t="s">
        <v>1497</v>
      </c>
      <c r="N45" s="101"/>
      <c r="O45" s="101"/>
      <c r="P45" s="101"/>
      <c r="Q45" s="101"/>
      <c r="R45" s="101"/>
      <c r="X45" s="96">
        <v>1156386000</v>
      </c>
      <c r="Y45" s="96">
        <v>4087000000</v>
      </c>
    </row>
    <row r="46" spans="13:25" x14ac:dyDescent="0.45">
      <c r="M46" s="101"/>
      <c r="N46" s="101"/>
      <c r="O46" s="101"/>
      <c r="P46" s="101"/>
      <c r="Q46" s="101"/>
      <c r="R46" s="101"/>
      <c r="Y46" s="96">
        <v>7427000000</v>
      </c>
    </row>
    <row r="47" spans="13:25" x14ac:dyDescent="0.45">
      <c r="M47" s="101"/>
      <c r="N47" s="101"/>
      <c r="O47" s="101"/>
      <c r="P47" s="101"/>
      <c r="Q47" s="101"/>
      <c r="R47" s="101"/>
      <c r="Y47" s="96">
        <v>11801000000</v>
      </c>
    </row>
    <row r="48" spans="13:25" x14ac:dyDescent="0.45">
      <c r="M48" s="101"/>
      <c r="N48" s="101"/>
      <c r="O48" s="101"/>
      <c r="P48" s="101"/>
      <c r="Q48" s="101"/>
      <c r="R48" s="101"/>
      <c r="Y48" s="96">
        <v>4221000000</v>
      </c>
    </row>
    <row r="49" spans="13:25" x14ac:dyDescent="0.45">
      <c r="M49" s="101"/>
      <c r="N49" s="101"/>
      <c r="O49" s="101"/>
      <c r="P49" s="101"/>
      <c r="Q49" s="101"/>
      <c r="R49" s="101"/>
      <c r="Y49" s="96">
        <v>2309800000</v>
      </c>
    </row>
    <row r="50" spans="13:25" x14ac:dyDescent="0.45">
      <c r="M50" s="101"/>
      <c r="N50" s="101"/>
      <c r="O50" s="101"/>
      <c r="P50" s="101"/>
      <c r="Q50" s="101"/>
      <c r="R50" s="101"/>
      <c r="Y50" s="96">
        <v>1668521000</v>
      </c>
    </row>
    <row r="51" spans="13:25" x14ac:dyDescent="0.45">
      <c r="M51" s="101"/>
      <c r="N51" s="101"/>
      <c r="O51" s="101"/>
      <c r="P51" s="101"/>
      <c r="Q51" s="101"/>
      <c r="R51" s="101"/>
      <c r="Y51" s="96">
        <v>6246000000</v>
      </c>
    </row>
    <row r="52" spans="13:25" x14ac:dyDescent="0.45">
      <c r="M52" s="101"/>
      <c r="N52" s="101"/>
      <c r="O52" s="101"/>
      <c r="P52" s="101"/>
      <c r="Q52" s="101"/>
      <c r="R52" s="101"/>
      <c r="Y52" s="96">
        <v>3230758000</v>
      </c>
    </row>
    <row r="53" spans="13:25" x14ac:dyDescent="0.45">
      <c r="M53" s="101"/>
      <c r="N53" s="101"/>
      <c r="O53" s="101"/>
      <c r="P53" s="101"/>
      <c r="Q53" s="101"/>
      <c r="R53" s="101"/>
    </row>
    <row r="54" spans="13:25" x14ac:dyDescent="0.45">
      <c r="M54" s="101"/>
      <c r="N54" s="101"/>
      <c r="O54" s="101"/>
      <c r="P54" s="101"/>
      <c r="Q54" s="101"/>
      <c r="R54" s="101"/>
    </row>
  </sheetData>
  <mergeCells count="6">
    <mergeCell ref="M45:R54"/>
    <mergeCell ref="M31:R43"/>
    <mergeCell ref="A1:R5"/>
    <mergeCell ref="M7:R10"/>
    <mergeCell ref="M11:R18"/>
    <mergeCell ref="M27:R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B3F8-3006-4961-B841-8CACAB776B77}">
  <sheetPr>
    <tabColor theme="2" tint="-9.9978637043366805E-2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0E1E-0211-47AE-9E34-0C742553FEF1}">
  <sheetPr>
    <tabColor theme="2" tint="-9.9978637043366805E-2"/>
  </sheetPr>
  <dimension ref="A1:M57"/>
  <sheetViews>
    <sheetView workbookViewId="0">
      <selection activeCell="B24" sqref="B24"/>
    </sheetView>
  </sheetViews>
  <sheetFormatPr defaultRowHeight="14.25" x14ac:dyDescent="0.45"/>
  <cols>
    <col min="1" max="1" width="15.86328125" bestFit="1" customWidth="1"/>
    <col min="2" max="2" width="43" bestFit="1" customWidth="1"/>
    <col min="5" max="5" width="17.86328125" customWidth="1"/>
    <col min="6" max="6" width="28.265625" bestFit="1" customWidth="1"/>
    <col min="8" max="8" width="14.796875" style="97" customWidth="1"/>
    <col min="9" max="9" width="14.796875" style="97" bestFit="1" customWidth="1"/>
    <col min="13" max="13" width="14.796875" bestFit="1" customWidth="1"/>
  </cols>
  <sheetData>
    <row r="1" spans="1:13" ht="17.649999999999999" x14ac:dyDescent="0.5">
      <c r="A1" s="83"/>
      <c r="B1" s="89" t="s">
        <v>1491</v>
      </c>
      <c r="E1" s="89"/>
      <c r="F1" s="89" t="s">
        <v>1492</v>
      </c>
      <c r="H1" s="96">
        <v>8067000000</v>
      </c>
      <c r="I1" s="96">
        <v>93626000000</v>
      </c>
      <c r="M1" s="2"/>
    </row>
    <row r="2" spans="1:13" ht="15.75" x14ac:dyDescent="0.5">
      <c r="A2" s="81"/>
      <c r="B2" s="81"/>
      <c r="E2" s="81"/>
      <c r="F2" s="91"/>
      <c r="H2" s="96">
        <v>862730000</v>
      </c>
      <c r="I2" s="96">
        <v>4051194000</v>
      </c>
      <c r="M2" s="2"/>
    </row>
    <row r="3" spans="1:13" ht="15.75" x14ac:dyDescent="0.5">
      <c r="A3" s="86" t="s">
        <v>1477</v>
      </c>
      <c r="B3" s="88">
        <v>8177892052.6315794</v>
      </c>
      <c r="E3" s="86" t="s">
        <v>1477</v>
      </c>
      <c r="F3" s="95">
        <v>1482013105.2631578</v>
      </c>
      <c r="H3" s="96">
        <v>637459000</v>
      </c>
      <c r="I3" s="96">
        <v>2259262000</v>
      </c>
      <c r="M3" s="2"/>
    </row>
    <row r="4" spans="1:13" ht="15.75" x14ac:dyDescent="0.5">
      <c r="A4" s="86" t="s">
        <v>1478</v>
      </c>
      <c r="B4" s="88">
        <v>2116806783.9459524</v>
      </c>
      <c r="E4" s="86" t="s">
        <v>1478</v>
      </c>
      <c r="F4" s="95">
        <v>347833490.92670369</v>
      </c>
      <c r="H4" s="96">
        <v>0</v>
      </c>
      <c r="I4" s="96">
        <v>1658961000</v>
      </c>
      <c r="M4" s="2"/>
    </row>
    <row r="5" spans="1:13" ht="15.75" x14ac:dyDescent="0.5">
      <c r="A5" s="86" t="s">
        <v>1479</v>
      </c>
      <c r="B5" s="88">
        <v>2883000000</v>
      </c>
      <c r="E5" s="86" t="s">
        <v>1479</v>
      </c>
      <c r="F5" s="95">
        <v>637459000</v>
      </c>
      <c r="H5" s="96">
        <v>725200000</v>
      </c>
      <c r="I5" s="96">
        <v>2170100000</v>
      </c>
      <c r="M5" s="2"/>
    </row>
    <row r="6" spans="1:13" ht="15.75" x14ac:dyDescent="0.5">
      <c r="A6" s="86" t="s">
        <v>1480</v>
      </c>
      <c r="B6" s="85" t="e">
        <v>#N/A</v>
      </c>
      <c r="E6" s="86" t="s">
        <v>1480</v>
      </c>
      <c r="F6" s="93">
        <v>0</v>
      </c>
      <c r="H6" s="96">
        <v>125286000</v>
      </c>
      <c r="I6" s="96">
        <v>1352931000</v>
      </c>
      <c r="M6" s="2"/>
    </row>
    <row r="7" spans="1:13" ht="15.75" x14ac:dyDescent="0.5">
      <c r="A7" s="86" t="s">
        <v>1481</v>
      </c>
      <c r="B7" s="88">
        <v>15981540750.249882</v>
      </c>
      <c r="E7" s="86" t="s">
        <v>1481</v>
      </c>
      <c r="F7" s="95">
        <v>2626085267.5388637</v>
      </c>
      <c r="H7" s="96">
        <v>1451000000</v>
      </c>
      <c r="I7" s="96">
        <v>3952000000</v>
      </c>
      <c r="M7" s="2"/>
    </row>
    <row r="8" spans="1:13" ht="15.75" x14ac:dyDescent="0.5">
      <c r="A8" s="86" t="s">
        <v>1482</v>
      </c>
      <c r="B8" s="90">
        <v>2.5540964475189753E+20</v>
      </c>
      <c r="E8" s="86" t="s">
        <v>1482</v>
      </c>
      <c r="F8" s="93">
        <v>6.8963238323846656E+18</v>
      </c>
      <c r="H8" s="96">
        <v>0</v>
      </c>
      <c r="I8" s="96">
        <v>1693800000</v>
      </c>
      <c r="M8" s="2"/>
    </row>
    <row r="9" spans="1:13" ht="15.75" x14ac:dyDescent="0.5">
      <c r="A9" s="86" t="s">
        <v>1483</v>
      </c>
      <c r="B9" s="90">
        <v>16.252995410957475</v>
      </c>
      <c r="E9" s="86" t="s">
        <v>1483</v>
      </c>
      <c r="F9" s="93">
        <v>8.6986466815203691</v>
      </c>
      <c r="H9" s="96">
        <v>571000000</v>
      </c>
      <c r="I9" s="96">
        <v>2883000000</v>
      </c>
      <c r="M9" s="2"/>
    </row>
    <row r="10" spans="1:13" ht="15.75" x14ac:dyDescent="0.5">
      <c r="A10" s="86" t="s">
        <v>1484</v>
      </c>
      <c r="B10" s="90">
        <v>3.8254259342664021</v>
      </c>
      <c r="E10" s="86" t="s">
        <v>1484</v>
      </c>
      <c r="F10" s="93">
        <v>2.9375657140593043</v>
      </c>
      <c r="H10" s="96">
        <v>792917000</v>
      </c>
      <c r="I10" s="96">
        <v>4084316000</v>
      </c>
      <c r="M10" s="2"/>
    </row>
    <row r="11" spans="1:13" ht="15.75" x14ac:dyDescent="0.5">
      <c r="A11" s="86" t="s">
        <v>1485</v>
      </c>
      <c r="B11" s="88">
        <v>92875627000</v>
      </c>
      <c r="E11" s="86" t="s">
        <v>1485</v>
      </c>
      <c r="F11" s="95">
        <v>12128000000</v>
      </c>
      <c r="H11" s="96">
        <v>6207000000</v>
      </c>
      <c r="I11" s="96">
        <v>29681000000</v>
      </c>
      <c r="M11" s="2"/>
    </row>
    <row r="12" spans="1:13" ht="15.75" x14ac:dyDescent="0.5">
      <c r="A12" s="86" t="s">
        <v>1486</v>
      </c>
      <c r="B12" s="88">
        <v>1049553000</v>
      </c>
      <c r="E12" s="86" t="s">
        <v>1486</v>
      </c>
      <c r="F12" s="95">
        <v>125286000</v>
      </c>
      <c r="H12" s="96">
        <v>0</v>
      </c>
      <c r="I12" s="96">
        <v>4121600000</v>
      </c>
      <c r="M12" s="2"/>
    </row>
    <row r="13" spans="1:13" ht="15.75" x14ac:dyDescent="0.5">
      <c r="A13" s="86" t="s">
        <v>1487</v>
      </c>
      <c r="B13" s="88">
        <v>60542000000</v>
      </c>
      <c r="E13" s="86" t="s">
        <v>1487</v>
      </c>
      <c r="F13" s="95">
        <v>12128000000</v>
      </c>
      <c r="H13" s="96">
        <v>563975000</v>
      </c>
      <c r="I13" s="96">
        <v>2661230000</v>
      </c>
      <c r="M13" s="2"/>
    </row>
    <row r="14" spans="1:13" ht="15.75" x14ac:dyDescent="0.5">
      <c r="A14" s="86" t="s">
        <v>1488</v>
      </c>
      <c r="B14" s="88">
        <v>466139847000</v>
      </c>
      <c r="E14" s="86" t="s">
        <v>1488</v>
      </c>
      <c r="F14" s="95">
        <v>84474747000</v>
      </c>
      <c r="H14" s="96">
        <v>1094000000</v>
      </c>
      <c r="I14" s="96">
        <v>3086000000</v>
      </c>
      <c r="M14" s="2"/>
    </row>
    <row r="15" spans="1:13" ht="16.149999999999999" thickBot="1" x14ac:dyDescent="0.55000000000000004">
      <c r="A15" s="87" t="s">
        <v>1489</v>
      </c>
      <c r="B15" s="94">
        <v>57</v>
      </c>
      <c r="E15" s="87" t="s">
        <v>1489</v>
      </c>
      <c r="F15" s="92">
        <v>57</v>
      </c>
      <c r="H15" s="96">
        <v>923000000</v>
      </c>
      <c r="I15" s="96">
        <v>6821000000</v>
      </c>
      <c r="M15" s="2"/>
    </row>
    <row r="16" spans="1:13" ht="14.65" thickBot="1" x14ac:dyDescent="0.5">
      <c r="H16" s="96">
        <v>4816000000</v>
      </c>
      <c r="I16" s="96">
        <v>15061000000</v>
      </c>
      <c r="M16" s="2"/>
    </row>
    <row r="17" spans="1:13" x14ac:dyDescent="0.45">
      <c r="A17" s="83"/>
      <c r="B17" s="83"/>
      <c r="H17" s="96">
        <v>296583000</v>
      </c>
      <c r="I17" s="96">
        <v>1587562000</v>
      </c>
      <c r="M17" s="2"/>
    </row>
    <row r="18" spans="1:13" x14ac:dyDescent="0.45">
      <c r="A18" s="81"/>
      <c r="B18" s="81"/>
      <c r="H18" s="96">
        <v>0</v>
      </c>
      <c r="I18" s="96">
        <v>2085500000</v>
      </c>
      <c r="M18" s="2"/>
    </row>
    <row r="19" spans="1:13" x14ac:dyDescent="0.45">
      <c r="A19" s="81"/>
      <c r="B19" s="98">
        <f>B13-B12</f>
        <v>59492447000</v>
      </c>
      <c r="C19" s="97"/>
      <c r="D19" s="97"/>
      <c r="E19" s="99">
        <f>F13-F12</f>
        <v>12002714000</v>
      </c>
      <c r="H19" s="96">
        <v>0</v>
      </c>
      <c r="I19" s="96">
        <v>2185000000</v>
      </c>
      <c r="M19" s="2"/>
    </row>
    <row r="20" spans="1:13" x14ac:dyDescent="0.45">
      <c r="A20" s="81"/>
      <c r="B20" s="81"/>
      <c r="H20" s="96">
        <v>142751000</v>
      </c>
      <c r="I20" s="96">
        <v>750373000</v>
      </c>
      <c r="M20" s="2"/>
    </row>
    <row r="21" spans="1:13" x14ac:dyDescent="0.45">
      <c r="A21" s="81"/>
      <c r="B21" s="81"/>
      <c r="H21" s="96">
        <v>143969000</v>
      </c>
      <c r="I21" s="96">
        <v>824941000</v>
      </c>
      <c r="M21" s="2"/>
    </row>
    <row r="22" spans="1:13" x14ac:dyDescent="0.45">
      <c r="A22" s="81"/>
      <c r="B22" s="81"/>
      <c r="H22" s="96">
        <v>769000000</v>
      </c>
      <c r="I22" s="96">
        <v>3653000000</v>
      </c>
      <c r="M22" s="2"/>
    </row>
    <row r="23" spans="1:13" x14ac:dyDescent="0.45">
      <c r="A23" s="81"/>
      <c r="B23" s="81"/>
      <c r="H23" s="96">
        <v>0</v>
      </c>
      <c r="I23" s="96">
        <v>1751611000</v>
      </c>
      <c r="M23" s="2"/>
    </row>
    <row r="24" spans="1:13" x14ac:dyDescent="0.45">
      <c r="A24" s="81"/>
      <c r="B24" s="81"/>
      <c r="H24" s="96">
        <v>2298000000</v>
      </c>
      <c r="I24" s="96">
        <v>14616000000</v>
      </c>
      <c r="M24" s="2"/>
    </row>
    <row r="25" spans="1:13" x14ac:dyDescent="0.45">
      <c r="A25" s="81"/>
      <c r="B25" s="81"/>
      <c r="H25" s="96">
        <v>1191000000</v>
      </c>
      <c r="I25" s="96">
        <v>9939000000</v>
      </c>
      <c r="M25" s="2"/>
    </row>
    <row r="26" spans="1:13" x14ac:dyDescent="0.45">
      <c r="A26" s="81"/>
      <c r="B26" s="81"/>
      <c r="H26" s="96">
        <v>0</v>
      </c>
      <c r="I26" s="96">
        <v>1735000000</v>
      </c>
      <c r="M26" s="2"/>
    </row>
    <row r="27" spans="1:13" x14ac:dyDescent="0.45">
      <c r="A27" s="81"/>
      <c r="B27" s="81"/>
      <c r="H27" s="96">
        <v>5437000000</v>
      </c>
      <c r="I27" s="96">
        <v>46407000000</v>
      </c>
      <c r="M27" s="2"/>
    </row>
    <row r="28" spans="1:13" x14ac:dyDescent="0.45">
      <c r="A28" s="81"/>
      <c r="B28" s="81"/>
      <c r="H28" s="96">
        <v>12128000000</v>
      </c>
      <c r="I28" s="96">
        <v>34679000000</v>
      </c>
      <c r="M28" s="2"/>
    </row>
    <row r="29" spans="1:13" x14ac:dyDescent="0.45">
      <c r="A29" s="81"/>
      <c r="B29" s="81"/>
      <c r="H29" s="96">
        <v>798000000</v>
      </c>
      <c r="I29" s="96">
        <v>3497000000</v>
      </c>
      <c r="M29" s="2"/>
    </row>
    <row r="30" spans="1:13" x14ac:dyDescent="0.45">
      <c r="A30" s="81"/>
      <c r="B30" s="81"/>
      <c r="H30" s="96">
        <v>1006200000</v>
      </c>
      <c r="I30" s="96">
        <v>2858200000</v>
      </c>
      <c r="M30" s="2"/>
    </row>
    <row r="31" spans="1:13" ht="14.65" thickBot="1" x14ac:dyDescent="0.5">
      <c r="A31" s="82"/>
      <c r="B31" s="82"/>
      <c r="H31" s="96">
        <v>530616000</v>
      </c>
      <c r="I31" s="96">
        <v>1598820000</v>
      </c>
      <c r="M31" s="2"/>
    </row>
    <row r="32" spans="1:13" x14ac:dyDescent="0.45">
      <c r="H32" s="96">
        <v>266761000</v>
      </c>
      <c r="I32" s="96">
        <v>1119412000</v>
      </c>
      <c r="M32" s="2"/>
    </row>
    <row r="33" spans="8:13" x14ac:dyDescent="0.45">
      <c r="H33" s="96">
        <v>825242000</v>
      </c>
      <c r="I33" s="96">
        <v>2284336000</v>
      </c>
      <c r="M33" s="2"/>
    </row>
    <row r="34" spans="8:13" x14ac:dyDescent="0.45">
      <c r="H34" s="96">
        <v>0</v>
      </c>
      <c r="I34" s="96">
        <v>9667000000</v>
      </c>
      <c r="M34" s="2"/>
    </row>
    <row r="35" spans="8:13" x14ac:dyDescent="0.45">
      <c r="H35" s="96">
        <v>349543000</v>
      </c>
      <c r="I35" s="96">
        <v>1229564000</v>
      </c>
      <c r="M35" s="2"/>
    </row>
    <row r="36" spans="8:13" x14ac:dyDescent="0.45">
      <c r="H36" s="96">
        <v>12046000000</v>
      </c>
      <c r="I36" s="96">
        <v>60542000000</v>
      </c>
      <c r="M36" s="2"/>
    </row>
    <row r="37" spans="8:13" x14ac:dyDescent="0.45">
      <c r="H37" s="96">
        <v>1540000000</v>
      </c>
      <c r="I37" s="96">
        <v>5215000000</v>
      </c>
      <c r="M37" s="2"/>
    </row>
    <row r="38" spans="8:13" x14ac:dyDescent="0.45">
      <c r="H38" s="96">
        <v>650788000</v>
      </c>
      <c r="I38" s="96">
        <v>2188035000</v>
      </c>
      <c r="M38" s="2"/>
    </row>
    <row r="39" spans="8:13" x14ac:dyDescent="0.45">
      <c r="H39" s="96">
        <v>920000000</v>
      </c>
      <c r="I39" s="96">
        <v>3833000000</v>
      </c>
      <c r="M39" s="2"/>
    </row>
    <row r="40" spans="8:13" x14ac:dyDescent="0.45">
      <c r="H40" s="96">
        <v>1360000000</v>
      </c>
      <c r="I40" s="96">
        <v>2599000000</v>
      </c>
      <c r="M40" s="2"/>
    </row>
    <row r="41" spans="8:13" x14ac:dyDescent="0.45">
      <c r="H41" s="96">
        <v>5490000000</v>
      </c>
      <c r="I41" s="96">
        <v>14903000000</v>
      </c>
      <c r="M41" s="2"/>
    </row>
    <row r="42" spans="8:13" x14ac:dyDescent="0.45">
      <c r="H42" s="96">
        <v>448763000</v>
      </c>
      <c r="I42" s="96">
        <v>1049553000</v>
      </c>
      <c r="M42" s="2"/>
    </row>
    <row r="43" spans="8:13" x14ac:dyDescent="0.45">
      <c r="H43" s="96">
        <v>367856000</v>
      </c>
      <c r="I43" s="96">
        <v>1516290000</v>
      </c>
      <c r="M43" s="2"/>
    </row>
    <row r="44" spans="8:13" x14ac:dyDescent="0.45">
      <c r="H44" s="96">
        <v>1353000000</v>
      </c>
      <c r="I44" s="96">
        <v>3809000000</v>
      </c>
      <c r="M44" s="2"/>
    </row>
    <row r="45" spans="8:13" x14ac:dyDescent="0.45">
      <c r="H45" s="96">
        <v>303200000</v>
      </c>
      <c r="I45" s="96">
        <v>1554500000</v>
      </c>
      <c r="M45" s="2"/>
    </row>
    <row r="46" spans="8:13" x14ac:dyDescent="0.45">
      <c r="H46" s="96">
        <v>812000000</v>
      </c>
      <c r="I46" s="96">
        <v>3229000000</v>
      </c>
      <c r="M46" s="2"/>
    </row>
    <row r="47" spans="8:13" x14ac:dyDescent="0.45">
      <c r="H47" s="96">
        <v>206000000</v>
      </c>
      <c r="I47" s="96">
        <v>1479000000</v>
      </c>
      <c r="M47" s="2"/>
    </row>
    <row r="48" spans="8:13" x14ac:dyDescent="0.45">
      <c r="H48" s="96">
        <v>627000000</v>
      </c>
      <c r="I48" s="96">
        <v>4087000000</v>
      </c>
      <c r="M48" s="2"/>
    </row>
    <row r="49" spans="8:13" x14ac:dyDescent="0.45">
      <c r="H49" s="96">
        <v>0</v>
      </c>
      <c r="I49" s="96">
        <v>777985000</v>
      </c>
      <c r="M49" s="2"/>
    </row>
    <row r="50" spans="8:13" x14ac:dyDescent="0.45">
      <c r="H50" s="96">
        <v>1358000000</v>
      </c>
      <c r="I50" s="96">
        <v>7427000000</v>
      </c>
      <c r="M50" s="2"/>
    </row>
    <row r="51" spans="8:13" x14ac:dyDescent="0.45">
      <c r="H51" s="96">
        <v>0</v>
      </c>
      <c r="I51" s="96">
        <v>11801000000</v>
      </c>
      <c r="M51" s="2"/>
    </row>
    <row r="52" spans="8:13" x14ac:dyDescent="0.45">
      <c r="H52" s="96">
        <v>67777000</v>
      </c>
      <c r="I52" s="96">
        <v>821692000</v>
      </c>
      <c r="M52" s="2"/>
    </row>
    <row r="53" spans="8:13" x14ac:dyDescent="0.45">
      <c r="H53" s="96">
        <v>1646000000</v>
      </c>
      <c r="I53" s="96">
        <v>4221000000</v>
      </c>
      <c r="M53" s="2"/>
    </row>
    <row r="54" spans="8:13" x14ac:dyDescent="0.45">
      <c r="H54" s="96">
        <v>0</v>
      </c>
      <c r="I54" s="96">
        <v>2309800000</v>
      </c>
      <c r="M54" s="2"/>
    </row>
    <row r="55" spans="8:13" x14ac:dyDescent="0.45">
      <c r="H55" s="96">
        <v>525745000</v>
      </c>
      <c r="I55" s="96">
        <v>1668521000</v>
      </c>
      <c r="M55" s="2"/>
    </row>
    <row r="56" spans="8:13" x14ac:dyDescent="0.45">
      <c r="H56" s="96">
        <v>577000000</v>
      </c>
      <c r="I56" s="96">
        <v>6246000000</v>
      </c>
      <c r="M56" s="2"/>
    </row>
    <row r="57" spans="8:13" x14ac:dyDescent="0.45">
      <c r="H57" s="96">
        <v>1156386000</v>
      </c>
      <c r="I57" s="96">
        <v>3230758000</v>
      </c>
      <c r="M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33C0-2CAD-4E7C-AC3B-47B36DFE02E6}">
  <sheetPr>
    <tabColor theme="4" tint="0.79998168889431442"/>
  </sheetPr>
  <dimension ref="B3:K24"/>
  <sheetViews>
    <sheetView showGridLines="0" zoomScale="110" zoomScaleNormal="110" workbookViewId="0">
      <selection activeCell="C4" sqref="C4"/>
    </sheetView>
  </sheetViews>
  <sheetFormatPr defaultRowHeight="14.25" x14ac:dyDescent="0.45"/>
  <cols>
    <col min="2" max="2" width="16.46484375" customWidth="1"/>
    <col min="3" max="6" width="9.46484375" customWidth="1"/>
    <col min="7" max="7" width="20.3984375" style="7" customWidth="1"/>
    <col min="8" max="8" width="19.46484375" style="7" customWidth="1"/>
    <col min="9" max="9" width="18.33203125" style="7" customWidth="1"/>
    <col min="10" max="10" width="20.53125" customWidth="1"/>
  </cols>
  <sheetData>
    <row r="3" spans="2:11" ht="14.25" customHeight="1" x14ac:dyDescent="0.45">
      <c r="B3" s="28" t="s">
        <v>579</v>
      </c>
      <c r="C3" s="29"/>
      <c r="D3" s="108" t="str">
        <f>VLOOKUP(C4, Security_name,2,FALSE)</f>
        <v>American Airlines Group</v>
      </c>
      <c r="E3" s="109"/>
      <c r="F3" s="109"/>
      <c r="G3" s="109"/>
      <c r="H3" s="109"/>
      <c r="I3" s="109"/>
      <c r="J3" s="109"/>
    </row>
    <row r="4" spans="2:11" ht="14.25" customHeight="1" x14ac:dyDescent="0.45">
      <c r="B4" s="77" t="s">
        <v>580</v>
      </c>
      <c r="C4" s="24" t="s">
        <v>10</v>
      </c>
      <c r="D4" s="109"/>
      <c r="E4" s="109"/>
      <c r="F4" s="109"/>
      <c r="G4" s="109"/>
      <c r="H4" s="109"/>
      <c r="I4" s="109"/>
      <c r="J4" s="109"/>
    </row>
    <row r="6" spans="2:11" ht="14.65" thickBot="1" x14ac:dyDescent="0.5"/>
    <row r="7" spans="2:11" ht="14.65" customHeight="1" thickTop="1" thickBot="1" x14ac:dyDescent="0.5">
      <c r="B7" s="110" t="s">
        <v>581</v>
      </c>
      <c r="C7" s="110"/>
      <c r="D7" s="110"/>
      <c r="E7" s="110"/>
      <c r="F7" s="110"/>
      <c r="G7" s="111" t="s">
        <v>582</v>
      </c>
      <c r="H7" s="111"/>
      <c r="I7" s="111"/>
      <c r="J7" s="111"/>
      <c r="K7" s="9"/>
    </row>
    <row r="8" spans="2:11" ht="15" customHeight="1" thickTop="1" thickBot="1" x14ac:dyDescent="0.5">
      <c r="B8" s="110"/>
      <c r="C8" s="110"/>
      <c r="D8" s="110"/>
      <c r="E8" s="110"/>
      <c r="F8" s="110"/>
      <c r="G8" s="111"/>
      <c r="H8" s="111"/>
      <c r="I8" s="111"/>
      <c r="J8" s="111"/>
      <c r="K8" s="11"/>
    </row>
    <row r="9" spans="2:11" ht="15" customHeight="1" thickTop="1" thickBot="1" x14ac:dyDescent="0.5">
      <c r="B9" s="110"/>
      <c r="C9" s="110"/>
      <c r="D9" s="110"/>
      <c r="E9" s="110"/>
      <c r="F9" s="110"/>
      <c r="G9" s="112" t="s">
        <v>11</v>
      </c>
      <c r="H9" s="112" t="s">
        <v>14</v>
      </c>
      <c r="I9" s="112" t="s">
        <v>15</v>
      </c>
      <c r="J9" s="113" t="s">
        <v>16</v>
      </c>
      <c r="K9" s="13"/>
    </row>
    <row r="10" spans="2:11" ht="14.65" customHeight="1" thickTop="1" thickBot="1" x14ac:dyDescent="0.5">
      <c r="B10" s="110"/>
      <c r="C10" s="110"/>
      <c r="D10" s="110"/>
      <c r="E10" s="110"/>
      <c r="F10" s="110"/>
      <c r="G10" s="112"/>
      <c r="H10" s="112"/>
      <c r="I10" s="112"/>
      <c r="J10" s="113"/>
    </row>
    <row r="11" spans="2:11" ht="14.65" hidden="1" thickTop="1" x14ac:dyDescent="0.45">
      <c r="B11" s="12" t="s">
        <v>583</v>
      </c>
      <c r="C11" s="13" t="s">
        <v>584</v>
      </c>
      <c r="D11" s="13" t="s">
        <v>585</v>
      </c>
      <c r="E11" s="13" t="s">
        <v>586</v>
      </c>
      <c r="F11" s="13" t="s">
        <v>587</v>
      </c>
      <c r="G11" s="14" t="s">
        <v>597</v>
      </c>
      <c r="H11" s="14" t="s">
        <v>598</v>
      </c>
      <c r="I11" s="14" t="s">
        <v>599</v>
      </c>
      <c r="J11" s="15" t="s">
        <v>600</v>
      </c>
    </row>
    <row r="12" spans="2:11" ht="14.25" customHeight="1" thickTop="1" x14ac:dyDescent="0.45">
      <c r="B12" s="16" t="s">
        <v>588</v>
      </c>
      <c r="C12" s="13"/>
      <c r="D12" s="13"/>
      <c r="E12" s="13"/>
      <c r="F12" s="13"/>
      <c r="G12" s="17">
        <f>INDEX(Total_Revenue, MATCH(C4, Ticker_Symbol, 0))</f>
        <v>24855000000</v>
      </c>
      <c r="H12" s="17">
        <f t="array" ref="H12">INDEX(Total_Revenue, MATCH(1, ($C$4=Ticker_Symbol)*($H$9=Year), 0))</f>
        <v>26743000000</v>
      </c>
      <c r="I12" s="17">
        <f t="array" ref="I12">INDEX(Total_Revenue, MATCH(1, (C4=Ticker_Symbol)*(I9=Year), 0))</f>
        <v>42650000000</v>
      </c>
      <c r="J12" s="18">
        <f t="array" ref="J12">INDEX(Total_Revenue, MATCH(1, (C4=Ticker_Symbol)*(J9=Year), 0))</f>
        <v>40990000000</v>
      </c>
      <c r="K12" s="10"/>
    </row>
    <row r="13" spans="2:11" x14ac:dyDescent="0.45">
      <c r="B13" s="12" t="s">
        <v>592</v>
      </c>
      <c r="C13" s="13"/>
      <c r="D13" s="13"/>
      <c r="E13" s="13"/>
      <c r="F13" s="13"/>
      <c r="G13" s="17">
        <f>(INDEX('NYSE Data'!F2:F1711, MATCH(C4, Ticker_Symbol, 0)))</f>
        <v>10499000000</v>
      </c>
      <c r="H13" s="17">
        <f t="array" ref="H13">INDEX(COGS, MATCH(1, ($C$4=Ticker_Symbol)*($H$9=Year), 0))</f>
        <v>11019000000</v>
      </c>
      <c r="I13" s="17">
        <f t="array" ref="I13">INDEX(COGS, MATCH(1, ($C$4=Ticker_Symbol)*($I$9=Year), 0))</f>
        <v>15620000000</v>
      </c>
      <c r="J13" s="18">
        <f t="array" ref="J13">INDEX(COGS, MATCH(1, ($C$4=Ticker_Symbol)*($J$9=Year), 0))</f>
        <v>11096000000</v>
      </c>
      <c r="K13" s="10"/>
    </row>
    <row r="14" spans="2:11" x14ac:dyDescent="0.45">
      <c r="B14" s="12"/>
      <c r="C14" s="13"/>
      <c r="D14" s="13"/>
      <c r="E14" s="13"/>
      <c r="F14" s="13"/>
      <c r="G14" s="14"/>
      <c r="H14" s="14"/>
      <c r="I14" s="14"/>
      <c r="J14" s="15"/>
    </row>
    <row r="15" spans="2:11" ht="14.65" thickBot="1" x14ac:dyDescent="0.5">
      <c r="B15" s="19" t="s">
        <v>589</v>
      </c>
      <c r="C15" s="13"/>
      <c r="D15" s="13"/>
      <c r="E15" s="13"/>
      <c r="F15" s="13"/>
      <c r="G15" s="71">
        <f>G12-G13</f>
        <v>14356000000</v>
      </c>
      <c r="H15" s="71">
        <f>H12-H13</f>
        <v>15724000000</v>
      </c>
      <c r="I15" s="71">
        <f t="shared" ref="I15:J15" si="0">I12-I13</f>
        <v>27030000000</v>
      </c>
      <c r="J15" s="72">
        <f t="shared" si="0"/>
        <v>29894000000</v>
      </c>
      <c r="K15" s="10"/>
    </row>
    <row r="16" spans="2:11" ht="14.65" thickTop="1" x14ac:dyDescent="0.45">
      <c r="B16" s="12"/>
      <c r="C16" s="13"/>
      <c r="D16" s="13"/>
      <c r="E16" s="13"/>
      <c r="F16" s="13"/>
      <c r="G16" s="14"/>
      <c r="H16" s="14"/>
      <c r="I16" s="14"/>
      <c r="J16" s="15"/>
    </row>
    <row r="17" spans="2:11" x14ac:dyDescent="0.45">
      <c r="B17" s="16" t="s">
        <v>590</v>
      </c>
      <c r="C17" s="13"/>
      <c r="D17" s="13"/>
      <c r="E17" s="13"/>
      <c r="F17" s="13"/>
      <c r="G17" s="14"/>
      <c r="H17" s="14"/>
      <c r="I17" s="14"/>
      <c r="J17" s="15"/>
    </row>
    <row r="18" spans="2:11" x14ac:dyDescent="0.45">
      <c r="B18" s="12" t="s">
        <v>593</v>
      </c>
      <c r="C18" s="13"/>
      <c r="D18" s="13"/>
      <c r="E18" s="13"/>
      <c r="F18" s="13"/>
      <c r="G18" s="17">
        <f>(INDEX('NYSE Data'!G2:G1711, MATCH(C4, Ticker_Symbol, 0)))</f>
        <v>12977000000</v>
      </c>
      <c r="H18" s="17">
        <f t="array" ref="H18">INDEX(SGAs, MATCH(1, (C4=Ticker_Symbol)*(H9=Year), 0))</f>
        <v>12913000000</v>
      </c>
      <c r="I18" s="17">
        <f t="array" ref="I18">INDEX(SGAs, MATCH(1, (C4=Ticker_Symbol)*(I9=Year), 0))</f>
        <v>20686000000</v>
      </c>
      <c r="J18" s="18">
        <f t="array" ref="J18">INDEX(SGAs, MATCH(1, (C4=Ticker_Symbol)*(J9=Year), 0))</f>
        <v>21275000000</v>
      </c>
      <c r="K18" s="10"/>
    </row>
    <row r="19" spans="2:11" x14ac:dyDescent="0.45">
      <c r="B19" s="12" t="s">
        <v>594</v>
      </c>
      <c r="C19" s="13"/>
      <c r="D19" s="13"/>
      <c r="E19" s="13"/>
      <c r="F19" s="13"/>
      <c r="G19" s="17">
        <f>(INDEX('NYSE Data'!H2:H1711, MATCH(C4, Ticker_Symbol, 0)))</f>
        <v>0</v>
      </c>
      <c r="H19" s="17">
        <f t="array" ref="H19">INDEX(R_D, MATCH(1, (C4=Ticker_Symbol)*(H9=Year), 0))</f>
        <v>0</v>
      </c>
      <c r="I19" s="17">
        <f t="array" ref="I19">INDEX(R_D, MATCH(1, (C4=Ticker_Symbol)*(I9=Year), 0))</f>
        <v>0</v>
      </c>
      <c r="J19" s="18">
        <f t="array" ref="J19">INDEX(R_D, MATCH(1, (C4=Ticker_Symbol)*(J9=Year), 0))</f>
        <v>0</v>
      </c>
      <c r="K19" s="10"/>
    </row>
    <row r="20" spans="2:11" x14ac:dyDescent="0.45">
      <c r="B20" s="12" t="s">
        <v>595</v>
      </c>
      <c r="C20" s="13"/>
      <c r="D20" s="13"/>
      <c r="E20" s="13"/>
      <c r="F20" s="13"/>
      <c r="G20" s="17">
        <f>(INDEX('NYSE Data'!I2:I1711, MATCH(C4, Ticker_Symbol, 0)))</f>
        <v>845000000</v>
      </c>
      <c r="H20" s="17">
        <f t="array" ref="H20">INDEX(Other_Items, MATCH(1, (C4=Ticker_Symbol)*(H9=Year), 0))</f>
        <v>853000000</v>
      </c>
      <c r="I20" s="17">
        <f t="array" ref="I20">INDEX(Other_Items, MATCH(1, (C4=Ticker_Symbol)*(I9=Year), 0))</f>
        <v>1295000000</v>
      </c>
      <c r="J20" s="18">
        <f t="array" ref="J20">INDEX(Other_Items, MATCH(1, (C4=Ticker_Symbol)*(J9=Year), 0))</f>
        <v>1364000000</v>
      </c>
      <c r="K20" s="10"/>
    </row>
    <row r="21" spans="2:11" ht="14.65" thickBot="1" x14ac:dyDescent="0.5">
      <c r="B21" s="19" t="s">
        <v>596</v>
      </c>
      <c r="C21" s="13"/>
      <c r="D21" s="13"/>
      <c r="E21" s="13"/>
      <c r="F21" s="13"/>
      <c r="G21" s="63">
        <f>SUM(G18:G20)</f>
        <v>13822000000</v>
      </c>
      <c r="H21" s="63">
        <f>SUM(H18:H20)</f>
        <v>13766000000</v>
      </c>
      <c r="I21" s="63">
        <f>SUM(I18:I20)</f>
        <v>21981000000</v>
      </c>
      <c r="J21" s="73">
        <f>SUM(J18:J20)</f>
        <v>22639000000</v>
      </c>
      <c r="K21" s="10"/>
    </row>
    <row r="22" spans="2:11" ht="14.65" thickTop="1" x14ac:dyDescent="0.45">
      <c r="B22" s="12"/>
      <c r="C22" s="13"/>
      <c r="D22" s="13"/>
      <c r="E22" s="13"/>
      <c r="F22" s="13"/>
      <c r="G22" s="20"/>
      <c r="H22" s="20"/>
      <c r="I22" s="20"/>
      <c r="J22" s="21"/>
    </row>
    <row r="23" spans="2:11" ht="14.65" thickBot="1" x14ac:dyDescent="0.5">
      <c r="B23" s="22" t="s">
        <v>591</v>
      </c>
      <c r="C23" s="23"/>
      <c r="D23" s="23"/>
      <c r="E23" s="23"/>
      <c r="F23" s="23"/>
      <c r="G23" s="74">
        <f>G15-G21</f>
        <v>534000000</v>
      </c>
      <c r="H23" s="74">
        <f t="shared" ref="H23:J23" si="1">H15-H21</f>
        <v>1958000000</v>
      </c>
      <c r="I23" s="74">
        <f t="shared" si="1"/>
        <v>5049000000</v>
      </c>
      <c r="J23" s="75">
        <f t="shared" si="1"/>
        <v>7255000000</v>
      </c>
      <c r="K23" s="76"/>
    </row>
    <row r="24" spans="2:11" ht="14.65" thickTop="1" x14ac:dyDescent="0.45">
      <c r="B24" s="8"/>
    </row>
  </sheetData>
  <mergeCells count="7">
    <mergeCell ref="D3:J4"/>
    <mergeCell ref="B7:F10"/>
    <mergeCell ref="G7:J8"/>
    <mergeCell ref="G9:G10"/>
    <mergeCell ref="H9:H10"/>
    <mergeCell ref="I9:I10"/>
    <mergeCell ref="J9:J10"/>
  </mergeCells>
  <phoneticPr fontId="20" type="noConversion"/>
  <dataValidations count="1">
    <dataValidation type="list" allowBlank="1" showInputMessage="1" showErrorMessage="1" sqref="C4" xr:uid="{17B683A1-A203-49A4-9975-19538D0F7546}">
      <formula1>Company_List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10A7-9339-4B1C-9341-3F7DABECCCA8}">
  <sheetPr>
    <tabColor theme="9" tint="0.79998168889431442"/>
  </sheetPr>
  <dimension ref="B2:J50"/>
  <sheetViews>
    <sheetView showGridLines="0" zoomScale="110" zoomScaleNormal="110" workbookViewId="0">
      <selection activeCell="G22" sqref="G22"/>
    </sheetView>
  </sheetViews>
  <sheetFormatPr defaultRowHeight="14.25" x14ac:dyDescent="0.45"/>
  <cols>
    <col min="2" max="3" width="16.46484375" customWidth="1"/>
    <col min="4" max="4" width="9.46484375" customWidth="1"/>
    <col min="5" max="7" width="15.59765625" style="7" bestFit="1" customWidth="1"/>
    <col min="8" max="8" width="15.59765625" bestFit="1" customWidth="1"/>
    <col min="9" max="9" width="18.3984375" customWidth="1"/>
    <col min="10" max="10" width="18.796875" bestFit="1" customWidth="1"/>
  </cols>
  <sheetData>
    <row r="2" spans="2:10" x14ac:dyDescent="0.45">
      <c r="B2" s="115" t="s">
        <v>579</v>
      </c>
      <c r="C2" s="116"/>
      <c r="D2" s="117"/>
      <c r="E2" s="114" t="str">
        <f>VLOOKUP(D3, Security_name, 2,FALSE)</f>
        <v>American Airlines Group</v>
      </c>
      <c r="F2" s="108"/>
      <c r="G2" s="108"/>
      <c r="H2" s="108"/>
      <c r="I2" s="108"/>
      <c r="J2" s="108"/>
    </row>
    <row r="3" spans="2:10" x14ac:dyDescent="0.45">
      <c r="B3" s="118" t="s">
        <v>1476</v>
      </c>
      <c r="C3" s="119"/>
      <c r="D3" s="80" t="s">
        <v>10</v>
      </c>
      <c r="E3" s="108"/>
      <c r="F3" s="108"/>
      <c r="G3" s="108"/>
      <c r="H3" s="108"/>
      <c r="I3" s="108"/>
      <c r="J3" s="108"/>
    </row>
    <row r="4" spans="2:10" ht="14.65" thickBot="1" x14ac:dyDescent="0.5"/>
    <row r="5" spans="2:10" ht="14.65" customHeight="1" thickTop="1" thickBot="1" x14ac:dyDescent="0.5">
      <c r="B5" s="110" t="s">
        <v>581</v>
      </c>
      <c r="C5" s="110"/>
      <c r="D5" s="110"/>
      <c r="E5" s="111" t="s">
        <v>582</v>
      </c>
      <c r="F5" s="111"/>
      <c r="G5" s="111"/>
      <c r="H5" s="111"/>
      <c r="I5" s="125" t="s">
        <v>603</v>
      </c>
      <c r="J5" s="126"/>
    </row>
    <row r="6" spans="2:10" ht="15" customHeight="1" thickTop="1" thickBot="1" x14ac:dyDescent="0.5">
      <c r="B6" s="110"/>
      <c r="C6" s="110"/>
      <c r="D6" s="110"/>
      <c r="E6" s="111"/>
      <c r="F6" s="111"/>
      <c r="G6" s="111"/>
      <c r="H6" s="111"/>
      <c r="I6" s="127"/>
      <c r="J6" s="128"/>
    </row>
    <row r="7" spans="2:10" ht="15" customHeight="1" thickTop="1" thickBot="1" x14ac:dyDescent="0.5">
      <c r="B7" s="110"/>
      <c r="C7" s="110"/>
      <c r="D7" s="110"/>
      <c r="E7" s="112" t="s">
        <v>11</v>
      </c>
      <c r="F7" s="112" t="s">
        <v>14</v>
      </c>
      <c r="G7" s="112" t="s">
        <v>15</v>
      </c>
      <c r="H7" s="113" t="s">
        <v>16</v>
      </c>
      <c r="I7" s="120" t="s">
        <v>602</v>
      </c>
      <c r="J7" s="129" t="s">
        <v>616</v>
      </c>
    </row>
    <row r="8" spans="2:10" ht="14.65" customHeight="1" thickTop="1" thickBot="1" x14ac:dyDescent="0.5">
      <c r="B8" s="110"/>
      <c r="C8" s="110"/>
      <c r="D8" s="110"/>
      <c r="E8" s="112"/>
      <c r="F8" s="112"/>
      <c r="G8" s="112"/>
      <c r="H8" s="113"/>
      <c r="I8" s="121"/>
      <c r="J8" s="129"/>
    </row>
    <row r="9" spans="2:10" ht="14.65" hidden="1" thickTop="1" x14ac:dyDescent="0.45">
      <c r="B9" s="12" t="s">
        <v>583</v>
      </c>
      <c r="C9" s="13" t="s">
        <v>601</v>
      </c>
      <c r="D9" s="13" t="s">
        <v>584</v>
      </c>
      <c r="E9" s="14" t="s">
        <v>597</v>
      </c>
      <c r="F9" s="14" t="s">
        <v>598</v>
      </c>
      <c r="G9" s="14" t="s">
        <v>599</v>
      </c>
      <c r="H9" s="15" t="s">
        <v>600</v>
      </c>
      <c r="I9" s="7" t="s">
        <v>620</v>
      </c>
      <c r="J9" s="7" t="s">
        <v>621</v>
      </c>
    </row>
    <row r="10" spans="2:10" ht="14.25" customHeight="1" thickTop="1" x14ac:dyDescent="0.45">
      <c r="B10" s="16" t="s">
        <v>588</v>
      </c>
      <c r="C10" s="25"/>
      <c r="D10" s="13"/>
      <c r="E10" s="17">
        <f>INDEX(Total_Revenue, MATCH(D3, Ticker_Symbol, 0))</f>
        <v>24855000000</v>
      </c>
      <c r="F10" s="17">
        <f t="array" ref="F10">INDEX(Total_Revenue, MATCH(1, ($D$3=Ticker_Symbol)*($F$7=Year), 0))</f>
        <v>26743000000</v>
      </c>
      <c r="G10" s="17">
        <f t="array" ref="G10">INDEX(Total_Revenue, MATCH(1, (D3=Ticker_Symbol)*(G7=Year), 0))</f>
        <v>42650000000</v>
      </c>
      <c r="H10" s="18">
        <f t="array" ref="H10">INDEX(Total_Revenue, MATCH(1, (D3=Ticker_Symbol)*(H7=Year), 0))</f>
        <v>40990000000</v>
      </c>
      <c r="I10" s="59">
        <f t="shared" ref="I10" ca="1" si="0">H10*(1+I27)</f>
        <v>53564034321.92466</v>
      </c>
      <c r="J10" s="78">
        <f t="shared" ref="J10" ca="1" si="1">I10*(1+J27)</f>
        <v>69995261596.494827</v>
      </c>
    </row>
    <row r="11" spans="2:10" x14ac:dyDescent="0.45">
      <c r="B11" s="12" t="s">
        <v>592</v>
      </c>
      <c r="C11" s="13"/>
      <c r="D11" s="13"/>
      <c r="E11" s="17">
        <f>(INDEX('NYSE Data'!F2:F1711, MATCH(D3, Ticker_Symbol, 0)))</f>
        <v>10499000000</v>
      </c>
      <c r="F11" s="17">
        <f t="array" ref="F11">INDEX(COGS, MATCH(1, ($D$3=Ticker_Symbol)*($F$7=Year), 0))</f>
        <v>11019000000</v>
      </c>
      <c r="G11" s="17">
        <f t="array" ref="G11">INDEX(COGS, MATCH(1, ($D$3=Ticker_Symbol)*($G$7=Year), 0))</f>
        <v>15620000000</v>
      </c>
      <c r="H11" s="18">
        <f t="array" ref="H11">INDEX(COGS, MATCH(1, ($D$3=Ticker_Symbol)*($H$7=Year), 0))</f>
        <v>11096000000</v>
      </c>
      <c r="I11" s="10"/>
      <c r="J11" s="55"/>
    </row>
    <row r="12" spans="2:10" x14ac:dyDescent="0.45">
      <c r="B12" s="12"/>
      <c r="C12" s="13"/>
      <c r="D12" s="13"/>
      <c r="E12" s="14"/>
      <c r="F12" s="14"/>
      <c r="G12" s="14"/>
      <c r="H12" s="15"/>
      <c r="I12" s="54"/>
      <c r="J12" s="54"/>
    </row>
    <row r="13" spans="2:10" ht="14.65" thickBot="1" x14ac:dyDescent="0.5">
      <c r="B13" s="19" t="s">
        <v>589</v>
      </c>
      <c r="C13" s="26"/>
      <c r="D13" s="13"/>
      <c r="E13" s="61">
        <f>E10-E11</f>
        <v>14356000000</v>
      </c>
      <c r="F13" s="61">
        <f>F10-F11</f>
        <v>15724000000</v>
      </c>
      <c r="G13" s="61">
        <f t="shared" ref="G13:H13" si="2">G10-G11</f>
        <v>27030000000</v>
      </c>
      <c r="H13" s="62">
        <f t="shared" si="2"/>
        <v>29894000000</v>
      </c>
      <c r="I13" s="60">
        <f ca="1">I10*I28</f>
        <v>33860771912.183243</v>
      </c>
      <c r="J13" s="60">
        <f ca="1">J10*J28</f>
        <v>44247854327.178474</v>
      </c>
    </row>
    <row r="14" spans="2:10" ht="14.65" thickTop="1" x14ac:dyDescent="0.45">
      <c r="B14" s="12"/>
      <c r="C14" s="13"/>
      <c r="D14" s="13"/>
      <c r="E14" s="14"/>
      <c r="F14" s="14"/>
      <c r="G14" s="14"/>
      <c r="H14" s="15"/>
      <c r="I14" s="54"/>
      <c r="J14" s="54"/>
    </row>
    <row r="15" spans="2:10" x14ac:dyDescent="0.45">
      <c r="B15" s="16" t="s">
        <v>590</v>
      </c>
      <c r="C15" s="25"/>
      <c r="D15" s="13"/>
      <c r="E15" s="14"/>
      <c r="F15" s="14"/>
      <c r="G15" s="14"/>
      <c r="H15" s="15"/>
      <c r="I15" s="55"/>
      <c r="J15" s="55"/>
    </row>
    <row r="16" spans="2:10" x14ac:dyDescent="0.45">
      <c r="B16" s="12" t="s">
        <v>593</v>
      </c>
      <c r="C16" s="13"/>
      <c r="D16" s="13"/>
      <c r="E16" s="17">
        <f>(INDEX('NYSE Data'!G2:G1711, MATCH(D3, Ticker_Symbol, 0)))</f>
        <v>12977000000</v>
      </c>
      <c r="F16" s="17">
        <f t="array" ref="F16">INDEX(SGAs, MATCH(1, (D3=Ticker_Symbol)*(F7=Year), 0))</f>
        <v>12913000000</v>
      </c>
      <c r="G16" s="17">
        <f t="array" ref="G16">INDEX(SGAs, MATCH(1, (D3=Ticker_Symbol)*(G7=Year), 0))</f>
        <v>20686000000</v>
      </c>
      <c r="H16" s="18">
        <f t="array" ref="H16">INDEX(SGAs, MATCH(1, (D3=Ticker_Symbol)*(H7=Year), 0))</f>
        <v>21275000000</v>
      </c>
      <c r="I16" s="34"/>
      <c r="J16" s="54"/>
    </row>
    <row r="17" spans="2:10" x14ac:dyDescent="0.45">
      <c r="B17" s="12" t="s">
        <v>594</v>
      </c>
      <c r="C17" s="13"/>
      <c r="D17" s="13"/>
      <c r="E17" s="17">
        <f>(INDEX('NYSE Data'!H2:H1711, MATCH(D3, Ticker_Symbol, 0)))</f>
        <v>0</v>
      </c>
      <c r="F17" s="17">
        <f t="array" ref="F17">INDEX(R_D, MATCH(1, (D3=Ticker_Symbol)*(F7=Year), 0))</f>
        <v>0</v>
      </c>
      <c r="G17" s="17">
        <f t="array" ref="G17">INDEX(R_D, MATCH(1, (D3=Ticker_Symbol)*(G7=Year), 0))</f>
        <v>0</v>
      </c>
      <c r="H17" s="18">
        <f t="array" ref="H17">INDEX(R_D, MATCH(1, (D3=Ticker_Symbol)*(H7=Year), 0))</f>
        <v>0</v>
      </c>
      <c r="I17" s="10"/>
      <c r="J17" s="55"/>
    </row>
    <row r="18" spans="2:10" x14ac:dyDescent="0.45">
      <c r="B18" s="12" t="s">
        <v>595</v>
      </c>
      <c r="C18" s="13"/>
      <c r="D18" s="13"/>
      <c r="E18" s="17">
        <f>(INDEX('NYSE Data'!I2:I1711, MATCH(D3, Ticker_Symbol, 0)))</f>
        <v>845000000</v>
      </c>
      <c r="F18" s="17">
        <f t="array" ref="F18">INDEX(Other_Items, MATCH(1, (D3=Ticker_Symbol)*(F7=Year), 0))</f>
        <v>853000000</v>
      </c>
      <c r="G18" s="17">
        <f t="array" ref="G18">INDEX(Other_Items, MATCH(1, (D3=Ticker_Symbol)*(G7=Year), 0))</f>
        <v>1295000000</v>
      </c>
      <c r="H18" s="18">
        <f t="array" ref="H18">INDEX(Other_Items, MATCH(1, (D3=Ticker_Symbol)*(H7=Year), 0))</f>
        <v>1364000000</v>
      </c>
      <c r="I18" s="34"/>
      <c r="J18" s="54"/>
    </row>
    <row r="19" spans="2:10" ht="14.65" thickBot="1" x14ac:dyDescent="0.5">
      <c r="B19" s="19" t="s">
        <v>596</v>
      </c>
      <c r="C19" s="26"/>
      <c r="D19" s="13"/>
      <c r="E19" s="63">
        <f>SUM(E16:E18)</f>
        <v>13822000000</v>
      </c>
      <c r="F19" s="63">
        <f>SUM(F16:F18)</f>
        <v>13766000000</v>
      </c>
      <c r="G19" s="63">
        <f>SUM(G16:G18)</f>
        <v>21981000000</v>
      </c>
      <c r="H19" s="64">
        <f>SUM(H16:H18)</f>
        <v>22639000000</v>
      </c>
      <c r="I19" s="35"/>
      <c r="J19" s="56"/>
    </row>
    <row r="20" spans="2:10" ht="14.65" thickTop="1" x14ac:dyDescent="0.45">
      <c r="B20" s="12"/>
      <c r="C20" s="13"/>
      <c r="D20" s="13"/>
      <c r="E20" s="20"/>
      <c r="F20" s="20"/>
      <c r="G20" s="20"/>
      <c r="H20" s="21"/>
      <c r="I20" s="54"/>
      <c r="J20" s="54"/>
    </row>
    <row r="21" spans="2:10" ht="14.65" thickBot="1" x14ac:dyDescent="0.5">
      <c r="B21" s="22" t="s">
        <v>591</v>
      </c>
      <c r="C21" s="27"/>
      <c r="D21" s="23"/>
      <c r="E21" s="65">
        <f>E13-E19</f>
        <v>534000000</v>
      </c>
      <c r="F21" s="65">
        <f t="shared" ref="F21:H21" si="3">F13-F19</f>
        <v>1958000000</v>
      </c>
      <c r="G21" s="65">
        <f t="shared" si="3"/>
        <v>5049000000</v>
      </c>
      <c r="H21" s="64">
        <f t="shared" si="3"/>
        <v>7255000000</v>
      </c>
      <c r="I21" s="60">
        <f ca="1">I10*I29</f>
        <v>5223519111.2328901</v>
      </c>
      <c r="J21" s="60">
        <f ca="1">J10*J29</f>
        <v>6825878432.674016</v>
      </c>
    </row>
    <row r="22" spans="2:10" ht="14.65" thickTop="1" x14ac:dyDescent="0.45">
      <c r="B22" s="8"/>
      <c r="C22" s="8"/>
    </row>
    <row r="24" spans="2:10" x14ac:dyDescent="0.45">
      <c r="B24" s="122" t="s">
        <v>604</v>
      </c>
      <c r="C24" s="122"/>
      <c r="D24" s="123"/>
      <c r="E24" s="124" t="s">
        <v>582</v>
      </c>
      <c r="F24" s="124"/>
      <c r="G24" s="124"/>
      <c r="H24" s="124"/>
      <c r="I24" s="130" t="s">
        <v>608</v>
      </c>
      <c r="J24" s="131"/>
    </row>
    <row r="25" spans="2:10" x14ac:dyDescent="0.45">
      <c r="B25" s="122"/>
      <c r="C25" s="122"/>
      <c r="D25" s="123"/>
      <c r="E25" s="124"/>
      <c r="F25" s="124"/>
      <c r="G25" s="124"/>
      <c r="H25" s="124"/>
      <c r="I25" s="130"/>
      <c r="J25" s="131"/>
    </row>
    <row r="26" spans="2:10" hidden="1" x14ac:dyDescent="0.45">
      <c r="B26" t="s">
        <v>583</v>
      </c>
      <c r="C26" t="s">
        <v>584</v>
      </c>
      <c r="D26" t="s">
        <v>585</v>
      </c>
      <c r="E26" s="7" t="s">
        <v>586</v>
      </c>
      <c r="F26" s="7" t="s">
        <v>587</v>
      </c>
      <c r="G26" s="7" t="s">
        <v>597</v>
      </c>
      <c r="H26" t="s">
        <v>598</v>
      </c>
      <c r="I26" t="s">
        <v>599</v>
      </c>
      <c r="J26" s="7" t="s">
        <v>600</v>
      </c>
    </row>
    <row r="27" spans="2:10" ht="14.65" thickBot="1" x14ac:dyDescent="0.5">
      <c r="B27" t="s">
        <v>605</v>
      </c>
      <c r="E27" s="32"/>
      <c r="F27" s="6">
        <f>$F$13/$E$13-1</f>
        <v>9.5291167456115877E-2</v>
      </c>
      <c r="G27" s="6">
        <f>$G$13/$F$13-1</f>
        <v>0.71902823708979913</v>
      </c>
      <c r="H27" s="6">
        <f>$H$13/$G$13-1</f>
        <v>0.10595634480207172</v>
      </c>
      <c r="I27" s="66">
        <f t="array" aca="1" ref="I27" ca="1">OFFSET(I39, MATCH(C34, B40:B42, 0),0)</f>
        <v>0.30675858311599558</v>
      </c>
      <c r="J27" s="67">
        <f t="array" aca="1" ref="J27" ca="1">OFFSET($I$39, MATCH(C34, B40:B42, 0),1)</f>
        <v>0.30675858311599558</v>
      </c>
    </row>
    <row r="28" spans="2:10" ht="14.65" thickBot="1" x14ac:dyDescent="0.5">
      <c r="B28" t="s">
        <v>606</v>
      </c>
      <c r="E28" s="31">
        <f t="array" ref="E28">INDEX(Gross_Margin, MATCH(1, (D3=Ticker_Symbol)*(E7=Year), 0))</f>
        <v>0.57759002212834432</v>
      </c>
      <c r="F28" s="31">
        <f t="array" ref="F28">INDEX(Gross_Margin, MATCH(1, (D3=Ticker_Symbol)*(F7=Year), 0))</f>
        <v>0.58796694462102228</v>
      </c>
      <c r="G28" s="31">
        <f t="array" ref="G28">INDEX(Gross_Margin, MATCH(1, (D3=Ticker_Symbol)*(G7=Year), 0))</f>
        <v>0.63376318874560378</v>
      </c>
      <c r="H28" s="31">
        <f t="array" ref="H28">INDEX(Gross_Margin, MATCH(1, (D3=Ticker_Symbol)*(H7=Year), 0))</f>
        <v>0.72929982922664061</v>
      </c>
      <c r="I28" s="68">
        <f t="array" aca="1" ref="I28" ca="1">OFFSET($I$43, MATCH(C34, B44:B46, 0),0)</f>
        <v>0.63215499618040272</v>
      </c>
      <c r="J28" s="68">
        <f t="array" aca="1" ref="J28" ca="1">OFFSET($I$43, MATCH(C34, B44:B46, 0),1)</f>
        <v>0.63215499618040272</v>
      </c>
    </row>
    <row r="29" spans="2:10" x14ac:dyDescent="0.45">
      <c r="B29" t="s">
        <v>607</v>
      </c>
      <c r="E29" s="31">
        <f t="array" ref="E29">INDEX(Operating_Margin, MATCH(1, (D3=Ticker_Symbol)*(E7=Year), 0))</f>
        <v>2.1484610742305371E-2</v>
      </c>
      <c r="F29" s="31">
        <f t="array" ref="F29">INDEX(Operating_Margin, MATCH(1, (D3=Ticker_Symbol)*(F7=Year), 0))</f>
        <v>7.3215420857794561E-2</v>
      </c>
      <c r="G29" s="31">
        <f t="array" ref="G29">INDEX(Operating_Margin, MATCH(1, (D3=Ticker_Symbol)*(G7=Year), 0))</f>
        <v>0.11838218053927316</v>
      </c>
      <c r="H29" s="31">
        <f t="array" ref="H29">INDEX(Operating_Margin, MATCH(1, (D3=Ticker_Symbol)*(H7=Year), 0))</f>
        <v>0.17699438887533545</v>
      </c>
      <c r="I29" s="69">
        <f t="array" aca="1" ref="I29" ca="1">OFFSET(I47, MATCH(C34, B48:B50, 0),0)</f>
        <v>9.7519150253677134E-2</v>
      </c>
      <c r="J29" s="70">
        <f t="array" aca="1" ref="J29" ca="1">OFFSET($I$47, MATCH(C34, B48:B50, 0),1)</f>
        <v>9.7519150253677134E-2</v>
      </c>
    </row>
    <row r="30" spans="2:10" x14ac:dyDescent="0.45">
      <c r="D30" s="30"/>
    </row>
    <row r="31" spans="2:10" x14ac:dyDescent="0.45">
      <c r="D31" s="30"/>
    </row>
    <row r="32" spans="2:10" x14ac:dyDescent="0.45">
      <c r="D32" s="30"/>
    </row>
    <row r="33" spans="2:10" x14ac:dyDescent="0.45">
      <c r="B33" s="28" t="s">
        <v>614</v>
      </c>
      <c r="C33" s="29"/>
      <c r="E33" s="50" t="s">
        <v>617</v>
      </c>
    </row>
    <row r="34" spans="2:10" x14ac:dyDescent="0.45">
      <c r="B34" s="79" t="s">
        <v>609</v>
      </c>
      <c r="C34" s="36" t="s">
        <v>612</v>
      </c>
      <c r="E34" s="50" t="s">
        <v>618</v>
      </c>
    </row>
    <row r="35" spans="2:10" x14ac:dyDescent="0.45">
      <c r="E35" s="50" t="s">
        <v>619</v>
      </c>
    </row>
    <row r="36" spans="2:10" x14ac:dyDescent="0.45">
      <c r="B36" s="28" t="s">
        <v>613</v>
      </c>
      <c r="C36" s="28"/>
      <c r="D36" s="29"/>
      <c r="E36" s="53"/>
      <c r="F36" s="53"/>
      <c r="G36" s="53"/>
      <c r="H36" s="29"/>
      <c r="I36" s="29"/>
      <c r="J36" s="29"/>
    </row>
    <row r="38" spans="2:10" hidden="1" x14ac:dyDescent="0.45">
      <c r="B38" s="33" t="s">
        <v>583</v>
      </c>
      <c r="C38" t="s">
        <v>584</v>
      </c>
      <c r="D38" t="s">
        <v>585</v>
      </c>
      <c r="E38" s="7" t="s">
        <v>586</v>
      </c>
      <c r="F38" s="7" t="s">
        <v>587</v>
      </c>
      <c r="G38" s="7" t="s">
        <v>597</v>
      </c>
      <c r="H38" t="s">
        <v>598</v>
      </c>
      <c r="I38" t="s">
        <v>599</v>
      </c>
      <c r="J38" s="7" t="s">
        <v>600</v>
      </c>
    </row>
    <row r="39" spans="2:10" ht="14.65" thickBot="1" x14ac:dyDescent="0.5">
      <c r="B39" s="38" t="s">
        <v>605</v>
      </c>
      <c r="C39" s="39"/>
      <c r="D39" s="39"/>
      <c r="E39" s="40"/>
      <c r="F39" s="40"/>
      <c r="G39" s="40"/>
      <c r="H39" s="39"/>
      <c r="I39" s="41"/>
      <c r="J39" s="51"/>
    </row>
    <row r="40" spans="2:10" ht="14.65" thickTop="1" x14ac:dyDescent="0.45">
      <c r="B40" s="13" t="s">
        <v>610</v>
      </c>
      <c r="C40" s="13">
        <v>1</v>
      </c>
      <c r="D40" s="13"/>
      <c r="E40" s="14"/>
      <c r="F40" s="14"/>
      <c r="G40" s="14"/>
      <c r="H40" s="13"/>
      <c r="I40" s="37">
        <f>(I41*0.25)+I41</f>
        <v>0.38344822889499447</v>
      </c>
      <c r="J40" s="37">
        <f>(J41*0.25)+J41</f>
        <v>0.38344822889499447</v>
      </c>
    </row>
    <row r="41" spans="2:10" x14ac:dyDescent="0.45">
      <c r="B41" s="13" t="s">
        <v>612</v>
      </c>
      <c r="C41" s="13">
        <v>2</v>
      </c>
      <c r="D41" s="13"/>
      <c r="E41" s="14"/>
      <c r="F41" s="14"/>
      <c r="G41" s="14"/>
      <c r="H41" s="13"/>
      <c r="I41" s="37">
        <f>AVERAGE(F27:H27)</f>
        <v>0.30675858311599558</v>
      </c>
      <c r="J41" s="37">
        <f>AVERAGE(F27:H27)</f>
        <v>0.30675858311599558</v>
      </c>
    </row>
    <row r="42" spans="2:10" x14ac:dyDescent="0.45">
      <c r="B42" s="13" t="s">
        <v>611</v>
      </c>
      <c r="C42" s="13">
        <v>3</v>
      </c>
      <c r="D42" s="13"/>
      <c r="E42" s="14"/>
      <c r="F42" s="14"/>
      <c r="G42" s="14"/>
      <c r="H42" s="13"/>
      <c r="I42" s="37">
        <f>I41-(I41*0.15)</f>
        <v>0.26074479564859626</v>
      </c>
      <c r="J42" s="37">
        <f>J41-(J41*0.15)</f>
        <v>0.26074479564859626</v>
      </c>
    </row>
    <row r="43" spans="2:10" ht="14.65" thickBot="1" x14ac:dyDescent="0.5">
      <c r="B43" s="42" t="s">
        <v>606</v>
      </c>
      <c r="C43" s="43"/>
      <c r="D43" s="43"/>
      <c r="E43" s="44"/>
      <c r="F43" s="44"/>
      <c r="G43" s="44"/>
      <c r="H43" s="43"/>
      <c r="I43" s="45"/>
      <c r="J43" s="52"/>
    </row>
    <row r="44" spans="2:10" ht="14.65" thickTop="1" x14ac:dyDescent="0.45">
      <c r="B44" t="s">
        <v>610</v>
      </c>
      <c r="C44">
        <v>1</v>
      </c>
      <c r="I44" s="31">
        <f>(I45*0.25)+I45</f>
        <v>0.79019374522550345</v>
      </c>
      <c r="J44" s="31">
        <f>(J45*0.25)+J45</f>
        <v>0.79019374522550345</v>
      </c>
    </row>
    <row r="45" spans="2:10" x14ac:dyDescent="0.45">
      <c r="B45" t="s">
        <v>612</v>
      </c>
      <c r="C45">
        <v>2</v>
      </c>
      <c r="I45" s="31">
        <f>AVERAGE(E28:H28)</f>
        <v>0.63215499618040272</v>
      </c>
      <c r="J45" s="31">
        <f>AVERAGE(E28:H28)</f>
        <v>0.63215499618040272</v>
      </c>
    </row>
    <row r="46" spans="2:10" x14ac:dyDescent="0.45">
      <c r="B46" t="s">
        <v>611</v>
      </c>
      <c r="C46">
        <v>3</v>
      </c>
      <c r="I46" s="31">
        <f>I45-(I45*0.15)</f>
        <v>0.53733174675334228</v>
      </c>
      <c r="J46" s="31">
        <f>J45-(J45*0.15)</f>
        <v>0.53733174675334228</v>
      </c>
    </row>
    <row r="47" spans="2:10" ht="14.65" thickBot="1" x14ac:dyDescent="0.5">
      <c r="B47" s="46" t="s">
        <v>607</v>
      </c>
      <c r="C47" s="47"/>
      <c r="D47" s="47"/>
      <c r="E47" s="48"/>
      <c r="F47" s="48"/>
      <c r="G47" s="48"/>
      <c r="H47" s="47"/>
      <c r="I47" s="49"/>
      <c r="J47" s="51"/>
    </row>
    <row r="48" spans="2:10" ht="14.65" thickTop="1" x14ac:dyDescent="0.45">
      <c r="B48" t="s">
        <v>610</v>
      </c>
      <c r="C48">
        <v>1</v>
      </c>
      <c r="I48" s="31">
        <f>I49+(I49*0.25)</f>
        <v>0.12189893781709642</v>
      </c>
      <c r="J48" s="31">
        <f>J49+(J49*0.25)</f>
        <v>0.12189893781709642</v>
      </c>
    </row>
    <row r="49" spans="2:10" x14ac:dyDescent="0.45">
      <c r="B49" t="s">
        <v>612</v>
      </c>
      <c r="C49">
        <v>2</v>
      </c>
      <c r="I49" s="31">
        <f>AVERAGE(E29:H29)</f>
        <v>9.7519150253677134E-2</v>
      </c>
      <c r="J49" s="31">
        <f>AVERAGE(E29:H29)</f>
        <v>9.7519150253677134E-2</v>
      </c>
    </row>
    <row r="50" spans="2:10" x14ac:dyDescent="0.45">
      <c r="B50" t="s">
        <v>611</v>
      </c>
      <c r="C50">
        <v>3</v>
      </c>
      <c r="I50" s="31">
        <f>I49-(I49*0.15)</f>
        <v>8.2891277715625572E-2</v>
      </c>
      <c r="J50" s="31">
        <f>J49-(J49*0.15)</f>
        <v>8.2891277715625572E-2</v>
      </c>
    </row>
  </sheetData>
  <mergeCells count="15">
    <mergeCell ref="E2:J3"/>
    <mergeCell ref="B2:D2"/>
    <mergeCell ref="B3:C3"/>
    <mergeCell ref="I7:I8"/>
    <mergeCell ref="B24:D25"/>
    <mergeCell ref="E24:H25"/>
    <mergeCell ref="I5:J6"/>
    <mergeCell ref="J7:J8"/>
    <mergeCell ref="I24:J25"/>
    <mergeCell ref="B5:D8"/>
    <mergeCell ref="E5:H6"/>
    <mergeCell ref="E7:E8"/>
    <mergeCell ref="F7:F8"/>
    <mergeCell ref="G7:G8"/>
    <mergeCell ref="H7:H8"/>
  </mergeCells>
  <phoneticPr fontId="20" type="noConversion"/>
  <dataValidations count="1">
    <dataValidation type="list" allowBlank="1" showInputMessage="1" showErrorMessage="1" sqref="D3" xr:uid="{290E6955-D6F4-4866-9670-9E9B9395228C}">
      <formula1>Company_List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2E667B-3FF0-4418-9F6D-03EF5BEE58B9}">
          <x14:formula1>
            <xm:f>'Data Validation'!$E$3:$E$5</xm:f>
          </x14:formula1>
          <xm:sqref>C34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711"/>
  <sheetViews>
    <sheetView workbookViewId="0">
      <pane ySplit="1" topLeftCell="A799" activePane="bottomLeft" state="frozen"/>
      <selection pane="bottomLeft" activeCell="J28" sqref="J28:J1694"/>
    </sheetView>
  </sheetViews>
  <sheetFormatPr defaultRowHeight="14.25" x14ac:dyDescent="0.45"/>
  <cols>
    <col min="1" max="1" width="4.73046875" bestFit="1" customWidth="1"/>
    <col min="2" max="2" width="13.796875" bestFit="1" customWidth="1"/>
    <col min="3" max="3" width="7.1328125" bestFit="1" customWidth="1"/>
    <col min="4" max="4" width="13.796875" bestFit="1" customWidth="1"/>
    <col min="5" max="5" width="15.796875" bestFit="1" customWidth="1"/>
    <col min="6" max="6" width="18.59765625" bestFit="1" customWidth="1"/>
    <col min="7" max="7" width="24.53125" bestFit="1" customWidth="1"/>
    <col min="8" max="8" width="25.53125" bestFit="1" customWidth="1"/>
    <col min="9" max="9" width="21.6640625" bestFit="1" customWidth="1"/>
    <col min="10" max="10" width="21.6640625" customWidth="1"/>
    <col min="11" max="11" width="18.19921875" style="5" bestFit="1" customWidth="1"/>
    <col min="12" max="12" width="23.86328125" bestFit="1" customWidth="1"/>
    <col min="13" max="13" width="39.796875" bestFit="1" customWidth="1"/>
    <col min="14" max="14" width="22.3984375" bestFit="1" customWidth="1"/>
    <col min="15" max="15" width="15.3984375" bestFit="1" customWidth="1"/>
    <col min="16" max="16" width="11.73046875" style="32" bestFit="1" customWidth="1"/>
    <col min="17" max="17" width="14.796875" style="32" bestFit="1" customWidth="1"/>
  </cols>
  <sheetData>
    <row r="1" spans="1:1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577</v>
      </c>
      <c r="K1" s="5" t="s">
        <v>578</v>
      </c>
      <c r="L1" t="s">
        <v>8</v>
      </c>
      <c r="M1" t="s">
        <v>9</v>
      </c>
      <c r="N1" t="s">
        <v>577</v>
      </c>
      <c r="O1" t="s">
        <v>615</v>
      </c>
      <c r="P1" s="32" t="s">
        <v>606</v>
      </c>
      <c r="Q1" s="32" t="s">
        <v>607</v>
      </c>
    </row>
    <row r="2" spans="1:17" hidden="1" x14ac:dyDescent="0.4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2">
        <f t="shared" ref="J2:J65" si="0">E2-F2</f>
        <v>14356000000</v>
      </c>
      <c r="K2" s="5">
        <f t="shared" ref="K2:K65" si="1">(J2-G2-H2-I2)/E2</f>
        <v>2.1484610742305371E-2</v>
      </c>
      <c r="L2" t="s">
        <v>12</v>
      </c>
      <c r="M2" t="s">
        <v>13</v>
      </c>
      <c r="N2" s="57">
        <f>E2-F2</f>
        <v>14356000000</v>
      </c>
      <c r="O2" s="57">
        <f>N2-G2-H2-I2</f>
        <v>534000000</v>
      </c>
      <c r="P2" s="58">
        <f>1-(F2/E2)</f>
        <v>0.57759002212834432</v>
      </c>
      <c r="Q2" s="58">
        <f>O2/E2</f>
        <v>2.1484610742305371E-2</v>
      </c>
    </row>
    <row r="3" spans="1:17" hidden="1" x14ac:dyDescent="0.4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2">
        <f t="shared" si="0"/>
        <v>15724000000</v>
      </c>
      <c r="K3" s="5">
        <f t="shared" si="1"/>
        <v>7.3215420857794561E-2</v>
      </c>
      <c r="L3" t="s">
        <v>12</v>
      </c>
      <c r="M3" t="s">
        <v>13</v>
      </c>
      <c r="N3" s="57">
        <f t="shared" ref="N3:N66" si="2">E3-F3</f>
        <v>15724000000</v>
      </c>
      <c r="O3" s="57">
        <f t="shared" ref="O3:O66" si="3">N3-G3-H3-I3</f>
        <v>1958000000</v>
      </c>
      <c r="P3" s="58">
        <f t="shared" ref="P3:P66" si="4">1-(F3/E3)</f>
        <v>0.58796694462102228</v>
      </c>
      <c r="Q3" s="58">
        <f t="shared" ref="Q3:Q66" si="5">O3/E3</f>
        <v>7.3215420857794561E-2</v>
      </c>
    </row>
    <row r="4" spans="1:17" hidden="1" x14ac:dyDescent="0.4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2">
        <f t="shared" si="0"/>
        <v>27030000000</v>
      </c>
      <c r="K4" s="5">
        <f t="shared" si="1"/>
        <v>0.11838218053927316</v>
      </c>
      <c r="L4" t="s">
        <v>12</v>
      </c>
      <c r="M4" t="s">
        <v>13</v>
      </c>
      <c r="N4" s="57">
        <f t="shared" si="2"/>
        <v>27030000000</v>
      </c>
      <c r="O4" s="57">
        <f t="shared" si="3"/>
        <v>5049000000</v>
      </c>
      <c r="P4" s="58">
        <f t="shared" si="4"/>
        <v>0.63376318874560378</v>
      </c>
      <c r="Q4" s="58">
        <f t="shared" si="5"/>
        <v>0.11838218053927316</v>
      </c>
    </row>
    <row r="5" spans="1:17" hidden="1" x14ac:dyDescent="0.4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2">
        <f t="shared" si="0"/>
        <v>29894000000</v>
      </c>
      <c r="K5" s="5">
        <f t="shared" si="1"/>
        <v>0.17699438887533545</v>
      </c>
      <c r="L5" t="s">
        <v>12</v>
      </c>
      <c r="M5" t="s">
        <v>13</v>
      </c>
      <c r="N5" s="57">
        <f t="shared" si="2"/>
        <v>29894000000</v>
      </c>
      <c r="O5" s="57">
        <f t="shared" si="3"/>
        <v>7255000000</v>
      </c>
      <c r="P5" s="58">
        <f t="shared" si="4"/>
        <v>0.72929982922664061</v>
      </c>
      <c r="Q5" s="58">
        <f t="shared" si="5"/>
        <v>0.17699438887533545</v>
      </c>
    </row>
    <row r="6" spans="1:17" hidden="1" x14ac:dyDescent="0.4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2">
        <f t="shared" si="0"/>
        <v>3098036000</v>
      </c>
      <c r="K6" s="5">
        <f t="shared" si="1"/>
        <v>0.10593306723622857</v>
      </c>
      <c r="L6" t="s">
        <v>18</v>
      </c>
      <c r="M6" t="s">
        <v>19</v>
      </c>
      <c r="N6" s="57">
        <f t="shared" si="2"/>
        <v>3098036000</v>
      </c>
      <c r="O6" s="57">
        <f t="shared" si="3"/>
        <v>657315000</v>
      </c>
      <c r="P6" s="58">
        <f t="shared" si="4"/>
        <v>0.49928033878468714</v>
      </c>
      <c r="Q6" s="58">
        <f t="shared" si="5"/>
        <v>0.10593306723622857</v>
      </c>
    </row>
    <row r="7" spans="1:17" hidden="1" x14ac:dyDescent="0.4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2">
        <f t="shared" si="0"/>
        <v>3252146000</v>
      </c>
      <c r="K7" s="5">
        <f t="shared" si="1"/>
        <v>0.10168415664507792</v>
      </c>
      <c r="L7" t="s">
        <v>18</v>
      </c>
      <c r="M7" t="s">
        <v>19</v>
      </c>
      <c r="N7" s="57">
        <f t="shared" si="2"/>
        <v>3252146000</v>
      </c>
      <c r="O7" s="57">
        <f t="shared" si="3"/>
        <v>660318000</v>
      </c>
      <c r="P7" s="58">
        <f t="shared" si="4"/>
        <v>0.50080676779470434</v>
      </c>
      <c r="Q7" s="58">
        <f t="shared" si="5"/>
        <v>0.10168415664507792</v>
      </c>
    </row>
    <row r="8" spans="1:17" hidden="1" x14ac:dyDescent="0.4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2">
        <f t="shared" si="0"/>
        <v>4453613000</v>
      </c>
      <c r="K8" s="5">
        <f t="shared" si="1"/>
        <v>8.6521944996988481E-2</v>
      </c>
      <c r="L8" t="s">
        <v>18</v>
      </c>
      <c r="M8" t="s">
        <v>19</v>
      </c>
      <c r="N8" s="57">
        <f t="shared" si="2"/>
        <v>4453613000</v>
      </c>
      <c r="O8" s="57">
        <f t="shared" si="3"/>
        <v>851710000</v>
      </c>
      <c r="P8" s="58">
        <f t="shared" si="4"/>
        <v>0.45242542534885444</v>
      </c>
      <c r="Q8" s="58">
        <f t="shared" si="5"/>
        <v>8.6521944996988481E-2</v>
      </c>
    </row>
    <row r="9" spans="1:17" hidden="1" x14ac:dyDescent="0.4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2">
        <f t="shared" si="0"/>
        <v>4422772000</v>
      </c>
      <c r="K9" s="5">
        <f t="shared" si="1"/>
        <v>8.4808305787254373E-2</v>
      </c>
      <c r="L9" t="s">
        <v>18</v>
      </c>
      <c r="M9" t="s">
        <v>19</v>
      </c>
      <c r="N9" s="57">
        <f t="shared" si="2"/>
        <v>4422772000</v>
      </c>
      <c r="O9" s="57">
        <f t="shared" si="3"/>
        <v>825780000</v>
      </c>
      <c r="P9" s="58">
        <f t="shared" si="4"/>
        <v>0.45422243237097848</v>
      </c>
      <c r="Q9" s="58">
        <f t="shared" si="5"/>
        <v>8.4808305787254373E-2</v>
      </c>
    </row>
    <row r="10" spans="1:17" hidden="1" x14ac:dyDescent="0.4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2">
        <f t="shared" si="0"/>
        <v>64304000000</v>
      </c>
      <c r="K10" s="5">
        <f t="shared" si="1"/>
        <v>0.28669475162366159</v>
      </c>
      <c r="L10" t="s">
        <v>21</v>
      </c>
      <c r="M10" t="s">
        <v>22</v>
      </c>
      <c r="N10" s="57">
        <f t="shared" si="2"/>
        <v>64304000000</v>
      </c>
      <c r="O10" s="57">
        <f t="shared" si="3"/>
        <v>48999000000</v>
      </c>
      <c r="P10" s="58">
        <f t="shared" si="4"/>
        <v>0.37624480720847231</v>
      </c>
      <c r="Q10" s="58">
        <f t="shared" si="5"/>
        <v>0.28669475162366159</v>
      </c>
    </row>
    <row r="11" spans="1:17" hidden="1" x14ac:dyDescent="0.4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2">
        <f t="shared" si="0"/>
        <v>70537000000</v>
      </c>
      <c r="K11" s="5">
        <f t="shared" si="1"/>
        <v>0.28722339232473537</v>
      </c>
      <c r="L11" t="s">
        <v>21</v>
      </c>
      <c r="M11" t="s">
        <v>22</v>
      </c>
      <c r="N11" s="57">
        <f t="shared" si="2"/>
        <v>70537000000</v>
      </c>
      <c r="O11" s="57">
        <f t="shared" si="3"/>
        <v>52503000000</v>
      </c>
      <c r="P11" s="58">
        <f t="shared" si="4"/>
        <v>0.38588035777783858</v>
      </c>
      <c r="Q11" s="58">
        <f t="shared" si="5"/>
        <v>0.28722339232473537</v>
      </c>
    </row>
    <row r="12" spans="1:17" hidden="1" x14ac:dyDescent="0.4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2">
        <f t="shared" si="0"/>
        <v>93626000000</v>
      </c>
      <c r="K12" s="5">
        <f t="shared" si="1"/>
        <v>0.30477290717326661</v>
      </c>
      <c r="L12" t="s">
        <v>21</v>
      </c>
      <c r="M12" t="s">
        <v>22</v>
      </c>
      <c r="N12" s="57">
        <f t="shared" si="2"/>
        <v>93626000000</v>
      </c>
      <c r="O12" s="57">
        <f t="shared" si="3"/>
        <v>71230000000</v>
      </c>
      <c r="P12" s="58">
        <f t="shared" si="4"/>
        <v>0.40059902017414373</v>
      </c>
      <c r="Q12" s="58">
        <f t="shared" si="5"/>
        <v>0.30477290717326661</v>
      </c>
    </row>
    <row r="13" spans="1:17" hidden="1" x14ac:dyDescent="0.4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2">
        <f t="shared" si="0"/>
        <v>84263000000</v>
      </c>
      <c r="K13" s="5">
        <f t="shared" si="1"/>
        <v>0.27835410106706115</v>
      </c>
      <c r="L13" t="s">
        <v>21</v>
      </c>
      <c r="M13" t="s">
        <v>22</v>
      </c>
      <c r="N13" s="57">
        <f t="shared" si="2"/>
        <v>84263000000</v>
      </c>
      <c r="O13" s="57">
        <f t="shared" si="3"/>
        <v>60024000000</v>
      </c>
      <c r="P13" s="58">
        <f t="shared" si="4"/>
        <v>0.39075955648097049</v>
      </c>
      <c r="Q13" s="58">
        <f t="shared" si="5"/>
        <v>0.27835410106706115</v>
      </c>
    </row>
    <row r="14" spans="1:17" hidden="1" x14ac:dyDescent="0.4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2">
        <f t="shared" si="0"/>
        <v>13872000000</v>
      </c>
      <c r="K14" s="5">
        <f t="shared" si="1"/>
        <v>0.33215451577801958</v>
      </c>
      <c r="L14" t="s">
        <v>24</v>
      </c>
      <c r="M14" t="s">
        <v>25</v>
      </c>
      <c r="N14" s="57">
        <f t="shared" si="2"/>
        <v>13872000000</v>
      </c>
      <c r="O14" s="57">
        <f t="shared" si="3"/>
        <v>6105000000</v>
      </c>
      <c r="P14" s="58">
        <f t="shared" si="4"/>
        <v>0.75473340587595206</v>
      </c>
      <c r="Q14" s="58">
        <f t="shared" si="5"/>
        <v>0.33215451577801958</v>
      </c>
    </row>
    <row r="15" spans="1:17" hidden="1" x14ac:dyDescent="0.4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2">
        <f t="shared" si="0"/>
        <v>14209000000</v>
      </c>
      <c r="K15" s="5">
        <f t="shared" si="1"/>
        <v>0.31942522618414049</v>
      </c>
      <c r="L15" t="s">
        <v>24</v>
      </c>
      <c r="M15" t="s">
        <v>25</v>
      </c>
      <c r="N15" s="57">
        <f t="shared" si="2"/>
        <v>14209000000</v>
      </c>
      <c r="O15" s="57">
        <f t="shared" si="3"/>
        <v>6002000000</v>
      </c>
      <c r="P15" s="58">
        <f t="shared" si="4"/>
        <v>0.75620010643959557</v>
      </c>
      <c r="Q15" s="58">
        <f t="shared" si="5"/>
        <v>0.31942522618414049</v>
      </c>
    </row>
    <row r="16" spans="1:17" hidden="1" x14ac:dyDescent="0.4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2">
        <f t="shared" si="0"/>
        <v>15534000000</v>
      </c>
      <c r="K16" s="5">
        <f t="shared" si="1"/>
        <v>0.18852705410821644</v>
      </c>
      <c r="L16" t="s">
        <v>24</v>
      </c>
      <c r="M16" t="s">
        <v>25</v>
      </c>
      <c r="N16" s="57">
        <f t="shared" si="2"/>
        <v>15534000000</v>
      </c>
      <c r="O16" s="57">
        <f t="shared" si="3"/>
        <v>3763000000</v>
      </c>
      <c r="P16" s="58">
        <f t="shared" si="4"/>
        <v>0.77825651302605214</v>
      </c>
      <c r="Q16" s="58">
        <f t="shared" si="5"/>
        <v>0.18852705410821644</v>
      </c>
    </row>
    <row r="17" spans="1:17" hidden="1" x14ac:dyDescent="0.4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2">
        <f t="shared" si="0"/>
        <v>18359000000</v>
      </c>
      <c r="K17" s="5">
        <f t="shared" si="1"/>
        <v>0.33627892733715387</v>
      </c>
      <c r="L17" t="s">
        <v>24</v>
      </c>
      <c r="M17" t="s">
        <v>25</v>
      </c>
      <c r="N17" s="57">
        <f t="shared" si="2"/>
        <v>18359000000</v>
      </c>
      <c r="O17" s="57">
        <f t="shared" si="3"/>
        <v>7687000000</v>
      </c>
      <c r="P17" s="58">
        <f t="shared" si="4"/>
        <v>0.803140994794173</v>
      </c>
      <c r="Q17" s="58">
        <f t="shared" si="5"/>
        <v>0.33627892733715387</v>
      </c>
    </row>
    <row r="18" spans="1:17" hidden="1" x14ac:dyDescent="0.4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2">
        <f t="shared" si="0"/>
        <v>2507819000</v>
      </c>
      <c r="K18" s="5">
        <f t="shared" si="1"/>
        <v>1.0213818873477963E-2</v>
      </c>
      <c r="L18" t="s">
        <v>24</v>
      </c>
      <c r="M18" t="s">
        <v>27</v>
      </c>
      <c r="N18" s="57">
        <f t="shared" si="2"/>
        <v>2507819000</v>
      </c>
      <c r="O18" s="57">
        <f t="shared" si="3"/>
        <v>898399000</v>
      </c>
      <c r="P18" s="58">
        <f t="shared" si="4"/>
        <v>2.8511172689936859E-2</v>
      </c>
      <c r="Q18" s="58">
        <f t="shared" si="5"/>
        <v>1.0213818873477963E-2</v>
      </c>
    </row>
    <row r="19" spans="1:17" hidden="1" x14ac:dyDescent="0.4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2">
        <f t="shared" si="0"/>
        <v>2982366000</v>
      </c>
      <c r="K19" s="5">
        <f t="shared" si="1"/>
        <v>6.5409108490020167E-3</v>
      </c>
      <c r="L19" t="s">
        <v>24</v>
      </c>
      <c r="M19" t="s">
        <v>27</v>
      </c>
      <c r="N19" s="57">
        <f t="shared" si="2"/>
        <v>2982366000</v>
      </c>
      <c r="O19" s="57">
        <f t="shared" si="3"/>
        <v>782091000</v>
      </c>
      <c r="P19" s="58">
        <f t="shared" si="4"/>
        <v>2.4942609140234051E-2</v>
      </c>
      <c r="Q19" s="58">
        <f t="shared" si="5"/>
        <v>6.5409108490020167E-3</v>
      </c>
    </row>
    <row r="20" spans="1:17" hidden="1" x14ac:dyDescent="0.4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2">
        <f t="shared" si="0"/>
        <v>3529313000</v>
      </c>
      <c r="K20" s="5">
        <f t="shared" si="1"/>
        <v>3.1054310157978709E-3</v>
      </c>
      <c r="L20" t="s">
        <v>24</v>
      </c>
      <c r="M20" t="s">
        <v>27</v>
      </c>
      <c r="N20" s="57">
        <f t="shared" si="2"/>
        <v>3529313000</v>
      </c>
      <c r="O20" s="57">
        <f t="shared" si="3"/>
        <v>422220000</v>
      </c>
      <c r="P20" s="58">
        <f t="shared" si="4"/>
        <v>2.5958121487988817E-2</v>
      </c>
      <c r="Q20" s="58">
        <f t="shared" si="5"/>
        <v>3.1054310157978709E-3</v>
      </c>
    </row>
    <row r="21" spans="1:17" hidden="1" x14ac:dyDescent="0.4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2">
        <f t="shared" si="0"/>
        <v>4272606000</v>
      </c>
      <c r="K21" s="5">
        <f t="shared" si="1"/>
        <v>1.0390039240533343E-2</v>
      </c>
      <c r="L21" t="s">
        <v>24</v>
      </c>
      <c r="M21" t="s">
        <v>27</v>
      </c>
      <c r="N21" s="57">
        <f t="shared" si="2"/>
        <v>4272606000</v>
      </c>
      <c r="O21" s="57">
        <f t="shared" si="3"/>
        <v>1525774000</v>
      </c>
      <c r="P21" s="58">
        <f t="shared" si="4"/>
        <v>2.9095097962960614E-2</v>
      </c>
      <c r="Q21" s="58">
        <f t="shared" si="5"/>
        <v>1.0390039240533343E-2</v>
      </c>
    </row>
    <row r="22" spans="1:17" hidden="1" x14ac:dyDescent="0.4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 t="shared" si="0"/>
        <v>10151000000</v>
      </c>
      <c r="K22" s="5">
        <f t="shared" si="1"/>
        <v>7.1391076115485563E-2</v>
      </c>
      <c r="L22" t="s">
        <v>24</v>
      </c>
      <c r="M22" t="s">
        <v>29</v>
      </c>
      <c r="N22" s="57">
        <f t="shared" si="2"/>
        <v>10151000000</v>
      </c>
      <c r="O22" s="57">
        <f t="shared" si="3"/>
        <v>1360000000</v>
      </c>
      <c r="P22" s="58">
        <f t="shared" si="4"/>
        <v>0.53286089238845147</v>
      </c>
      <c r="Q22" s="58">
        <f t="shared" si="5"/>
        <v>7.1391076115485563E-2</v>
      </c>
    </row>
    <row r="23" spans="1:17" hidden="1" x14ac:dyDescent="0.4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 t="shared" si="0"/>
        <v>10464000000</v>
      </c>
      <c r="K23" s="5">
        <f t="shared" si="1"/>
        <v>0.10851096301571959</v>
      </c>
      <c r="L23" t="s">
        <v>24</v>
      </c>
      <c r="M23" t="s">
        <v>29</v>
      </c>
      <c r="N23" s="57">
        <f t="shared" si="2"/>
        <v>10464000000</v>
      </c>
      <c r="O23" s="57">
        <f t="shared" si="3"/>
        <v>2133000000</v>
      </c>
      <c r="P23" s="58">
        <f t="shared" si="4"/>
        <v>0.53232945006867782</v>
      </c>
      <c r="Q23" s="58">
        <f t="shared" si="5"/>
        <v>0.10851096301571959</v>
      </c>
    </row>
    <row r="24" spans="1:17" hidden="1" x14ac:dyDescent="0.4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 t="shared" si="0"/>
        <v>11029000000</v>
      </c>
      <c r="K24" s="5">
        <f t="shared" si="1"/>
        <v>0.12836469600434633</v>
      </c>
      <c r="L24" t="s">
        <v>24</v>
      </c>
      <c r="M24" t="s">
        <v>29</v>
      </c>
      <c r="N24" s="57">
        <f t="shared" si="2"/>
        <v>11029000000</v>
      </c>
      <c r="O24" s="57">
        <f t="shared" si="3"/>
        <v>2599000000</v>
      </c>
      <c r="P24" s="58">
        <f t="shared" si="4"/>
        <v>0.54472267496419224</v>
      </c>
      <c r="Q24" s="58">
        <f t="shared" si="5"/>
        <v>0.12836469600434633</v>
      </c>
    </row>
    <row r="25" spans="1:17" hidden="1" x14ac:dyDescent="0.4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 t="shared" si="0"/>
        <v>11658000000</v>
      </c>
      <c r="K25" s="5">
        <f t="shared" si="1"/>
        <v>0.14050477824062729</v>
      </c>
      <c r="L25" t="s">
        <v>24</v>
      </c>
      <c r="M25" t="s">
        <v>29</v>
      </c>
      <c r="N25" s="57">
        <f t="shared" si="2"/>
        <v>11658000000</v>
      </c>
      <c r="O25" s="57">
        <f t="shared" si="3"/>
        <v>2867000000</v>
      </c>
      <c r="P25" s="58">
        <f t="shared" si="4"/>
        <v>0.57133055623621654</v>
      </c>
      <c r="Q25" s="58">
        <f t="shared" si="5"/>
        <v>0.14050477824062729</v>
      </c>
    </row>
    <row r="26" spans="1:17" hidden="1" x14ac:dyDescent="0.4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 t="shared" si="0"/>
        <v>3468683000</v>
      </c>
      <c r="K26" s="5">
        <f t="shared" si="1"/>
        <v>0.11077519456308381</v>
      </c>
      <c r="L26" t="s">
        <v>21</v>
      </c>
      <c r="M26" t="s">
        <v>31</v>
      </c>
      <c r="N26" s="57">
        <f t="shared" si="2"/>
        <v>3468683000</v>
      </c>
      <c r="O26" s="57">
        <f t="shared" si="3"/>
        <v>449220000</v>
      </c>
      <c r="P26" s="58">
        <f t="shared" si="4"/>
        <v>0.85535825253252584</v>
      </c>
      <c r="Q26" s="58">
        <f t="shared" si="5"/>
        <v>0.11077519456308381</v>
      </c>
    </row>
    <row r="27" spans="1:17" hidden="1" x14ac:dyDescent="0.4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 t="shared" si="0"/>
        <v>3524985000</v>
      </c>
      <c r="K27" s="5">
        <f t="shared" si="1"/>
        <v>0.10430702195408077</v>
      </c>
      <c r="L27" t="s">
        <v>21</v>
      </c>
      <c r="M27" t="s">
        <v>31</v>
      </c>
      <c r="N27" s="57">
        <f t="shared" si="2"/>
        <v>3524985000</v>
      </c>
      <c r="O27" s="57">
        <f t="shared" si="3"/>
        <v>432568000</v>
      </c>
      <c r="P27" s="58">
        <f t="shared" si="4"/>
        <v>0.84999511702854913</v>
      </c>
      <c r="Q27" s="58">
        <f t="shared" si="5"/>
        <v>0.10430702195408077</v>
      </c>
    </row>
    <row r="28" spans="1:17" x14ac:dyDescent="0.4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 t="shared" si="0"/>
        <v>4051194000</v>
      </c>
      <c r="K28" s="5">
        <f t="shared" si="1"/>
        <v>0.18864600665080322</v>
      </c>
      <c r="L28" t="s">
        <v>21</v>
      </c>
      <c r="M28" t="s">
        <v>31</v>
      </c>
      <c r="N28" s="57">
        <f t="shared" si="2"/>
        <v>4051194000</v>
      </c>
      <c r="O28" s="57">
        <f t="shared" si="3"/>
        <v>904654000</v>
      </c>
      <c r="P28" s="58">
        <f t="shared" si="4"/>
        <v>0.84478880352896701</v>
      </c>
      <c r="Q28" s="58">
        <f t="shared" si="5"/>
        <v>0.18864600665080322</v>
      </c>
    </row>
    <row r="29" spans="1:17" hidden="1" x14ac:dyDescent="0.4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 t="shared" si="0"/>
        <v>5034522000</v>
      </c>
      <c r="K29" s="5">
        <f t="shared" si="1"/>
        <v>0.25486580247778179</v>
      </c>
      <c r="L29" t="s">
        <v>21</v>
      </c>
      <c r="M29" t="s">
        <v>31</v>
      </c>
      <c r="N29" s="57">
        <f t="shared" si="2"/>
        <v>5034522000</v>
      </c>
      <c r="O29" s="57">
        <f t="shared" si="3"/>
        <v>1492094000</v>
      </c>
      <c r="P29" s="58">
        <f t="shared" si="4"/>
        <v>0.8599508406454599</v>
      </c>
      <c r="Q29" s="58">
        <f t="shared" si="5"/>
        <v>0.25486580247778179</v>
      </c>
    </row>
    <row r="30" spans="1:17" hidden="1" x14ac:dyDescent="0.4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 t="shared" si="0"/>
        <v>1692411000</v>
      </c>
      <c r="K30" s="5">
        <f t="shared" si="1"/>
        <v>0.29727238105941894</v>
      </c>
      <c r="L30" t="s">
        <v>21</v>
      </c>
      <c r="M30" t="s">
        <v>33</v>
      </c>
      <c r="N30" s="57">
        <f t="shared" si="2"/>
        <v>1692411000</v>
      </c>
      <c r="O30" s="57">
        <f t="shared" si="3"/>
        <v>782923000</v>
      </c>
      <c r="P30" s="58">
        <f t="shared" si="4"/>
        <v>0.64260092972252991</v>
      </c>
      <c r="Q30" s="58">
        <f t="shared" si="5"/>
        <v>0.29727238105941894</v>
      </c>
    </row>
    <row r="31" spans="1:17" hidden="1" x14ac:dyDescent="0.4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 t="shared" si="0"/>
        <v>1830188000</v>
      </c>
      <c r="K31" s="5">
        <f t="shared" si="1"/>
        <v>0.27569584047322421</v>
      </c>
      <c r="L31" t="s">
        <v>21</v>
      </c>
      <c r="M31" t="s">
        <v>33</v>
      </c>
      <c r="N31" s="57">
        <f t="shared" si="2"/>
        <v>1830188000</v>
      </c>
      <c r="O31" s="57">
        <f t="shared" si="3"/>
        <v>789806000</v>
      </c>
      <c r="P31" s="58">
        <f t="shared" si="4"/>
        <v>0.6388596932462014</v>
      </c>
      <c r="Q31" s="58">
        <f t="shared" si="5"/>
        <v>0.27569584047322421</v>
      </c>
    </row>
    <row r="32" spans="1:17" x14ac:dyDescent="0.4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 t="shared" si="0"/>
        <v>2259262000</v>
      </c>
      <c r="K32" s="5">
        <f t="shared" si="1"/>
        <v>0.24186863117494378</v>
      </c>
      <c r="L32" t="s">
        <v>21</v>
      </c>
      <c r="M32" t="s">
        <v>33</v>
      </c>
      <c r="N32" s="57">
        <f t="shared" si="2"/>
        <v>2259262000</v>
      </c>
      <c r="O32" s="57">
        <f t="shared" si="3"/>
        <v>830841000</v>
      </c>
      <c r="P32" s="58">
        <f t="shared" si="4"/>
        <v>0.65770057978068708</v>
      </c>
      <c r="Q32" s="58">
        <f t="shared" si="5"/>
        <v>0.24186863117494378</v>
      </c>
    </row>
    <row r="33" spans="1:17" hidden="1" x14ac:dyDescent="0.4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 t="shared" si="0"/>
        <v>2227173000</v>
      </c>
      <c r="K33" s="5">
        <f t="shared" si="1"/>
        <v>0.30449326578611324</v>
      </c>
      <c r="L33" t="s">
        <v>21</v>
      </c>
      <c r="M33" t="s">
        <v>33</v>
      </c>
      <c r="N33" s="57">
        <f t="shared" si="2"/>
        <v>2227173000</v>
      </c>
      <c r="O33" s="57">
        <f t="shared" si="3"/>
        <v>1041796000</v>
      </c>
      <c r="P33" s="58">
        <f t="shared" si="4"/>
        <v>0.65095199083184729</v>
      </c>
      <c r="Q33" s="58">
        <f t="shared" si="5"/>
        <v>0.30449326578611324</v>
      </c>
    </row>
    <row r="34" spans="1:17" hidden="1" x14ac:dyDescent="0.4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2">
        <f t="shared" si="0"/>
        <v>3623000000</v>
      </c>
      <c r="K34" s="5">
        <f t="shared" si="1"/>
        <v>2.1621263485683367E-2</v>
      </c>
      <c r="L34" t="s">
        <v>35</v>
      </c>
      <c r="M34" t="s">
        <v>36</v>
      </c>
      <c r="N34" s="57">
        <f t="shared" si="2"/>
        <v>3623000000</v>
      </c>
      <c r="O34" s="57">
        <f t="shared" si="3"/>
        <v>1958000000</v>
      </c>
      <c r="P34" s="58">
        <f t="shared" si="4"/>
        <v>4.0007067215848235E-2</v>
      </c>
      <c r="Q34" s="58">
        <f t="shared" si="5"/>
        <v>2.1621263485683367E-2</v>
      </c>
    </row>
    <row r="35" spans="1:17" hidden="1" x14ac:dyDescent="0.4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2">
        <f t="shared" si="0"/>
        <v>3889000000</v>
      </c>
      <c r="K35" s="5">
        <f t="shared" si="1"/>
        <v>2.3718319896663845E-2</v>
      </c>
      <c r="L35" t="s">
        <v>35</v>
      </c>
      <c r="M35" t="s">
        <v>36</v>
      </c>
      <c r="N35" s="57">
        <f t="shared" si="2"/>
        <v>3889000000</v>
      </c>
      <c r="O35" s="57">
        <f t="shared" si="3"/>
        <v>2130000000</v>
      </c>
      <c r="P35" s="58">
        <f t="shared" si="4"/>
        <v>4.330542069395571E-2</v>
      </c>
      <c r="Q35" s="58">
        <f t="shared" si="5"/>
        <v>2.3718319896663845E-2</v>
      </c>
    </row>
    <row r="36" spans="1:17" hidden="1" x14ac:dyDescent="0.4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2">
        <f t="shared" si="0"/>
        <v>4768000000</v>
      </c>
      <c r="K36" s="5">
        <f t="shared" si="1"/>
        <v>3.5233556236992154E-2</v>
      </c>
      <c r="L36" t="s">
        <v>35</v>
      </c>
      <c r="M36" t="s">
        <v>36</v>
      </c>
      <c r="N36" s="57">
        <f t="shared" si="2"/>
        <v>4768000000</v>
      </c>
      <c r="O36" s="57">
        <f t="shared" si="3"/>
        <v>2861000000</v>
      </c>
      <c r="P36" s="58">
        <f t="shared" si="4"/>
        <v>5.8718488688562998E-2</v>
      </c>
      <c r="Q36" s="58">
        <f t="shared" si="5"/>
        <v>3.5233556236992154E-2</v>
      </c>
    </row>
    <row r="37" spans="1:17" hidden="1" x14ac:dyDescent="0.4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2">
        <f t="shared" si="0"/>
        <v>4020000000</v>
      </c>
      <c r="K37" s="5">
        <f t="shared" si="1"/>
        <v>2.9688930903075242E-2</v>
      </c>
      <c r="L37" t="s">
        <v>35</v>
      </c>
      <c r="M37" t="s">
        <v>36</v>
      </c>
      <c r="N37" s="57">
        <f t="shared" si="2"/>
        <v>4020000000</v>
      </c>
      <c r="O37" s="57">
        <f t="shared" si="3"/>
        <v>2010000000</v>
      </c>
      <c r="P37" s="58">
        <f t="shared" si="4"/>
        <v>5.9377861806150456E-2</v>
      </c>
      <c r="Q37" s="58">
        <f t="shared" si="5"/>
        <v>2.9688930903075242E-2</v>
      </c>
    </row>
    <row r="38" spans="1:17" hidden="1" x14ac:dyDescent="0.4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2">
        <f t="shared" si="0"/>
        <v>1249299000</v>
      </c>
      <c r="K38" s="5">
        <f t="shared" si="1"/>
        <v>0.26758023721710666</v>
      </c>
      <c r="L38" t="s">
        <v>21</v>
      </c>
      <c r="M38" t="s">
        <v>38</v>
      </c>
      <c r="N38" s="57">
        <f t="shared" si="2"/>
        <v>1249299000</v>
      </c>
      <c r="O38" s="57">
        <f t="shared" si="3"/>
        <v>974364000</v>
      </c>
      <c r="P38" s="58">
        <f t="shared" si="4"/>
        <v>0.34308299852528845</v>
      </c>
      <c r="Q38" s="58">
        <f t="shared" si="5"/>
        <v>0.26758023721710666</v>
      </c>
    </row>
    <row r="39" spans="1:17" hidden="1" x14ac:dyDescent="0.4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2">
        <f t="shared" si="0"/>
        <v>1424146000</v>
      </c>
      <c r="K39" s="5">
        <f t="shared" si="1"/>
        <v>0.25443296381645741</v>
      </c>
      <c r="L39" t="s">
        <v>21</v>
      </c>
      <c r="M39" t="s">
        <v>38</v>
      </c>
      <c r="N39" s="57">
        <f t="shared" si="2"/>
        <v>1424146000</v>
      </c>
      <c r="O39" s="57">
        <f t="shared" si="3"/>
        <v>1098912000</v>
      </c>
      <c r="P39" s="58">
        <f t="shared" si="4"/>
        <v>0.32973494482483812</v>
      </c>
      <c r="Q39" s="58">
        <f t="shared" si="5"/>
        <v>0.25443296381645741</v>
      </c>
    </row>
    <row r="40" spans="1:17" x14ac:dyDescent="0.4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2">
        <f t="shared" si="0"/>
        <v>1658961000</v>
      </c>
      <c r="K40" s="5">
        <f t="shared" si="1"/>
        <v>0.20714301877826263</v>
      </c>
      <c r="L40" t="s">
        <v>21</v>
      </c>
      <c r="M40" t="s">
        <v>38</v>
      </c>
      <c r="N40" s="57">
        <f t="shared" si="2"/>
        <v>1658961000</v>
      </c>
      <c r="O40" s="57">
        <f t="shared" si="3"/>
        <v>1098467000</v>
      </c>
      <c r="P40" s="58">
        <f t="shared" si="4"/>
        <v>0.31283797289805282</v>
      </c>
      <c r="Q40" s="58">
        <f t="shared" si="5"/>
        <v>0.20714301877826263</v>
      </c>
    </row>
    <row r="41" spans="1:17" hidden="1" x14ac:dyDescent="0.4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2">
        <f t="shared" si="0"/>
        <v>1957046000</v>
      </c>
      <c r="K41" s="5">
        <f t="shared" si="1"/>
        <v>0.19594872220115514</v>
      </c>
      <c r="L41" t="s">
        <v>21</v>
      </c>
      <c r="M41" t="s">
        <v>38</v>
      </c>
      <c r="N41" s="57">
        <f t="shared" si="2"/>
        <v>1957046000</v>
      </c>
      <c r="O41" s="57">
        <f t="shared" si="3"/>
        <v>1261860000</v>
      </c>
      <c r="P41" s="58">
        <f t="shared" si="4"/>
        <v>0.30390111659683472</v>
      </c>
      <c r="Q41" s="58">
        <f t="shared" si="5"/>
        <v>0.19594872220115514</v>
      </c>
    </row>
    <row r="42" spans="1:17" hidden="1" x14ac:dyDescent="0.4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 t="shared" si="0"/>
        <v>2073700000</v>
      </c>
      <c r="K42" s="5">
        <f t="shared" si="1"/>
        <v>0.15128449096098953</v>
      </c>
      <c r="L42" t="s">
        <v>21</v>
      </c>
      <c r="M42" t="s">
        <v>31</v>
      </c>
      <c r="N42" s="57">
        <f t="shared" si="2"/>
        <v>2073700000</v>
      </c>
      <c r="O42" s="57">
        <f t="shared" si="3"/>
        <v>349800000</v>
      </c>
      <c r="P42" s="58">
        <f t="shared" si="4"/>
        <v>0.89685148343568899</v>
      </c>
      <c r="Q42" s="58">
        <f t="shared" si="5"/>
        <v>0.15128449096098953</v>
      </c>
    </row>
    <row r="43" spans="1:17" hidden="1" x14ac:dyDescent="0.4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 t="shared" si="0"/>
        <v>1999600000</v>
      </c>
      <c r="K43" s="5">
        <f t="shared" si="1"/>
        <v>0.1308764677426448</v>
      </c>
      <c r="L43" t="s">
        <v>21</v>
      </c>
      <c r="M43" t="s">
        <v>31</v>
      </c>
      <c r="N43" s="57">
        <f t="shared" si="2"/>
        <v>1999600000</v>
      </c>
      <c r="O43" s="57">
        <f t="shared" si="3"/>
        <v>297600000</v>
      </c>
      <c r="P43" s="58">
        <f t="shared" si="4"/>
        <v>0.87937024495360394</v>
      </c>
      <c r="Q43" s="58">
        <f t="shared" si="5"/>
        <v>0.1308764677426448</v>
      </c>
    </row>
    <row r="44" spans="1:17" x14ac:dyDescent="0.4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 t="shared" si="0"/>
        <v>2170100000</v>
      </c>
      <c r="K44" s="5">
        <f t="shared" si="1"/>
        <v>4.9279515962104926E-2</v>
      </c>
      <c r="L44" t="s">
        <v>21</v>
      </c>
      <c r="M44" t="s">
        <v>31</v>
      </c>
      <c r="N44" s="57">
        <f t="shared" si="2"/>
        <v>2170100000</v>
      </c>
      <c r="O44" s="57">
        <f t="shared" si="3"/>
        <v>123800000</v>
      </c>
      <c r="P44" s="58">
        <f t="shared" si="4"/>
        <v>0.86382453626303635</v>
      </c>
      <c r="Q44" s="58">
        <f t="shared" si="5"/>
        <v>4.9279515962104926E-2</v>
      </c>
    </row>
    <row r="45" spans="1:17" hidden="1" x14ac:dyDescent="0.4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 t="shared" si="0"/>
        <v>2133400000</v>
      </c>
      <c r="K45" s="5">
        <f t="shared" si="1"/>
        <v>5.1914859630206457E-4</v>
      </c>
      <c r="L45" t="s">
        <v>21</v>
      </c>
      <c r="M45" t="s">
        <v>31</v>
      </c>
      <c r="N45" s="57">
        <f t="shared" si="2"/>
        <v>2133400000</v>
      </c>
      <c r="O45" s="57">
        <f t="shared" si="3"/>
        <v>1300000</v>
      </c>
      <c r="P45" s="58">
        <f t="shared" si="4"/>
        <v>0.85196278103909595</v>
      </c>
      <c r="Q45" s="58">
        <f t="shared" si="5"/>
        <v>5.1914859630206457E-4</v>
      </c>
    </row>
    <row r="46" spans="1:17" hidden="1" x14ac:dyDescent="0.4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2">
        <f t="shared" si="0"/>
        <v>2304000000</v>
      </c>
      <c r="K46" s="5">
        <f t="shared" si="1"/>
        <v>0.20550077841203945</v>
      </c>
      <c r="L46" t="s">
        <v>41</v>
      </c>
      <c r="M46" t="s">
        <v>42</v>
      </c>
      <c r="N46" s="57">
        <f t="shared" si="2"/>
        <v>2304000000</v>
      </c>
      <c r="O46" s="57">
        <f t="shared" si="3"/>
        <v>1188000000</v>
      </c>
      <c r="P46" s="58">
        <f t="shared" si="4"/>
        <v>0.39854696419304614</v>
      </c>
      <c r="Q46" s="58">
        <f t="shared" si="5"/>
        <v>0.20550077841203945</v>
      </c>
    </row>
    <row r="47" spans="1:17" hidden="1" x14ac:dyDescent="0.4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2">
        <f t="shared" si="0"/>
        <v>2348000000</v>
      </c>
      <c r="K47" s="5">
        <f t="shared" si="1"/>
        <v>0.20280918122644742</v>
      </c>
      <c r="L47" t="s">
        <v>41</v>
      </c>
      <c r="M47" t="s">
        <v>42</v>
      </c>
      <c r="N47" s="57">
        <f t="shared" si="2"/>
        <v>2348000000</v>
      </c>
      <c r="O47" s="57">
        <f t="shared" si="3"/>
        <v>1184000000</v>
      </c>
      <c r="P47" s="58">
        <f t="shared" si="4"/>
        <v>0.40219253168893454</v>
      </c>
      <c r="Q47" s="58">
        <f t="shared" si="5"/>
        <v>0.20280918122644742</v>
      </c>
    </row>
    <row r="48" spans="1:17" hidden="1" x14ac:dyDescent="0.4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2">
        <f t="shared" si="0"/>
        <v>2467000000</v>
      </c>
      <c r="K48" s="5">
        <f t="shared" si="1"/>
        <v>0.20716999834792665</v>
      </c>
      <c r="L48" t="s">
        <v>41</v>
      </c>
      <c r="M48" t="s">
        <v>42</v>
      </c>
      <c r="N48" s="57">
        <f t="shared" si="2"/>
        <v>2467000000</v>
      </c>
      <c r="O48" s="57">
        <f t="shared" si="3"/>
        <v>1254000000</v>
      </c>
      <c r="P48" s="58">
        <f t="shared" si="4"/>
        <v>0.40756649595242034</v>
      </c>
      <c r="Q48" s="58">
        <f t="shared" si="5"/>
        <v>0.20716999834792665</v>
      </c>
    </row>
    <row r="49" spans="1:17" hidden="1" x14ac:dyDescent="0.4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2">
        <f t="shared" si="0"/>
        <v>2597000000</v>
      </c>
      <c r="K49" s="5">
        <f t="shared" si="1"/>
        <v>0.20646113479829453</v>
      </c>
      <c r="L49" t="s">
        <v>41</v>
      </c>
      <c r="M49" t="s">
        <v>42</v>
      </c>
      <c r="N49" s="57">
        <f t="shared" si="2"/>
        <v>2597000000</v>
      </c>
      <c r="O49" s="57">
        <f t="shared" si="3"/>
        <v>1259000000</v>
      </c>
      <c r="P49" s="58">
        <f t="shared" si="4"/>
        <v>0.42587733683174811</v>
      </c>
      <c r="Q49" s="58">
        <f t="shared" si="5"/>
        <v>0.20646113479829453</v>
      </c>
    </row>
    <row r="50" spans="1:17" hidden="1" x14ac:dyDescent="0.4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2">
        <f t="shared" si="0"/>
        <v>8550000000</v>
      </c>
      <c r="K50" s="5">
        <f t="shared" si="1"/>
        <v>0.19779190364670457</v>
      </c>
      <c r="L50" t="s">
        <v>41</v>
      </c>
      <c r="M50" t="s">
        <v>44</v>
      </c>
      <c r="N50" s="57">
        <f t="shared" si="2"/>
        <v>8550000000</v>
      </c>
      <c r="O50" s="57">
        <f t="shared" si="3"/>
        <v>2956000000</v>
      </c>
      <c r="P50" s="58">
        <f t="shared" si="4"/>
        <v>0.57209769153563061</v>
      </c>
      <c r="Q50" s="58">
        <f t="shared" si="5"/>
        <v>0.19779190364670457</v>
      </c>
    </row>
    <row r="51" spans="1:17" hidden="1" x14ac:dyDescent="0.4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2">
        <f t="shared" si="0"/>
        <v>8091200000</v>
      </c>
      <c r="K51" s="5">
        <f t="shared" si="1"/>
        <v>0.20581901643770883</v>
      </c>
      <c r="L51" t="s">
        <v>41</v>
      </c>
      <c r="M51" t="s">
        <v>44</v>
      </c>
      <c r="N51" s="57">
        <f t="shared" si="2"/>
        <v>8091200000</v>
      </c>
      <c r="O51" s="57">
        <f t="shared" si="3"/>
        <v>3048900000</v>
      </c>
      <c r="P51" s="58">
        <f t="shared" si="4"/>
        <v>0.54620447564721375</v>
      </c>
      <c r="Q51" s="58">
        <f t="shared" si="5"/>
        <v>0.20581901643770883</v>
      </c>
    </row>
    <row r="52" spans="1:17" hidden="1" x14ac:dyDescent="0.4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2">
        <f t="shared" si="0"/>
        <v>8692900000</v>
      </c>
      <c r="K52" s="5">
        <f t="shared" si="1"/>
        <v>0.19094428095197391</v>
      </c>
      <c r="L52" t="s">
        <v>41</v>
      </c>
      <c r="M52" t="s">
        <v>44</v>
      </c>
      <c r="N52" s="57">
        <f t="shared" si="2"/>
        <v>8692900000</v>
      </c>
      <c r="O52" s="57">
        <f t="shared" si="3"/>
        <v>3127400000</v>
      </c>
      <c r="P52" s="58">
        <f t="shared" si="4"/>
        <v>0.53074743873102714</v>
      </c>
      <c r="Q52" s="58">
        <f t="shared" si="5"/>
        <v>0.19094428095197391</v>
      </c>
    </row>
    <row r="53" spans="1:17" hidden="1" x14ac:dyDescent="0.4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2">
        <f t="shared" si="0"/>
        <v>9019700000</v>
      </c>
      <c r="K53" s="5">
        <f t="shared" si="1"/>
        <v>0.20260496438382808</v>
      </c>
      <c r="L53" t="s">
        <v>41</v>
      </c>
      <c r="M53" t="s">
        <v>44</v>
      </c>
      <c r="N53" s="57">
        <f t="shared" si="2"/>
        <v>9019700000</v>
      </c>
      <c r="O53" s="57">
        <f t="shared" si="3"/>
        <v>3333500000</v>
      </c>
      <c r="P53" s="58">
        <f t="shared" si="4"/>
        <v>0.54820338900639387</v>
      </c>
      <c r="Q53" s="58">
        <f t="shared" si="5"/>
        <v>0.20260496438382808</v>
      </c>
    </row>
    <row r="54" spans="1:17" hidden="1" x14ac:dyDescent="0.4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2">
        <f t="shared" si="0"/>
        <v>8290000000</v>
      </c>
      <c r="K54" s="5">
        <f t="shared" si="1"/>
        <v>0.17990064658571203</v>
      </c>
      <c r="L54" t="s">
        <v>46</v>
      </c>
      <c r="M54" t="s">
        <v>47</v>
      </c>
      <c r="N54" s="57">
        <f t="shared" si="2"/>
        <v>8290000000</v>
      </c>
      <c r="O54" s="57">
        <f t="shared" si="3"/>
        <v>4563000000</v>
      </c>
      <c r="P54" s="58">
        <f t="shared" si="4"/>
        <v>0.32684119224097141</v>
      </c>
      <c r="Q54" s="58">
        <f t="shared" si="5"/>
        <v>0.17990064658571203</v>
      </c>
    </row>
    <row r="55" spans="1:17" hidden="1" x14ac:dyDescent="0.4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2">
        <f t="shared" si="0"/>
        <v>8598000000</v>
      </c>
      <c r="K55" s="5">
        <f t="shared" si="1"/>
        <v>0.21341743598312377</v>
      </c>
      <c r="L55" t="s">
        <v>46</v>
      </c>
      <c r="M55" t="s">
        <v>47</v>
      </c>
      <c r="N55" s="57">
        <f t="shared" si="2"/>
        <v>8598000000</v>
      </c>
      <c r="O55" s="57">
        <f t="shared" si="3"/>
        <v>5109000000</v>
      </c>
      <c r="P55" s="58">
        <f t="shared" si="4"/>
        <v>0.35916287230043031</v>
      </c>
      <c r="Q55" s="58">
        <f t="shared" si="5"/>
        <v>0.21341743598312377</v>
      </c>
    </row>
    <row r="56" spans="1:17" hidden="1" x14ac:dyDescent="0.4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2">
        <f t="shared" si="0"/>
        <v>8355000000</v>
      </c>
      <c r="K56" s="5">
        <f t="shared" si="1"/>
        <v>0.21154523055262231</v>
      </c>
      <c r="L56" t="s">
        <v>46</v>
      </c>
      <c r="M56" t="s">
        <v>47</v>
      </c>
      <c r="N56" s="57">
        <f t="shared" si="2"/>
        <v>8355000000</v>
      </c>
      <c r="O56" s="57">
        <f t="shared" si="3"/>
        <v>4808000000</v>
      </c>
      <c r="P56" s="58">
        <f t="shared" si="4"/>
        <v>0.36760823653643082</v>
      </c>
      <c r="Q56" s="58">
        <f t="shared" si="5"/>
        <v>0.21154523055262231</v>
      </c>
    </row>
    <row r="57" spans="1:17" hidden="1" x14ac:dyDescent="0.4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2">
        <f t="shared" si="0"/>
        <v>7823000000</v>
      </c>
      <c r="K57" s="5">
        <f t="shared" si="1"/>
        <v>0.19887888079724031</v>
      </c>
      <c r="L57" t="s">
        <v>46</v>
      </c>
      <c r="M57" t="s">
        <v>47</v>
      </c>
      <c r="N57" s="57">
        <f t="shared" si="2"/>
        <v>7823000000</v>
      </c>
      <c r="O57" s="57">
        <f t="shared" si="3"/>
        <v>4151000000</v>
      </c>
      <c r="P57" s="58">
        <f t="shared" si="4"/>
        <v>0.3748083556918359</v>
      </c>
      <c r="Q57" s="58">
        <f t="shared" si="5"/>
        <v>0.19887888079724031</v>
      </c>
    </row>
    <row r="58" spans="1:17" hidden="1" x14ac:dyDescent="0.4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2">
        <f t="shared" si="0"/>
        <v>33469000000</v>
      </c>
      <c r="K58" s="5">
        <f t="shared" si="1"/>
        <v>0.16819726458280676</v>
      </c>
      <c r="L58" t="s">
        <v>46</v>
      </c>
      <c r="M58" t="s">
        <v>49</v>
      </c>
      <c r="N58" s="57">
        <f t="shared" si="2"/>
        <v>33469000000</v>
      </c>
      <c r="O58" s="57">
        <f t="shared" si="3"/>
        <v>11978000000</v>
      </c>
      <c r="P58" s="58">
        <f t="shared" si="4"/>
        <v>0.46997781335130728</v>
      </c>
      <c r="Q58" s="58">
        <f t="shared" si="5"/>
        <v>0.16819726458280676</v>
      </c>
    </row>
    <row r="59" spans="1:17" hidden="1" x14ac:dyDescent="0.4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2">
        <f t="shared" si="0"/>
        <v>34214000000</v>
      </c>
      <c r="K59" s="5">
        <f t="shared" si="1"/>
        <v>0.17726573162586753</v>
      </c>
      <c r="L59" t="s">
        <v>46</v>
      </c>
      <c r="M59" t="s">
        <v>49</v>
      </c>
      <c r="N59" s="57">
        <f t="shared" si="2"/>
        <v>34214000000</v>
      </c>
      <c r="O59" s="57">
        <f t="shared" si="3"/>
        <v>12209000000</v>
      </c>
      <c r="P59" s="58">
        <f t="shared" si="4"/>
        <v>0.49676220344397015</v>
      </c>
      <c r="Q59" s="58">
        <f t="shared" si="5"/>
        <v>0.17726573162586753</v>
      </c>
    </row>
    <row r="60" spans="1:17" hidden="1" x14ac:dyDescent="0.4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2">
        <f t="shared" si="0"/>
        <v>30795000000</v>
      </c>
      <c r="K60" s="5">
        <f t="shared" si="1"/>
        <v>0.19103810204018259</v>
      </c>
      <c r="L60" t="s">
        <v>46</v>
      </c>
      <c r="M60" t="s">
        <v>49</v>
      </c>
      <c r="N60" s="57">
        <f t="shared" si="2"/>
        <v>30795000000</v>
      </c>
      <c r="O60" s="57">
        <f t="shared" si="3"/>
        <v>12304000000</v>
      </c>
      <c r="P60" s="58">
        <f t="shared" si="4"/>
        <v>0.47813868273142257</v>
      </c>
      <c r="Q60" s="58">
        <f t="shared" si="5"/>
        <v>0.19103810204018259</v>
      </c>
    </row>
    <row r="61" spans="1:17" hidden="1" x14ac:dyDescent="0.4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2">
        <f t="shared" si="0"/>
        <v>21746000000</v>
      </c>
      <c r="K61" s="5">
        <f t="shared" si="1"/>
        <v>9.1364205256570713E-2</v>
      </c>
      <c r="L61" t="s">
        <v>46</v>
      </c>
      <c r="M61" t="s">
        <v>49</v>
      </c>
      <c r="N61" s="57">
        <f t="shared" si="2"/>
        <v>21746000000</v>
      </c>
      <c r="O61" s="57">
        <f t="shared" si="3"/>
        <v>5329000000</v>
      </c>
      <c r="P61" s="58">
        <f t="shared" si="4"/>
        <v>0.37282905001114408</v>
      </c>
      <c r="Q61" s="58">
        <f t="shared" si="5"/>
        <v>9.1364205256570713E-2</v>
      </c>
    </row>
    <row r="62" spans="1:17" hidden="1" x14ac:dyDescent="0.4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2">
        <f t="shared" si="0"/>
        <v>572156000</v>
      </c>
      <c r="K62" s="5">
        <f t="shared" si="1"/>
        <v>0.19326956080837884</v>
      </c>
      <c r="L62" t="s">
        <v>51</v>
      </c>
      <c r="M62" t="s">
        <v>52</v>
      </c>
      <c r="N62" s="57">
        <f t="shared" si="2"/>
        <v>572156000</v>
      </c>
      <c r="O62" s="57">
        <f t="shared" si="3"/>
        <v>185251000</v>
      </c>
      <c r="P62" s="58">
        <f t="shared" si="4"/>
        <v>0.59692168373654553</v>
      </c>
      <c r="Q62" s="58">
        <f t="shared" si="5"/>
        <v>0.19326956080837884</v>
      </c>
    </row>
    <row r="63" spans="1:17" hidden="1" x14ac:dyDescent="0.4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2">
        <f t="shared" si="0"/>
        <v>594002000</v>
      </c>
      <c r="K63" s="5">
        <f t="shared" si="1"/>
        <v>0.25565241316437609</v>
      </c>
      <c r="L63" t="s">
        <v>51</v>
      </c>
      <c r="M63" t="s">
        <v>52</v>
      </c>
      <c r="N63" s="57">
        <f t="shared" si="2"/>
        <v>594002000</v>
      </c>
      <c r="O63" s="57">
        <f t="shared" si="3"/>
        <v>249019000</v>
      </c>
      <c r="P63" s="58">
        <f t="shared" si="4"/>
        <v>0.6098251327186508</v>
      </c>
      <c r="Q63" s="58">
        <f t="shared" si="5"/>
        <v>0.25565241316437609</v>
      </c>
    </row>
    <row r="64" spans="1:17" hidden="1" x14ac:dyDescent="0.4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2">
        <f t="shared" si="0"/>
        <v>603399000</v>
      </c>
      <c r="K64" s="5">
        <f t="shared" si="1"/>
        <v>0.2683664461179463</v>
      </c>
      <c r="L64" t="s">
        <v>51</v>
      </c>
      <c r="M64" t="s">
        <v>52</v>
      </c>
      <c r="N64" s="57">
        <f t="shared" si="2"/>
        <v>603399000</v>
      </c>
      <c r="O64" s="57">
        <f t="shared" si="3"/>
        <v>264170000</v>
      </c>
      <c r="P64" s="58">
        <f t="shared" si="4"/>
        <v>0.61298423447447736</v>
      </c>
      <c r="Q64" s="58">
        <f t="shared" si="5"/>
        <v>0.2683664461179463</v>
      </c>
    </row>
    <row r="65" spans="1:17" hidden="1" x14ac:dyDescent="0.4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2">
        <f t="shared" si="0"/>
        <v>616062000</v>
      </c>
      <c r="K65" s="5">
        <f t="shared" si="1"/>
        <v>0.26109486298926943</v>
      </c>
      <c r="L65" t="s">
        <v>51</v>
      </c>
      <c r="M65" t="s">
        <v>52</v>
      </c>
      <c r="N65" s="57">
        <f t="shared" si="2"/>
        <v>616062000</v>
      </c>
      <c r="O65" s="57">
        <f t="shared" si="3"/>
        <v>256215000</v>
      </c>
      <c r="P65" s="58">
        <f t="shared" si="4"/>
        <v>0.62779549785490829</v>
      </c>
      <c r="Q65" s="58">
        <f t="shared" si="5"/>
        <v>0.26109486298926943</v>
      </c>
    </row>
    <row r="66" spans="1:17" hidden="1" x14ac:dyDescent="0.4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2">
        <f t="shared" ref="J66:J129" si="6">E66-F66</f>
        <v>2337721000</v>
      </c>
      <c r="K66" s="5">
        <f t="shared" ref="K66:K129" si="7">(J66-G66-H66-I66)/E66</f>
        <v>9.5873882044821113E-2</v>
      </c>
      <c r="L66" t="s">
        <v>46</v>
      </c>
      <c r="M66" t="s">
        <v>54</v>
      </c>
      <c r="N66" s="57">
        <f t="shared" si="2"/>
        <v>2337721000</v>
      </c>
      <c r="O66" s="57">
        <f t="shared" si="3"/>
        <v>867434000</v>
      </c>
      <c r="P66" s="58">
        <f t="shared" si="4"/>
        <v>0.25837860564342796</v>
      </c>
      <c r="Q66" s="58">
        <f t="shared" si="5"/>
        <v>9.5873882044821113E-2</v>
      </c>
    </row>
    <row r="67" spans="1:17" hidden="1" x14ac:dyDescent="0.4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2">
        <f t="shared" si="6"/>
        <v>2288090000</v>
      </c>
      <c r="K67" s="5">
        <f t="shared" si="7"/>
        <v>7.7302911203061792E-2</v>
      </c>
      <c r="L67" t="s">
        <v>46</v>
      </c>
      <c r="M67" t="s">
        <v>54</v>
      </c>
      <c r="N67" s="57">
        <f t="shared" ref="N67:N130" si="8">E67-F67</f>
        <v>2288090000</v>
      </c>
      <c r="O67" s="57">
        <f t="shared" ref="O67:O130" si="9">N67-G67-H67-I67</f>
        <v>802532000</v>
      </c>
      <c r="P67" s="58">
        <f t="shared" ref="P67:P130" si="10">1-(F67/E67)</f>
        <v>0.22039746464267296</v>
      </c>
      <c r="Q67" s="58">
        <f t="shared" ref="Q67:Q130" si="11">O67/E67</f>
        <v>7.7302911203061792E-2</v>
      </c>
    </row>
    <row r="68" spans="1:17" hidden="1" x14ac:dyDescent="0.4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2">
        <f t="shared" si="6"/>
        <v>1658870000</v>
      </c>
      <c r="K68" s="5">
        <f t="shared" si="7"/>
        <v>2.4821766396842609E-2</v>
      </c>
      <c r="L68" t="s">
        <v>46</v>
      </c>
      <c r="M68" t="s">
        <v>54</v>
      </c>
      <c r="N68" s="57">
        <f t="shared" si="8"/>
        <v>1658870000</v>
      </c>
      <c r="O68" s="57">
        <f t="shared" si="9"/>
        <v>256297000</v>
      </c>
      <c r="P68" s="58">
        <f t="shared" si="10"/>
        <v>0.16065768862971597</v>
      </c>
      <c r="Q68" s="58">
        <f t="shared" si="11"/>
        <v>2.4821766396842609E-2</v>
      </c>
    </row>
    <row r="69" spans="1:17" hidden="1" x14ac:dyDescent="0.4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2">
        <f t="shared" si="6"/>
        <v>2280552000</v>
      </c>
      <c r="K69" s="5">
        <f t="shared" si="7"/>
        <v>0.12337561638815792</v>
      </c>
      <c r="L69" t="s">
        <v>46</v>
      </c>
      <c r="M69" t="s">
        <v>54</v>
      </c>
      <c r="N69" s="57">
        <f t="shared" si="8"/>
        <v>2280552000</v>
      </c>
      <c r="O69" s="57">
        <f t="shared" si="9"/>
        <v>929238000</v>
      </c>
      <c r="P69" s="58">
        <f t="shared" si="10"/>
        <v>0.30279057540183063</v>
      </c>
      <c r="Q69" s="58">
        <f t="shared" si="11"/>
        <v>0.12337561638815792</v>
      </c>
    </row>
    <row r="70" spans="1:17" hidden="1" x14ac:dyDescent="0.4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 t="shared" si="6"/>
        <v>844047000</v>
      </c>
      <c r="K70" s="5">
        <f t="shared" si="7"/>
        <v>0.2291886077119423</v>
      </c>
      <c r="L70" t="s">
        <v>21</v>
      </c>
      <c r="M70" t="s">
        <v>56</v>
      </c>
      <c r="N70" s="57">
        <f t="shared" si="8"/>
        <v>844047000</v>
      </c>
      <c r="O70" s="57">
        <f t="shared" si="9"/>
        <v>314893000</v>
      </c>
      <c r="P70" s="58">
        <f t="shared" si="10"/>
        <v>0.61432282322389442</v>
      </c>
      <c r="Q70" s="58">
        <f t="shared" si="11"/>
        <v>0.2291886077119423</v>
      </c>
    </row>
    <row r="71" spans="1:17" hidden="1" x14ac:dyDescent="0.4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 t="shared" si="6"/>
        <v>1066835000</v>
      </c>
      <c r="K71" s="5">
        <f t="shared" si="7"/>
        <v>0.26351809531776604</v>
      </c>
      <c r="L71" t="s">
        <v>21</v>
      </c>
      <c r="M71" t="s">
        <v>56</v>
      </c>
      <c r="N71" s="57">
        <f t="shared" si="8"/>
        <v>1066835000</v>
      </c>
      <c r="O71" s="57">
        <f t="shared" si="9"/>
        <v>415811000</v>
      </c>
      <c r="P71" s="58">
        <f t="shared" si="10"/>
        <v>0.67610122680335283</v>
      </c>
      <c r="Q71" s="58">
        <f t="shared" si="11"/>
        <v>0.26351809531776604</v>
      </c>
    </row>
    <row r="72" spans="1:17" x14ac:dyDescent="0.4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 t="shared" si="6"/>
        <v>1352931000</v>
      </c>
      <c r="K72" s="5">
        <f t="shared" si="7"/>
        <v>0.24986735401558349</v>
      </c>
      <c r="L72" t="s">
        <v>21</v>
      </c>
      <c r="M72" t="s">
        <v>56</v>
      </c>
      <c r="N72" s="57">
        <f t="shared" si="8"/>
        <v>1352931000</v>
      </c>
      <c r="O72" s="57">
        <f t="shared" si="9"/>
        <v>490708000</v>
      </c>
      <c r="P72" s="58">
        <f t="shared" si="10"/>
        <v>0.68890926810986852</v>
      </c>
      <c r="Q72" s="58">
        <f t="shared" si="11"/>
        <v>0.24986735401558349</v>
      </c>
    </row>
    <row r="73" spans="1:17" hidden="1" x14ac:dyDescent="0.4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 t="shared" si="6"/>
        <v>1471828000</v>
      </c>
      <c r="K73" s="5">
        <f t="shared" si="7"/>
        <v>0.21248147851507748</v>
      </c>
      <c r="L73" t="s">
        <v>21</v>
      </c>
      <c r="M73" t="s">
        <v>56</v>
      </c>
      <c r="N73" s="57">
        <f t="shared" si="8"/>
        <v>1471828000</v>
      </c>
      <c r="O73" s="57">
        <f t="shared" si="9"/>
        <v>466917000</v>
      </c>
      <c r="P73" s="58">
        <f t="shared" si="10"/>
        <v>0.66978968330536148</v>
      </c>
      <c r="Q73" s="58">
        <f t="shared" si="11"/>
        <v>0.21248147851507748</v>
      </c>
    </row>
    <row r="74" spans="1:17" hidden="1" x14ac:dyDescent="0.4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2">
        <f t="shared" si="6"/>
        <v>898843000</v>
      </c>
      <c r="K74" s="5">
        <f t="shared" si="7"/>
        <v>0.20303165268975221</v>
      </c>
      <c r="L74" t="s">
        <v>58</v>
      </c>
      <c r="M74" t="s">
        <v>59</v>
      </c>
      <c r="N74" s="57">
        <f t="shared" si="8"/>
        <v>898843000</v>
      </c>
      <c r="O74" s="57">
        <f t="shared" si="9"/>
        <v>511468000</v>
      </c>
      <c r="P74" s="58">
        <f t="shared" si="10"/>
        <v>0.35680351419563872</v>
      </c>
      <c r="Q74" s="58">
        <f t="shared" si="11"/>
        <v>0.20303165268975221</v>
      </c>
    </row>
    <row r="75" spans="1:17" hidden="1" x14ac:dyDescent="0.4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2">
        <f t="shared" si="6"/>
        <v>850471000</v>
      </c>
      <c r="K75" s="5">
        <f t="shared" si="7"/>
        <v>0.25478997773851736</v>
      </c>
      <c r="L75" t="s">
        <v>58</v>
      </c>
      <c r="M75" t="s">
        <v>59</v>
      </c>
      <c r="N75" s="57">
        <f t="shared" si="8"/>
        <v>850471000</v>
      </c>
      <c r="O75" s="57">
        <f t="shared" si="9"/>
        <v>610036000</v>
      </c>
      <c r="P75" s="58">
        <f t="shared" si="10"/>
        <v>0.35521098288831254</v>
      </c>
      <c r="Q75" s="58">
        <f t="shared" si="11"/>
        <v>0.25478997773851736</v>
      </c>
    </row>
    <row r="76" spans="1:17" hidden="1" x14ac:dyDescent="0.4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2">
        <f t="shared" si="6"/>
        <v>770848000</v>
      </c>
      <c r="K76" s="5">
        <f t="shared" si="7"/>
        <v>0.13387715146053156</v>
      </c>
      <c r="L76" t="s">
        <v>58</v>
      </c>
      <c r="M76" t="s">
        <v>59</v>
      </c>
      <c r="N76" s="57">
        <f t="shared" si="8"/>
        <v>770848000</v>
      </c>
      <c r="O76" s="57">
        <f t="shared" si="9"/>
        <v>327403000</v>
      </c>
      <c r="P76" s="58">
        <f t="shared" si="10"/>
        <v>0.31520460853763654</v>
      </c>
      <c r="Q76" s="58">
        <f t="shared" si="11"/>
        <v>0.13387715146053156</v>
      </c>
    </row>
    <row r="77" spans="1:17" hidden="1" x14ac:dyDescent="0.4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2">
        <f t="shared" si="6"/>
        <v>1196872000</v>
      </c>
      <c r="K77" s="5">
        <f t="shared" si="7"/>
        <v>0.15931898880820303</v>
      </c>
      <c r="L77" t="s">
        <v>58</v>
      </c>
      <c r="M77" t="s">
        <v>59</v>
      </c>
      <c r="N77" s="57">
        <f t="shared" si="8"/>
        <v>1196872000</v>
      </c>
      <c r="O77" s="57">
        <f t="shared" si="9"/>
        <v>581727000</v>
      </c>
      <c r="P77" s="58">
        <f t="shared" si="10"/>
        <v>0.32779024658104505</v>
      </c>
      <c r="Q77" s="58">
        <f t="shared" si="11"/>
        <v>0.15931898880820303</v>
      </c>
    </row>
    <row r="78" spans="1:17" hidden="1" x14ac:dyDescent="0.4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2">
        <f t="shared" si="6"/>
        <v>2338000000</v>
      </c>
      <c r="K78" s="5">
        <f t="shared" si="7"/>
        <v>0.11423663302555292</v>
      </c>
      <c r="L78" t="s">
        <v>12</v>
      </c>
      <c r="M78" t="s">
        <v>13</v>
      </c>
      <c r="N78" s="57">
        <f t="shared" si="8"/>
        <v>2338000000</v>
      </c>
      <c r="O78" s="57">
        <f t="shared" si="9"/>
        <v>532000000</v>
      </c>
      <c r="P78" s="58">
        <f t="shared" si="10"/>
        <v>0.50203993987545625</v>
      </c>
      <c r="Q78" s="58">
        <f t="shared" si="11"/>
        <v>0.11423663302555292</v>
      </c>
    </row>
    <row r="79" spans="1:17" hidden="1" x14ac:dyDescent="0.4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2">
        <f t="shared" si="6"/>
        <v>2801000000</v>
      </c>
      <c r="K79" s="5">
        <f t="shared" si="7"/>
        <v>0.16252909231962762</v>
      </c>
      <c r="L79" t="s">
        <v>12</v>
      </c>
      <c r="M79" t="s">
        <v>13</v>
      </c>
      <c r="N79" s="57">
        <f t="shared" si="8"/>
        <v>2801000000</v>
      </c>
      <c r="O79" s="57">
        <f t="shared" si="9"/>
        <v>838000000</v>
      </c>
      <c r="P79" s="58">
        <f t="shared" si="10"/>
        <v>0.54325058184639263</v>
      </c>
      <c r="Q79" s="58">
        <f t="shared" si="11"/>
        <v>0.16252909231962762</v>
      </c>
    </row>
    <row r="80" spans="1:17" hidden="1" x14ac:dyDescent="0.4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2">
        <f t="shared" si="6"/>
        <v>3043000000</v>
      </c>
      <c r="K80" s="5">
        <f t="shared" si="7"/>
        <v>0.1736214605067064</v>
      </c>
      <c r="L80" t="s">
        <v>12</v>
      </c>
      <c r="M80" t="s">
        <v>13</v>
      </c>
      <c r="N80" s="57">
        <f t="shared" si="8"/>
        <v>3043000000</v>
      </c>
      <c r="O80" s="57">
        <f t="shared" si="9"/>
        <v>932000000</v>
      </c>
      <c r="P80" s="58">
        <f t="shared" si="10"/>
        <v>0.56687779433681074</v>
      </c>
      <c r="Q80" s="58">
        <f t="shared" si="11"/>
        <v>0.1736214605067064</v>
      </c>
    </row>
    <row r="81" spans="1:17" hidden="1" x14ac:dyDescent="0.4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2">
        <f t="shared" si="6"/>
        <v>3663000000</v>
      </c>
      <c r="K81" s="5">
        <f t="shared" si="7"/>
        <v>0.2375848517327617</v>
      </c>
      <c r="L81" t="s">
        <v>12</v>
      </c>
      <c r="M81" t="s">
        <v>13</v>
      </c>
      <c r="N81" s="57">
        <f t="shared" si="8"/>
        <v>3663000000</v>
      </c>
      <c r="O81" s="57">
        <f t="shared" si="9"/>
        <v>1330000000</v>
      </c>
      <c r="P81" s="58">
        <f t="shared" si="10"/>
        <v>0.65434083601286175</v>
      </c>
      <c r="Q81" s="58">
        <f t="shared" si="11"/>
        <v>0.2375848517327617</v>
      </c>
    </row>
    <row r="82" spans="1:17" hidden="1" x14ac:dyDescent="0.4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2">
        <f t="shared" si="6"/>
        <v>11697000000</v>
      </c>
      <c r="K82" s="5">
        <f t="shared" si="7"/>
        <v>0.11091100105057781</v>
      </c>
      <c r="L82" t="s">
        <v>46</v>
      </c>
      <c r="M82" t="s">
        <v>49</v>
      </c>
      <c r="N82" s="57">
        <f t="shared" si="8"/>
        <v>11697000000</v>
      </c>
      <c r="O82" s="57">
        <f t="shared" si="9"/>
        <v>3695000000</v>
      </c>
      <c r="P82" s="58">
        <f t="shared" si="10"/>
        <v>0.35110310670868983</v>
      </c>
      <c r="Q82" s="58">
        <f t="shared" si="11"/>
        <v>0.11091100105057781</v>
      </c>
    </row>
    <row r="83" spans="1:17" hidden="1" x14ac:dyDescent="0.4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2">
        <f t="shared" si="6"/>
        <v>14679000000</v>
      </c>
      <c r="K83" s="5">
        <f t="shared" si="7"/>
        <v>0.1452458921378271</v>
      </c>
      <c r="L83" t="s">
        <v>46</v>
      </c>
      <c r="M83" t="s">
        <v>49</v>
      </c>
      <c r="N83" s="57">
        <f t="shared" si="8"/>
        <v>14679000000</v>
      </c>
      <c r="O83" s="57">
        <f t="shared" si="9"/>
        <v>5012000000</v>
      </c>
      <c r="P83" s="58">
        <f t="shared" si="10"/>
        <v>0.42539194945952996</v>
      </c>
      <c r="Q83" s="58">
        <f t="shared" si="11"/>
        <v>0.1452458921378271</v>
      </c>
    </row>
    <row r="84" spans="1:17" hidden="1" x14ac:dyDescent="0.4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2">
        <f t="shared" si="6"/>
        <v>14046000000</v>
      </c>
      <c r="K84" s="5">
        <f t="shared" si="7"/>
        <v>0.13198444904792986</v>
      </c>
      <c r="L84" t="s">
        <v>46</v>
      </c>
      <c r="M84" t="s">
        <v>49</v>
      </c>
      <c r="N84" s="57">
        <f t="shared" si="8"/>
        <v>14046000000</v>
      </c>
      <c r="O84" s="57">
        <f t="shared" si="9"/>
        <v>4651000000</v>
      </c>
      <c r="P84" s="58">
        <f t="shared" si="10"/>
        <v>0.3985924685717529</v>
      </c>
      <c r="Q84" s="58">
        <f t="shared" si="11"/>
        <v>0.13198444904792986</v>
      </c>
    </row>
    <row r="85" spans="1:17" hidden="1" x14ac:dyDescent="0.4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2">
        <f t="shared" si="6"/>
        <v>12816000000</v>
      </c>
      <c r="K85" s="5">
        <f t="shared" si="7"/>
        <v>0.10125375143746669</v>
      </c>
      <c r="L85" t="s">
        <v>46</v>
      </c>
      <c r="M85" t="s">
        <v>49</v>
      </c>
      <c r="N85" s="57">
        <f t="shared" si="8"/>
        <v>12816000000</v>
      </c>
      <c r="O85" s="57">
        <f t="shared" si="9"/>
        <v>3610000000</v>
      </c>
      <c r="P85" s="58">
        <f t="shared" si="10"/>
        <v>0.35946484166830284</v>
      </c>
      <c r="Q85" s="58">
        <f t="shared" si="11"/>
        <v>0.10125375143746669</v>
      </c>
    </row>
    <row r="86" spans="1:17" hidden="1" x14ac:dyDescent="0.4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2">
        <f t="shared" si="6"/>
        <v>861500000</v>
      </c>
      <c r="K86" s="5">
        <f t="shared" si="7"/>
        <v>0.1828372632392733</v>
      </c>
      <c r="L86" t="s">
        <v>12</v>
      </c>
      <c r="M86" t="s">
        <v>63</v>
      </c>
      <c r="N86" s="57">
        <f t="shared" si="8"/>
        <v>861500000</v>
      </c>
      <c r="O86" s="57">
        <f t="shared" si="9"/>
        <v>378400000</v>
      </c>
      <c r="P86" s="58">
        <f t="shared" si="10"/>
        <v>0.41626401236954003</v>
      </c>
      <c r="Q86" s="58">
        <f t="shared" si="11"/>
        <v>0.1828372632392733</v>
      </c>
    </row>
    <row r="87" spans="1:17" hidden="1" x14ac:dyDescent="0.4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2">
        <f t="shared" si="6"/>
        <v>853700000</v>
      </c>
      <c r="K87" s="5">
        <f t="shared" si="7"/>
        <v>0.15403861587121748</v>
      </c>
      <c r="L87" t="s">
        <v>12</v>
      </c>
      <c r="M87" t="s">
        <v>63</v>
      </c>
      <c r="N87" s="57">
        <f t="shared" si="8"/>
        <v>853700000</v>
      </c>
      <c r="O87" s="57">
        <f t="shared" si="9"/>
        <v>326300000</v>
      </c>
      <c r="P87" s="58">
        <f t="shared" si="10"/>
        <v>0.40301184912429777</v>
      </c>
      <c r="Q87" s="58">
        <f t="shared" si="11"/>
        <v>0.15403861587121748</v>
      </c>
    </row>
    <row r="88" spans="1:17" hidden="1" x14ac:dyDescent="0.4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2">
        <f t="shared" si="6"/>
        <v>869100000</v>
      </c>
      <c r="K88" s="5">
        <f t="shared" si="7"/>
        <v>0.17339587060587011</v>
      </c>
      <c r="L88" t="s">
        <v>12</v>
      </c>
      <c r="M88" t="s">
        <v>63</v>
      </c>
      <c r="N88" s="57">
        <f t="shared" si="8"/>
        <v>869100000</v>
      </c>
      <c r="O88" s="57">
        <f t="shared" si="9"/>
        <v>358600000</v>
      </c>
      <c r="P88" s="58">
        <f t="shared" si="10"/>
        <v>0.42024080073497416</v>
      </c>
      <c r="Q88" s="58">
        <f t="shared" si="11"/>
        <v>0.17339587060587011</v>
      </c>
    </row>
    <row r="89" spans="1:17" hidden="1" x14ac:dyDescent="0.4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2">
        <f t="shared" si="6"/>
        <v>985300000</v>
      </c>
      <c r="K89" s="5">
        <f t="shared" si="7"/>
        <v>0.19012511170688115</v>
      </c>
      <c r="L89" t="s">
        <v>12</v>
      </c>
      <c r="M89" t="s">
        <v>63</v>
      </c>
      <c r="N89" s="57">
        <f t="shared" si="8"/>
        <v>985300000</v>
      </c>
      <c r="O89" s="57">
        <f t="shared" si="9"/>
        <v>425500000</v>
      </c>
      <c r="P89" s="58">
        <f t="shared" si="10"/>
        <v>0.4402591599642538</v>
      </c>
      <c r="Q89" s="58">
        <f t="shared" si="11"/>
        <v>0.19012511170688115</v>
      </c>
    </row>
    <row r="90" spans="1:17" hidden="1" x14ac:dyDescent="0.4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 t="shared" si="6"/>
        <v>1373790000</v>
      </c>
      <c r="K90" s="5">
        <f t="shared" si="7"/>
        <v>0.36262316723670929</v>
      </c>
      <c r="L90" t="s">
        <v>24</v>
      </c>
      <c r="M90" t="s">
        <v>65</v>
      </c>
      <c r="N90" s="57">
        <f t="shared" si="8"/>
        <v>1373790000</v>
      </c>
      <c r="O90" s="57">
        <f t="shared" si="9"/>
        <v>562554000</v>
      </c>
      <c r="P90" s="58">
        <f t="shared" si="10"/>
        <v>0.88554713132982588</v>
      </c>
      <c r="Q90" s="58">
        <f t="shared" si="11"/>
        <v>0.36262316723670929</v>
      </c>
    </row>
    <row r="91" spans="1:17" hidden="1" x14ac:dyDescent="0.4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2">
        <f t="shared" si="6"/>
        <v>2060000000</v>
      </c>
      <c r="K91" s="5">
        <f t="shared" si="7"/>
        <v>0.40107430617726053</v>
      </c>
      <c r="L91" t="s">
        <v>24</v>
      </c>
      <c r="M91" t="s">
        <v>65</v>
      </c>
      <c r="N91" s="57">
        <f t="shared" si="8"/>
        <v>2060000000</v>
      </c>
      <c r="O91" s="57">
        <f t="shared" si="9"/>
        <v>896000000</v>
      </c>
      <c r="P91" s="58">
        <f t="shared" si="10"/>
        <v>0.92211280214861235</v>
      </c>
      <c r="Q91" s="58">
        <f t="shared" si="11"/>
        <v>0.40107430617726053</v>
      </c>
    </row>
    <row r="92" spans="1:17" hidden="1" x14ac:dyDescent="0.4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 t="shared" si="6"/>
        <v>2371000000</v>
      </c>
      <c r="K92" s="5">
        <f t="shared" si="7"/>
        <v>0.23732718894009217</v>
      </c>
      <c r="L92" t="s">
        <v>24</v>
      </c>
      <c r="M92" t="s">
        <v>65</v>
      </c>
      <c r="N92" s="57">
        <f t="shared" si="8"/>
        <v>2371000000</v>
      </c>
      <c r="O92" s="57">
        <f t="shared" si="9"/>
        <v>618000000</v>
      </c>
      <c r="P92" s="58">
        <f t="shared" si="10"/>
        <v>0.91052227342549918</v>
      </c>
      <c r="Q92" s="58">
        <f t="shared" si="11"/>
        <v>0.23732718894009217</v>
      </c>
    </row>
    <row r="93" spans="1:17" hidden="1" x14ac:dyDescent="0.4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 t="shared" si="6"/>
        <v>2826000000</v>
      </c>
      <c r="K93" s="5">
        <f t="shared" si="7"/>
        <v>0.2454604409857328</v>
      </c>
      <c r="L93" t="s">
        <v>24</v>
      </c>
      <c r="M93" t="s">
        <v>65</v>
      </c>
      <c r="N93" s="57">
        <f t="shared" si="8"/>
        <v>2826000000</v>
      </c>
      <c r="O93" s="57">
        <f t="shared" si="9"/>
        <v>757000000</v>
      </c>
      <c r="P93" s="58">
        <f t="shared" si="10"/>
        <v>0.91634241245136183</v>
      </c>
      <c r="Q93" s="58">
        <f t="shared" si="11"/>
        <v>0.2454604409857328</v>
      </c>
    </row>
    <row r="94" spans="1:17" hidden="1" x14ac:dyDescent="0.4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2">
        <f t="shared" si="6"/>
        <v>2991000000</v>
      </c>
      <c r="K94" s="5">
        <f t="shared" si="7"/>
        <v>0.10294313490478094</v>
      </c>
      <c r="L94" t="s">
        <v>21</v>
      </c>
      <c r="M94" t="s">
        <v>67</v>
      </c>
      <c r="N94" s="57">
        <f t="shared" si="8"/>
        <v>2991000000</v>
      </c>
      <c r="O94" s="57">
        <f t="shared" si="9"/>
        <v>773000000</v>
      </c>
      <c r="P94" s="58">
        <f t="shared" si="10"/>
        <v>0.39832201358369956</v>
      </c>
      <c r="Q94" s="58">
        <f t="shared" si="11"/>
        <v>0.10294313490478094</v>
      </c>
    </row>
    <row r="95" spans="1:17" hidden="1" x14ac:dyDescent="0.4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2">
        <f t="shared" si="6"/>
        <v>3843000000</v>
      </c>
      <c r="K95" s="5">
        <f t="shared" si="7"/>
        <v>0.16754850088183421</v>
      </c>
      <c r="L95" t="s">
        <v>21</v>
      </c>
      <c r="M95" t="s">
        <v>67</v>
      </c>
      <c r="N95" s="57">
        <f t="shared" si="8"/>
        <v>3843000000</v>
      </c>
      <c r="O95" s="57">
        <f t="shared" si="9"/>
        <v>1520000000</v>
      </c>
      <c r="P95" s="58">
        <f t="shared" si="10"/>
        <v>0.42361111111111116</v>
      </c>
      <c r="Q95" s="58">
        <f t="shared" si="11"/>
        <v>0.16754850088183421</v>
      </c>
    </row>
    <row r="96" spans="1:17" x14ac:dyDescent="0.4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2">
        <f t="shared" si="6"/>
        <v>3952000000</v>
      </c>
      <c r="K96" s="5">
        <f t="shared" si="7"/>
        <v>0.17527694378300032</v>
      </c>
      <c r="L96" t="s">
        <v>21</v>
      </c>
      <c r="M96" t="s">
        <v>67</v>
      </c>
      <c r="N96" s="57">
        <f t="shared" si="8"/>
        <v>3952000000</v>
      </c>
      <c r="O96" s="57">
        <f t="shared" si="9"/>
        <v>1693000000</v>
      </c>
      <c r="P96" s="58">
        <f t="shared" si="10"/>
        <v>0.40915208613728127</v>
      </c>
      <c r="Q96" s="58">
        <f t="shared" si="11"/>
        <v>0.17527694378300032</v>
      </c>
    </row>
    <row r="97" spans="1:17" hidden="1" x14ac:dyDescent="0.4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2">
        <f t="shared" si="6"/>
        <v>4511000000</v>
      </c>
      <c r="K97" s="5">
        <f t="shared" si="7"/>
        <v>0.19879907621247114</v>
      </c>
      <c r="L97" t="s">
        <v>21</v>
      </c>
      <c r="M97" t="s">
        <v>67</v>
      </c>
      <c r="N97" s="57">
        <f t="shared" si="8"/>
        <v>4511000000</v>
      </c>
      <c r="O97" s="57">
        <f t="shared" si="9"/>
        <v>2152000000</v>
      </c>
      <c r="P97" s="58">
        <f t="shared" si="10"/>
        <v>0.41672055427251731</v>
      </c>
      <c r="Q97" s="58">
        <f t="shared" si="11"/>
        <v>0.19879907621247114</v>
      </c>
    </row>
    <row r="98" spans="1:17" hidden="1" x14ac:dyDescent="0.4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2">
        <f t="shared" si="6"/>
        <v>1180081000</v>
      </c>
      <c r="K98" s="5">
        <f t="shared" si="7"/>
        <v>0.22370256489312471</v>
      </c>
      <c r="L98" t="s">
        <v>12</v>
      </c>
      <c r="M98" t="s">
        <v>69</v>
      </c>
      <c r="N98" s="57">
        <f t="shared" si="8"/>
        <v>1180081000</v>
      </c>
      <c r="O98" s="57">
        <f t="shared" si="9"/>
        <v>745872000</v>
      </c>
      <c r="P98" s="58">
        <f t="shared" si="10"/>
        <v>0.35393089763611385</v>
      </c>
      <c r="Q98" s="58">
        <f t="shared" si="11"/>
        <v>0.22370256489312471</v>
      </c>
    </row>
    <row r="99" spans="1:17" hidden="1" x14ac:dyDescent="0.4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2">
        <f t="shared" si="6"/>
        <v>1270494000</v>
      </c>
      <c r="K99" s="5">
        <f t="shared" si="7"/>
        <v>0.22678023313530707</v>
      </c>
      <c r="L99" t="s">
        <v>12</v>
      </c>
      <c r="M99" t="s">
        <v>69</v>
      </c>
      <c r="N99" s="57">
        <f t="shared" si="8"/>
        <v>1270494000</v>
      </c>
      <c r="O99" s="57">
        <f t="shared" si="9"/>
        <v>815079000</v>
      </c>
      <c r="P99" s="58">
        <f t="shared" si="10"/>
        <v>0.35349079723193555</v>
      </c>
      <c r="Q99" s="58">
        <f t="shared" si="11"/>
        <v>0.22678023313530707</v>
      </c>
    </row>
    <row r="100" spans="1:17" hidden="1" x14ac:dyDescent="0.4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2">
        <f t="shared" si="6"/>
        <v>1424947000</v>
      </c>
      <c r="K100" s="5">
        <f t="shared" si="7"/>
        <v>0.22341970241404449</v>
      </c>
      <c r="L100" t="s">
        <v>12</v>
      </c>
      <c r="M100" t="s">
        <v>69</v>
      </c>
      <c r="N100" s="57">
        <f t="shared" si="8"/>
        <v>1424947000</v>
      </c>
      <c r="O100" s="57">
        <f t="shared" si="9"/>
        <v>898586000</v>
      </c>
      <c r="P100" s="58">
        <f t="shared" si="10"/>
        <v>0.35429133627252751</v>
      </c>
      <c r="Q100" s="58">
        <f t="shared" si="11"/>
        <v>0.22341970241404449</v>
      </c>
    </row>
    <row r="101" spans="1:17" hidden="1" x14ac:dyDescent="0.4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2">
        <f t="shared" si="6"/>
        <v>1425015000</v>
      </c>
      <c r="K101" s="5">
        <f t="shared" si="7"/>
        <v>0.22839673451517817</v>
      </c>
      <c r="L101" t="s">
        <v>12</v>
      </c>
      <c r="M101" t="s">
        <v>69</v>
      </c>
      <c r="N101" s="57">
        <f t="shared" si="8"/>
        <v>1425015000</v>
      </c>
      <c r="O101" s="57">
        <f t="shared" si="9"/>
        <v>907716000</v>
      </c>
      <c r="P101" s="58">
        <f t="shared" si="10"/>
        <v>0.35855793291640403</v>
      </c>
      <c r="Q101" s="58">
        <f t="shared" si="11"/>
        <v>0.22839673451517817</v>
      </c>
    </row>
    <row r="102" spans="1:17" hidden="1" x14ac:dyDescent="0.4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2">
        <f t="shared" si="6"/>
        <v>15330000000</v>
      </c>
      <c r="K102" s="5">
        <f t="shared" si="7"/>
        <v>0.3141464981794817</v>
      </c>
      <c r="L102" t="s">
        <v>24</v>
      </c>
      <c r="M102" t="s">
        <v>65</v>
      </c>
      <c r="N102" s="57">
        <f t="shared" si="8"/>
        <v>15330000000</v>
      </c>
      <c r="O102" s="57">
        <f t="shared" si="9"/>
        <v>5867000000</v>
      </c>
      <c r="P102" s="58">
        <f t="shared" si="10"/>
        <v>0.82083958020989511</v>
      </c>
      <c r="Q102" s="58">
        <f t="shared" si="11"/>
        <v>0.3141464981794817</v>
      </c>
    </row>
    <row r="103" spans="1:17" hidden="1" x14ac:dyDescent="0.4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2">
        <f t="shared" si="6"/>
        <v>15641000000</v>
      </c>
      <c r="K103" s="5">
        <f t="shared" si="7"/>
        <v>0.30857797936500025</v>
      </c>
      <c r="L103" t="s">
        <v>24</v>
      </c>
      <c r="M103" t="s">
        <v>65</v>
      </c>
      <c r="N103" s="57">
        <f t="shared" si="8"/>
        <v>15641000000</v>
      </c>
      <c r="O103" s="57">
        <f t="shared" si="9"/>
        <v>6191000000</v>
      </c>
      <c r="P103" s="58">
        <f t="shared" si="10"/>
        <v>0.77959427802422376</v>
      </c>
      <c r="Q103" s="58">
        <f t="shared" si="11"/>
        <v>0.30857797936500025</v>
      </c>
    </row>
    <row r="104" spans="1:17" hidden="1" x14ac:dyDescent="0.4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2">
        <f t="shared" si="6"/>
        <v>17435000000</v>
      </c>
      <c r="K104" s="5">
        <f t="shared" si="7"/>
        <v>0.39100729387868155</v>
      </c>
      <c r="L104" t="s">
        <v>24</v>
      </c>
      <c r="M104" t="s">
        <v>65</v>
      </c>
      <c r="N104" s="57">
        <f t="shared" si="8"/>
        <v>17435000000</v>
      </c>
      <c r="O104" s="57">
        <f t="shared" si="9"/>
        <v>8470000000</v>
      </c>
      <c r="P104" s="58">
        <f t="shared" si="10"/>
        <v>0.80486566337364973</v>
      </c>
      <c r="Q104" s="58">
        <f t="shared" si="11"/>
        <v>0.39100729387868155</v>
      </c>
    </row>
    <row r="105" spans="1:17" hidden="1" x14ac:dyDescent="0.4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2">
        <f t="shared" si="6"/>
        <v>18829000000</v>
      </c>
      <c r="K105" s="5">
        <f t="shared" si="7"/>
        <v>0.4259927797833935</v>
      </c>
      <c r="L105" t="s">
        <v>24</v>
      </c>
      <c r="M105" t="s">
        <v>65</v>
      </c>
      <c r="N105" s="57">
        <f t="shared" si="8"/>
        <v>18829000000</v>
      </c>
      <c r="O105" s="57">
        <f t="shared" si="9"/>
        <v>9794000000</v>
      </c>
      <c r="P105" s="58">
        <f t="shared" si="10"/>
        <v>0.81897264146840065</v>
      </c>
      <c r="Q105" s="58">
        <f t="shared" si="11"/>
        <v>0.4259927797833935</v>
      </c>
    </row>
    <row r="106" spans="1:17" hidden="1" x14ac:dyDescent="0.4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2">
        <f t="shared" si="6"/>
        <v>8360000000</v>
      </c>
      <c r="K106" s="5">
        <f t="shared" si="7"/>
        <v>0.15167170289501899</v>
      </c>
      <c r="L106" t="s">
        <v>46</v>
      </c>
      <c r="M106" t="s">
        <v>72</v>
      </c>
      <c r="N106" s="57">
        <f t="shared" si="8"/>
        <v>8360000000</v>
      </c>
      <c r="O106" s="57">
        <f t="shared" si="9"/>
        <v>1556000000</v>
      </c>
      <c r="P106" s="58">
        <f t="shared" si="10"/>
        <v>0.8148942392046008</v>
      </c>
      <c r="Q106" s="58">
        <f t="shared" si="11"/>
        <v>0.15167170289501899</v>
      </c>
    </row>
    <row r="107" spans="1:17" hidden="1" x14ac:dyDescent="0.4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2">
        <f t="shared" si="6"/>
        <v>9276000000</v>
      </c>
      <c r="K107" s="5">
        <f t="shared" si="7"/>
        <v>0.20320569902048086</v>
      </c>
      <c r="L107" t="s">
        <v>46</v>
      </c>
      <c r="M107" t="s">
        <v>72</v>
      </c>
      <c r="N107" s="57">
        <f t="shared" si="8"/>
        <v>9276000000</v>
      </c>
      <c r="O107" s="57">
        <f t="shared" si="9"/>
        <v>2282000000</v>
      </c>
      <c r="P107" s="58">
        <f t="shared" si="10"/>
        <v>0.8260017809439002</v>
      </c>
      <c r="Q107" s="58">
        <f t="shared" si="11"/>
        <v>0.20320569902048086</v>
      </c>
    </row>
    <row r="108" spans="1:17" hidden="1" x14ac:dyDescent="0.4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2">
        <f t="shared" si="6"/>
        <v>10314000000</v>
      </c>
      <c r="K108" s="5">
        <f t="shared" si="7"/>
        <v>0.23609303838646714</v>
      </c>
      <c r="L108" t="s">
        <v>46</v>
      </c>
      <c r="M108" t="s">
        <v>72</v>
      </c>
      <c r="N108" s="57">
        <f t="shared" si="8"/>
        <v>10314000000</v>
      </c>
      <c r="O108" s="57">
        <f t="shared" si="9"/>
        <v>2903000000</v>
      </c>
      <c r="P108" s="58">
        <f t="shared" si="10"/>
        <v>0.83880936890045543</v>
      </c>
      <c r="Q108" s="58">
        <f t="shared" si="11"/>
        <v>0.23609303838646714</v>
      </c>
    </row>
    <row r="109" spans="1:17" hidden="1" x14ac:dyDescent="0.4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2">
        <f t="shared" si="6"/>
        <v>9939000000</v>
      </c>
      <c r="K109" s="5">
        <f t="shared" si="7"/>
        <v>0.20975409836065573</v>
      </c>
      <c r="L109" t="s">
        <v>46</v>
      </c>
      <c r="M109" t="s">
        <v>72</v>
      </c>
      <c r="N109" s="57">
        <f t="shared" si="8"/>
        <v>9939000000</v>
      </c>
      <c r="O109" s="57">
        <f t="shared" si="9"/>
        <v>2559000000</v>
      </c>
      <c r="P109" s="58">
        <f t="shared" si="10"/>
        <v>0.814672131147541</v>
      </c>
      <c r="Q109" s="58">
        <f t="shared" si="11"/>
        <v>0.20975409836065573</v>
      </c>
    </row>
    <row r="110" spans="1:17" hidden="1" x14ac:dyDescent="0.4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2">
        <f t="shared" si="6"/>
        <v>2153481000</v>
      </c>
      <c r="K110" s="5">
        <f t="shared" si="7"/>
        <v>0.38933747340018637</v>
      </c>
      <c r="L110" t="s">
        <v>51</v>
      </c>
      <c r="M110" t="s">
        <v>74</v>
      </c>
      <c r="N110" s="57">
        <f t="shared" si="8"/>
        <v>2153481000</v>
      </c>
      <c r="O110" s="57">
        <f t="shared" si="9"/>
        <v>1119719000</v>
      </c>
      <c r="P110" s="58">
        <f t="shared" si="10"/>
        <v>0.74878683987259909</v>
      </c>
      <c r="Q110" s="58">
        <f t="shared" si="11"/>
        <v>0.38933747340018637</v>
      </c>
    </row>
    <row r="111" spans="1:17" hidden="1" x14ac:dyDescent="0.4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2">
        <f t="shared" si="6"/>
        <v>2501534000</v>
      </c>
      <c r="K111" s="5">
        <f t="shared" si="7"/>
        <v>0.36124902459000058</v>
      </c>
      <c r="L111" t="s">
        <v>51</v>
      </c>
      <c r="M111" t="s">
        <v>74</v>
      </c>
      <c r="N111" s="57">
        <f t="shared" si="8"/>
        <v>2501534000</v>
      </c>
      <c r="O111" s="57">
        <f t="shared" si="9"/>
        <v>1214305000</v>
      </c>
      <c r="P111" s="58">
        <f t="shared" si="10"/>
        <v>0.74419253604219904</v>
      </c>
      <c r="Q111" s="58">
        <f t="shared" si="11"/>
        <v>0.36124902459000058</v>
      </c>
    </row>
    <row r="112" spans="1:17" hidden="1" x14ac:dyDescent="0.4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2">
        <f t="shared" si="6"/>
        <v>3005783000</v>
      </c>
      <c r="K112" s="5">
        <f t="shared" si="7"/>
        <v>0.36265965666743416</v>
      </c>
      <c r="L112" t="s">
        <v>51</v>
      </c>
      <c r="M112" t="s">
        <v>74</v>
      </c>
      <c r="N112" s="57">
        <f t="shared" si="8"/>
        <v>3005783000</v>
      </c>
      <c r="O112" s="57">
        <f t="shared" si="9"/>
        <v>1486922000</v>
      </c>
      <c r="P112" s="58">
        <f t="shared" si="10"/>
        <v>0.73310922213593599</v>
      </c>
      <c r="Q112" s="58">
        <f t="shared" si="11"/>
        <v>0.36265965666743416</v>
      </c>
    </row>
    <row r="113" spans="1:17" hidden="1" x14ac:dyDescent="0.4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2">
        <f t="shared" si="6"/>
        <v>3462648000</v>
      </c>
      <c r="K113" s="5">
        <f t="shared" si="7"/>
        <v>0.33800347730155361</v>
      </c>
      <c r="L113" t="s">
        <v>51</v>
      </c>
      <c r="M113" t="s">
        <v>74</v>
      </c>
      <c r="N113" s="57">
        <f t="shared" si="8"/>
        <v>3462648000</v>
      </c>
      <c r="O113" s="57">
        <f t="shared" si="9"/>
        <v>1612789000</v>
      </c>
      <c r="P113" s="58">
        <f t="shared" si="10"/>
        <v>0.72569137355926294</v>
      </c>
      <c r="Q113" s="58">
        <f t="shared" si="11"/>
        <v>0.33800347730155361</v>
      </c>
    </row>
    <row r="114" spans="1:17" hidden="1" x14ac:dyDescent="0.4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2">
        <f t="shared" si="6"/>
        <v>20271000000</v>
      </c>
      <c r="K114" s="5">
        <f t="shared" si="7"/>
        <v>1.0006447106860796E-2</v>
      </c>
      <c r="L114" t="s">
        <v>18</v>
      </c>
      <c r="M114" t="s">
        <v>76</v>
      </c>
      <c r="N114" s="57">
        <f t="shared" si="8"/>
        <v>20271000000</v>
      </c>
      <c r="O114" s="57">
        <f t="shared" si="9"/>
        <v>745000000</v>
      </c>
      <c r="P114" s="58">
        <f t="shared" si="10"/>
        <v>0.27226938161500025</v>
      </c>
      <c r="Q114" s="58">
        <f t="shared" si="11"/>
        <v>1.0006447106860796E-2</v>
      </c>
    </row>
    <row r="115" spans="1:17" hidden="1" x14ac:dyDescent="0.4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2">
        <f t="shared" si="6"/>
        <v>26236000000</v>
      </c>
      <c r="K115" s="5">
        <f t="shared" si="7"/>
        <v>2.000269699285297E-3</v>
      </c>
      <c r="L115" t="s">
        <v>18</v>
      </c>
      <c r="M115" t="s">
        <v>76</v>
      </c>
      <c r="N115" s="57">
        <f t="shared" si="8"/>
        <v>26236000000</v>
      </c>
      <c r="O115" s="57">
        <f t="shared" si="9"/>
        <v>178000000</v>
      </c>
      <c r="P115" s="58">
        <f t="shared" si="10"/>
        <v>0.29482626871038786</v>
      </c>
      <c r="Q115" s="58">
        <f t="shared" si="11"/>
        <v>2.000269699285297E-3</v>
      </c>
    </row>
    <row r="116" spans="1:17" hidden="1" x14ac:dyDescent="0.4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2">
        <f t="shared" si="6"/>
        <v>35355000000</v>
      </c>
      <c r="K116" s="5">
        <f t="shared" si="7"/>
        <v>2.0867988710913405E-2</v>
      </c>
      <c r="L116" t="s">
        <v>18</v>
      </c>
      <c r="M116" t="s">
        <v>76</v>
      </c>
      <c r="N116" s="57">
        <f t="shared" si="8"/>
        <v>35355000000</v>
      </c>
      <c r="O116" s="57">
        <f t="shared" si="9"/>
        <v>2233000000</v>
      </c>
      <c r="P116" s="58">
        <f t="shared" si="10"/>
        <v>0.33040203353083009</v>
      </c>
      <c r="Q116" s="58">
        <f t="shared" si="11"/>
        <v>2.0867988710913405E-2</v>
      </c>
    </row>
    <row r="117" spans="1:17" hidden="1" x14ac:dyDescent="0.4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2">
        <f t="shared" si="6"/>
        <v>47722000000</v>
      </c>
      <c r="K117" s="5">
        <f t="shared" si="7"/>
        <v>3.0782354195621642E-2</v>
      </c>
      <c r="L117" t="s">
        <v>18</v>
      </c>
      <c r="M117" t="s">
        <v>76</v>
      </c>
      <c r="N117" s="57">
        <f t="shared" si="8"/>
        <v>47722000000</v>
      </c>
      <c r="O117" s="57">
        <f t="shared" si="9"/>
        <v>4186000000</v>
      </c>
      <c r="P117" s="58">
        <f t="shared" si="10"/>
        <v>0.35093060366064399</v>
      </c>
      <c r="Q117" s="58">
        <f t="shared" si="11"/>
        <v>3.0782354195621642E-2</v>
      </c>
    </row>
    <row r="118" spans="1:17" hidden="1" x14ac:dyDescent="0.4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2">
        <f t="shared" si="6"/>
        <v>2759900000</v>
      </c>
      <c r="K118" s="5">
        <f t="shared" si="7"/>
        <v>4.2260355299812757E-2</v>
      </c>
      <c r="L118" t="s">
        <v>18</v>
      </c>
      <c r="M118" t="s">
        <v>78</v>
      </c>
      <c r="N118" s="57">
        <f t="shared" si="8"/>
        <v>2759900000</v>
      </c>
      <c r="O118" s="57">
        <f t="shared" si="9"/>
        <v>740300000</v>
      </c>
      <c r="P118" s="58">
        <f t="shared" si="10"/>
        <v>0.15755012102114441</v>
      </c>
      <c r="Q118" s="58">
        <f t="shared" si="11"/>
        <v>4.2260355299812757E-2</v>
      </c>
    </row>
    <row r="119" spans="1:17" hidden="1" x14ac:dyDescent="0.4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2">
        <f t="shared" si="6"/>
        <v>2988700000</v>
      </c>
      <c r="K119" s="5">
        <f t="shared" si="7"/>
        <v>4.2954031650339113E-2</v>
      </c>
      <c r="L119" t="s">
        <v>18</v>
      </c>
      <c r="M119" t="s">
        <v>78</v>
      </c>
      <c r="N119" s="57">
        <f t="shared" si="8"/>
        <v>2988700000</v>
      </c>
      <c r="O119" s="57">
        <f t="shared" si="9"/>
        <v>820800000</v>
      </c>
      <c r="P119" s="58">
        <f t="shared" si="10"/>
        <v>0.15640437913422089</v>
      </c>
      <c r="Q119" s="58">
        <f t="shared" si="11"/>
        <v>4.2954031650339113E-2</v>
      </c>
    </row>
    <row r="120" spans="1:17" hidden="1" x14ac:dyDescent="0.4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2">
        <f t="shared" si="6"/>
        <v>3261500000</v>
      </c>
      <c r="K120" s="5">
        <f t="shared" si="7"/>
        <v>4.2589396989742116E-2</v>
      </c>
      <c r="L120" t="s">
        <v>18</v>
      </c>
      <c r="M120" t="s">
        <v>78</v>
      </c>
      <c r="N120" s="57">
        <f t="shared" si="8"/>
        <v>3261500000</v>
      </c>
      <c r="O120" s="57">
        <f t="shared" si="9"/>
        <v>888500000</v>
      </c>
      <c r="P120" s="58">
        <f t="shared" si="10"/>
        <v>0.15633688045249738</v>
      </c>
      <c r="Q120" s="58">
        <f t="shared" si="11"/>
        <v>4.2589396989742116E-2</v>
      </c>
    </row>
    <row r="121" spans="1:17" hidden="1" x14ac:dyDescent="0.4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2">
        <f t="shared" si="6"/>
        <v>3313200000</v>
      </c>
      <c r="K121" s="5">
        <f t="shared" si="7"/>
        <v>4.1163404137165072E-2</v>
      </c>
      <c r="L121" t="s">
        <v>18</v>
      </c>
      <c r="M121" t="s">
        <v>78</v>
      </c>
      <c r="N121" s="57">
        <f t="shared" si="8"/>
        <v>3313200000</v>
      </c>
      <c r="O121" s="57">
        <f t="shared" si="9"/>
        <v>889500000</v>
      </c>
      <c r="P121" s="58">
        <f t="shared" si="10"/>
        <v>0.15332500347077604</v>
      </c>
      <c r="Q121" s="58">
        <f t="shared" si="11"/>
        <v>4.1163404137165072E-2</v>
      </c>
    </row>
    <row r="122" spans="1:17" hidden="1" x14ac:dyDescent="0.4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2">
        <f t="shared" si="6"/>
        <v>13283600000</v>
      </c>
      <c r="K122" s="5">
        <f t="shared" si="7"/>
        <v>7.1061771918071073E-2</v>
      </c>
      <c r="L122" t="s">
        <v>24</v>
      </c>
      <c r="M122" t="s">
        <v>80</v>
      </c>
      <c r="N122" s="57">
        <f t="shared" si="8"/>
        <v>13283600000</v>
      </c>
      <c r="O122" s="57">
        <f t="shared" si="9"/>
        <v>4370100000</v>
      </c>
      <c r="P122" s="58">
        <f t="shared" si="10"/>
        <v>0.21600333023292118</v>
      </c>
      <c r="Q122" s="58">
        <f t="shared" si="11"/>
        <v>7.1061771918071073E-2</v>
      </c>
    </row>
    <row r="123" spans="1:17" hidden="1" x14ac:dyDescent="0.4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2">
        <f t="shared" si="6"/>
        <v>14786400000</v>
      </c>
      <c r="K123" s="5">
        <f t="shared" si="7"/>
        <v>6.4601153139453846E-2</v>
      </c>
      <c r="L123" t="s">
        <v>24</v>
      </c>
      <c r="M123" t="s">
        <v>80</v>
      </c>
      <c r="N123" s="57">
        <f t="shared" si="8"/>
        <v>14786400000</v>
      </c>
      <c r="O123" s="57">
        <f t="shared" si="9"/>
        <v>4588200000</v>
      </c>
      <c r="P123" s="58">
        <f t="shared" si="10"/>
        <v>0.20819024689011378</v>
      </c>
      <c r="Q123" s="58">
        <f t="shared" si="11"/>
        <v>6.4601153139453846E-2</v>
      </c>
    </row>
    <row r="124" spans="1:17" hidden="1" x14ac:dyDescent="0.4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2">
        <f t="shared" si="6"/>
        <v>17019200000</v>
      </c>
      <c r="K124" s="5">
        <f t="shared" si="7"/>
        <v>6.8358193196262296E-2</v>
      </c>
      <c r="L124" t="s">
        <v>24</v>
      </c>
      <c r="M124" t="s">
        <v>80</v>
      </c>
      <c r="N124" s="57">
        <f t="shared" si="8"/>
        <v>17019200000</v>
      </c>
      <c r="O124" s="57">
        <f t="shared" si="9"/>
        <v>5049900000</v>
      </c>
      <c r="P124" s="58">
        <f t="shared" si="10"/>
        <v>0.23038114846746016</v>
      </c>
      <c r="Q124" s="58">
        <f t="shared" si="11"/>
        <v>6.8358193196262296E-2</v>
      </c>
    </row>
    <row r="125" spans="1:17" hidden="1" x14ac:dyDescent="0.4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2">
        <f t="shared" si="6"/>
        <v>18039600000</v>
      </c>
      <c r="K125" s="5">
        <f t="shared" si="7"/>
        <v>6.6636346983507358E-2</v>
      </c>
      <c r="L125" t="s">
        <v>24</v>
      </c>
      <c r="M125" t="s">
        <v>80</v>
      </c>
      <c r="N125" s="57">
        <f t="shared" si="8"/>
        <v>18039600000</v>
      </c>
      <c r="O125" s="57">
        <f t="shared" si="9"/>
        <v>5274700000</v>
      </c>
      <c r="P125" s="58">
        <f t="shared" si="10"/>
        <v>0.22789789846696107</v>
      </c>
      <c r="Q125" s="58">
        <f t="shared" si="11"/>
        <v>6.6636346983507358E-2</v>
      </c>
    </row>
    <row r="126" spans="1:17" hidden="1" x14ac:dyDescent="0.4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2">
        <f t="shared" si="6"/>
        <v>13349000000</v>
      </c>
      <c r="K126" s="5">
        <f t="shared" si="7"/>
        <v>0.31257608960311661</v>
      </c>
      <c r="L126" t="s">
        <v>82</v>
      </c>
      <c r="M126" t="s">
        <v>83</v>
      </c>
      <c r="N126" s="57">
        <f t="shared" si="8"/>
        <v>13349000000</v>
      </c>
      <c r="O126" s="57">
        <f t="shared" si="9"/>
        <v>5135000000</v>
      </c>
      <c r="P126" s="58">
        <f t="shared" si="10"/>
        <v>0.81257608960311667</v>
      </c>
      <c r="Q126" s="58">
        <f t="shared" si="11"/>
        <v>0.31257608960311661</v>
      </c>
    </row>
    <row r="127" spans="1:17" hidden="1" x14ac:dyDescent="0.4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2">
        <f t="shared" si="6"/>
        <v>11833000000</v>
      </c>
      <c r="K127" s="5">
        <f t="shared" si="7"/>
        <v>0.31690474578566108</v>
      </c>
      <c r="L127" t="s">
        <v>82</v>
      </c>
      <c r="M127" t="s">
        <v>83</v>
      </c>
      <c r="N127" s="57">
        <f t="shared" si="8"/>
        <v>11833000000</v>
      </c>
      <c r="O127" s="57">
        <f t="shared" si="9"/>
        <v>4681000000</v>
      </c>
      <c r="P127" s="58">
        <f t="shared" si="10"/>
        <v>0.80109674361925398</v>
      </c>
      <c r="Q127" s="58">
        <f t="shared" si="11"/>
        <v>0.31690474578566108</v>
      </c>
    </row>
    <row r="128" spans="1:17" hidden="1" x14ac:dyDescent="0.4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2">
        <f t="shared" si="6"/>
        <v>10180000000</v>
      </c>
      <c r="K128" s="5">
        <f t="shared" si="7"/>
        <v>-5.0035458198723508E-2</v>
      </c>
      <c r="L128" t="s">
        <v>82</v>
      </c>
      <c r="M128" t="s">
        <v>83</v>
      </c>
      <c r="N128" s="57">
        <f t="shared" si="8"/>
        <v>10180000000</v>
      </c>
      <c r="O128" s="57">
        <f t="shared" si="9"/>
        <v>-635000000</v>
      </c>
      <c r="P128" s="58">
        <f t="shared" si="10"/>
        <v>0.80214325112284302</v>
      </c>
      <c r="Q128" s="58">
        <f t="shared" si="11"/>
        <v>-5.0035458198723508E-2</v>
      </c>
    </row>
    <row r="129" spans="1:17" hidden="1" x14ac:dyDescent="0.4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2">
        <f t="shared" si="6"/>
        <v>4318000000</v>
      </c>
      <c r="K129" s="5">
        <f t="shared" si="7"/>
        <v>-4.0490365032116555</v>
      </c>
      <c r="L129" t="s">
        <v>82</v>
      </c>
      <c r="M129" t="s">
        <v>83</v>
      </c>
      <c r="N129" s="57">
        <f t="shared" si="8"/>
        <v>4318000000</v>
      </c>
      <c r="O129" s="57">
        <f t="shared" si="9"/>
        <v>-25845000000</v>
      </c>
      <c r="P129" s="58">
        <f t="shared" si="10"/>
        <v>0.67648441171862761</v>
      </c>
      <c r="Q129" s="58">
        <f t="shared" si="11"/>
        <v>-4.0490365032116555</v>
      </c>
    </row>
    <row r="130" spans="1:17" hidden="1" x14ac:dyDescent="0.4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2">
        <f t="shared" ref="J130:J193" si="12">E130-F130</f>
        <v>11639000000</v>
      </c>
      <c r="K130" s="5">
        <f t="shared" ref="K130:K193" si="13">(J130-G130-H130-I130)/E130</f>
        <v>0.37418558397915097</v>
      </c>
      <c r="L130" t="s">
        <v>82</v>
      </c>
      <c r="M130" t="s">
        <v>83</v>
      </c>
      <c r="N130" s="57">
        <f t="shared" si="8"/>
        <v>11639000000</v>
      </c>
      <c r="O130" s="57">
        <f t="shared" si="9"/>
        <v>5456000000</v>
      </c>
      <c r="P130" s="58">
        <f t="shared" si="10"/>
        <v>0.79823057403470266</v>
      </c>
      <c r="Q130" s="58">
        <f t="shared" si="11"/>
        <v>0.37418558397915097</v>
      </c>
    </row>
    <row r="131" spans="1:17" hidden="1" x14ac:dyDescent="0.4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2">
        <f t="shared" si="12"/>
        <v>15153000000</v>
      </c>
      <c r="K131" s="5">
        <f t="shared" si="13"/>
        <v>0.42652950730914996</v>
      </c>
      <c r="L131" t="s">
        <v>82</v>
      </c>
      <c r="M131" t="s">
        <v>83</v>
      </c>
      <c r="N131" s="57">
        <f t="shared" ref="N131:N194" si="14">E131-F131</f>
        <v>15153000000</v>
      </c>
      <c r="O131" s="57">
        <f t="shared" ref="O131:O194" si="15">N131-G131-H131-I131</f>
        <v>7878000000</v>
      </c>
      <c r="P131" s="58">
        <f t="shared" ref="P131:P194" si="16">1-(F131/E131)</f>
        <v>0.8204114780725501</v>
      </c>
      <c r="Q131" s="58">
        <f t="shared" ref="Q131:Q194" si="17">O131/E131</f>
        <v>0.42652950730914996</v>
      </c>
    </row>
    <row r="132" spans="1:17" hidden="1" x14ac:dyDescent="0.4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2">
        <f t="shared" si="12"/>
        <v>5513000000</v>
      </c>
      <c r="K132" s="5">
        <f t="shared" si="13"/>
        <v>-0.1253161646355484</v>
      </c>
      <c r="L132" t="s">
        <v>82</v>
      </c>
      <c r="M132" t="s">
        <v>83</v>
      </c>
      <c r="N132" s="57">
        <f t="shared" si="14"/>
        <v>5513000000</v>
      </c>
      <c r="O132" s="57">
        <f t="shared" si="15"/>
        <v>-1090000000</v>
      </c>
      <c r="P132" s="58">
        <f t="shared" si="16"/>
        <v>0.63382386755575992</v>
      </c>
      <c r="Q132" s="58">
        <f t="shared" si="17"/>
        <v>-0.1253161646355484</v>
      </c>
    </row>
    <row r="133" spans="1:17" hidden="1" x14ac:dyDescent="0.4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2">
        <f t="shared" si="12"/>
        <v>4969000000</v>
      </c>
      <c r="K133" s="5">
        <f t="shared" si="13"/>
        <v>-0.18121743550641758</v>
      </c>
      <c r="L133" t="s">
        <v>82</v>
      </c>
      <c r="M133" t="s">
        <v>83</v>
      </c>
      <c r="N133" s="57">
        <f t="shared" si="14"/>
        <v>4969000000</v>
      </c>
      <c r="O133" s="57">
        <f t="shared" si="15"/>
        <v>-1426000000</v>
      </c>
      <c r="P133" s="58">
        <f t="shared" si="16"/>
        <v>0.6314652433600203</v>
      </c>
      <c r="Q133" s="58">
        <f t="shared" si="17"/>
        <v>-0.18121743550641758</v>
      </c>
    </row>
    <row r="134" spans="1:17" hidden="1" x14ac:dyDescent="0.4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2">
        <f t="shared" si="12"/>
        <v>2708300000</v>
      </c>
      <c r="K134" s="5">
        <f t="shared" si="13"/>
        <v>0.152842717378492</v>
      </c>
      <c r="L134" t="s">
        <v>58</v>
      </c>
      <c r="M134" t="s">
        <v>86</v>
      </c>
      <c r="N134" s="57">
        <f t="shared" si="14"/>
        <v>2708300000</v>
      </c>
      <c r="O134" s="57">
        <f t="shared" si="15"/>
        <v>1556000000</v>
      </c>
      <c r="P134" s="58">
        <f t="shared" si="16"/>
        <v>0.26603080429059767</v>
      </c>
      <c r="Q134" s="58">
        <f t="shared" si="17"/>
        <v>0.152842717378492</v>
      </c>
    </row>
    <row r="135" spans="1:17" hidden="1" x14ac:dyDescent="0.4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2">
        <f t="shared" si="12"/>
        <v>2809100000</v>
      </c>
      <c r="K135" s="5">
        <f t="shared" si="13"/>
        <v>0.15920107289970303</v>
      </c>
      <c r="L135" t="s">
        <v>58</v>
      </c>
      <c r="M135" t="s">
        <v>86</v>
      </c>
      <c r="N135" s="57">
        <f t="shared" si="14"/>
        <v>2809100000</v>
      </c>
      <c r="O135" s="57">
        <f t="shared" si="15"/>
        <v>1661900000</v>
      </c>
      <c r="P135" s="58">
        <f t="shared" si="16"/>
        <v>0.26909665676788963</v>
      </c>
      <c r="Q135" s="58">
        <f t="shared" si="17"/>
        <v>0.15920107289970303</v>
      </c>
    </row>
    <row r="136" spans="1:17" hidden="1" x14ac:dyDescent="0.4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2">
        <f t="shared" si="12"/>
        <v>2955900000</v>
      </c>
      <c r="K136" s="5">
        <f t="shared" si="13"/>
        <v>0.19439307117808163</v>
      </c>
      <c r="L136" t="s">
        <v>58</v>
      </c>
      <c r="M136" t="s">
        <v>86</v>
      </c>
      <c r="N136" s="57">
        <f t="shared" si="14"/>
        <v>2955900000</v>
      </c>
      <c r="O136" s="57">
        <f t="shared" si="15"/>
        <v>1923500000</v>
      </c>
      <c r="P136" s="58">
        <f t="shared" si="16"/>
        <v>0.29872964860685813</v>
      </c>
      <c r="Q136" s="58">
        <f t="shared" si="17"/>
        <v>0.19439307117808163</v>
      </c>
    </row>
    <row r="137" spans="1:17" hidden="1" x14ac:dyDescent="0.4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2">
        <f t="shared" si="12"/>
        <v>3121700000</v>
      </c>
      <c r="K137" s="5">
        <f t="shared" si="13"/>
        <v>0.23015623031372054</v>
      </c>
      <c r="L137" t="s">
        <v>58</v>
      </c>
      <c r="M137" t="s">
        <v>86</v>
      </c>
      <c r="N137" s="57">
        <f t="shared" si="14"/>
        <v>3121700000</v>
      </c>
      <c r="O137" s="57">
        <f t="shared" si="15"/>
        <v>2192100000</v>
      </c>
      <c r="P137" s="58">
        <f t="shared" si="16"/>
        <v>0.32775817899290249</v>
      </c>
      <c r="Q137" s="58">
        <f t="shared" si="17"/>
        <v>0.23015623031372054</v>
      </c>
    </row>
    <row r="138" spans="1:17" hidden="1" x14ac:dyDescent="0.4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2">
        <f t="shared" si="12"/>
        <v>1343200000</v>
      </c>
      <c r="K138" s="5">
        <f t="shared" si="13"/>
        <v>0.19344842850818947</v>
      </c>
      <c r="L138" t="s">
        <v>21</v>
      </c>
      <c r="M138" t="s">
        <v>88</v>
      </c>
      <c r="N138" s="57">
        <f t="shared" si="14"/>
        <v>1343200000</v>
      </c>
      <c r="O138" s="57">
        <f t="shared" si="15"/>
        <v>830300000</v>
      </c>
      <c r="P138" s="58">
        <f t="shared" si="16"/>
        <v>0.31294704224039516</v>
      </c>
      <c r="Q138" s="58">
        <f t="shared" si="17"/>
        <v>0.19344842850818947</v>
      </c>
    </row>
    <row r="139" spans="1:17" hidden="1" x14ac:dyDescent="0.4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2">
        <f t="shared" si="12"/>
        <v>1450800000</v>
      </c>
      <c r="K139" s="5">
        <f t="shared" si="13"/>
        <v>0.19563568596008407</v>
      </c>
      <c r="L139" t="s">
        <v>21</v>
      </c>
      <c r="M139" t="s">
        <v>88</v>
      </c>
      <c r="N139" s="57">
        <f t="shared" si="14"/>
        <v>1450800000</v>
      </c>
      <c r="O139" s="57">
        <f t="shared" si="15"/>
        <v>902800000</v>
      </c>
      <c r="P139" s="58">
        <f t="shared" si="16"/>
        <v>0.31438663401737921</v>
      </c>
      <c r="Q139" s="58">
        <f t="shared" si="17"/>
        <v>0.19563568596008407</v>
      </c>
    </row>
    <row r="140" spans="1:17" x14ac:dyDescent="0.4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2">
        <f t="shared" si="12"/>
        <v>1693800000</v>
      </c>
      <c r="K140" s="5">
        <f t="shared" si="13"/>
        <v>0.19618370592086801</v>
      </c>
      <c r="L140" t="s">
        <v>21</v>
      </c>
      <c r="M140" t="s">
        <v>88</v>
      </c>
      <c r="N140" s="57">
        <f t="shared" si="14"/>
        <v>1693800000</v>
      </c>
      <c r="O140" s="57">
        <f t="shared" si="15"/>
        <v>1048700000</v>
      </c>
      <c r="P140" s="58">
        <f t="shared" si="16"/>
        <v>0.31686465251145823</v>
      </c>
      <c r="Q140" s="58">
        <f t="shared" si="17"/>
        <v>0.19618370592086801</v>
      </c>
    </row>
    <row r="141" spans="1:17" hidden="1" x14ac:dyDescent="0.4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2">
        <f t="shared" si="12"/>
        <v>1779500000</v>
      </c>
      <c r="K141" s="5">
        <f t="shared" si="13"/>
        <v>0.19940021908165281</v>
      </c>
      <c r="L141" t="s">
        <v>21</v>
      </c>
      <c r="M141" t="s">
        <v>88</v>
      </c>
      <c r="N141" s="57">
        <f t="shared" si="14"/>
        <v>1779500000</v>
      </c>
      <c r="O141" s="57">
        <f t="shared" si="15"/>
        <v>1110400000</v>
      </c>
      <c r="P141" s="58">
        <f t="shared" si="16"/>
        <v>0.31955393538886989</v>
      </c>
      <c r="Q141" s="58">
        <f t="shared" si="17"/>
        <v>0.19940021908165281</v>
      </c>
    </row>
    <row r="142" spans="1:17" hidden="1" x14ac:dyDescent="0.4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 t="shared" si="12"/>
        <v>3299000000</v>
      </c>
      <c r="K142" s="5">
        <f t="shared" si="13"/>
        <v>2.7215189873417721E-2</v>
      </c>
      <c r="L142" t="s">
        <v>12</v>
      </c>
      <c r="M142" t="s">
        <v>90</v>
      </c>
      <c r="N142" s="57">
        <f t="shared" si="14"/>
        <v>3299000000</v>
      </c>
      <c r="O142" s="57">
        <f t="shared" si="15"/>
        <v>645000000</v>
      </c>
      <c r="P142" s="58">
        <f t="shared" si="16"/>
        <v>0.13919831223628687</v>
      </c>
      <c r="Q142" s="58">
        <f t="shared" si="17"/>
        <v>2.7215189873417721E-2</v>
      </c>
    </row>
    <row r="143" spans="1:17" hidden="1" x14ac:dyDescent="0.4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 t="shared" si="12"/>
        <v>3746000000</v>
      </c>
      <c r="K143" s="5">
        <f t="shared" si="13"/>
        <v>4.8845085098992706E-2</v>
      </c>
      <c r="L143" t="s">
        <v>12</v>
      </c>
      <c r="M143" t="s">
        <v>90</v>
      </c>
      <c r="N143" s="57">
        <f t="shared" si="14"/>
        <v>3746000000</v>
      </c>
      <c r="O143" s="57">
        <f t="shared" si="15"/>
        <v>1125000000</v>
      </c>
      <c r="P143" s="58">
        <f t="shared" si="16"/>
        <v>0.16264327891629038</v>
      </c>
      <c r="Q143" s="58">
        <f t="shared" si="17"/>
        <v>4.8845085098992706E-2</v>
      </c>
    </row>
    <row r="144" spans="1:17" hidden="1" x14ac:dyDescent="0.4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 t="shared" si="12"/>
        <v>4769000000</v>
      </c>
      <c r="K144" s="5">
        <f t="shared" si="13"/>
        <v>9.1399648623776461E-2</v>
      </c>
      <c r="L144" t="s">
        <v>12</v>
      </c>
      <c r="M144" t="s">
        <v>90</v>
      </c>
      <c r="N144" s="57">
        <f t="shared" si="14"/>
        <v>4769000000</v>
      </c>
      <c r="O144" s="57">
        <f t="shared" si="15"/>
        <v>2185000000</v>
      </c>
      <c r="P144" s="58">
        <f t="shared" si="16"/>
        <v>0.1994896678658078</v>
      </c>
      <c r="Q144" s="58">
        <f t="shared" si="17"/>
        <v>9.1399648623776461E-2</v>
      </c>
    </row>
    <row r="145" spans="1:17" hidden="1" x14ac:dyDescent="0.4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 t="shared" si="12"/>
        <v>4465000000</v>
      </c>
      <c r="K145" s="5">
        <f t="shared" si="13"/>
        <v>8.7334694239815394E-2</v>
      </c>
      <c r="L145" t="s">
        <v>12</v>
      </c>
      <c r="M145" t="s">
        <v>90</v>
      </c>
      <c r="N145" s="57">
        <f t="shared" si="14"/>
        <v>4465000000</v>
      </c>
      <c r="O145" s="57">
        <f t="shared" si="15"/>
        <v>1968000000</v>
      </c>
      <c r="P145" s="58">
        <f t="shared" si="16"/>
        <v>0.19814502529510958</v>
      </c>
      <c r="Q145" s="58">
        <f t="shared" si="17"/>
        <v>8.7334694239815394E-2</v>
      </c>
    </row>
    <row r="146" spans="1:17" hidden="1" x14ac:dyDescent="0.4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2">
        <f t="shared" si="12"/>
        <v>3194000000</v>
      </c>
      <c r="K146" s="5">
        <f t="shared" si="13"/>
        <v>0.29880560131795719</v>
      </c>
      <c r="L146" t="s">
        <v>21</v>
      </c>
      <c r="M146" t="s">
        <v>92</v>
      </c>
      <c r="N146" s="57">
        <f t="shared" si="14"/>
        <v>3194000000</v>
      </c>
      <c r="O146" s="57">
        <f t="shared" si="15"/>
        <v>1451000000</v>
      </c>
      <c r="P146" s="58">
        <f t="shared" si="16"/>
        <v>0.65774299835255357</v>
      </c>
      <c r="Q146" s="58">
        <f t="shared" si="17"/>
        <v>0.29880560131795719</v>
      </c>
    </row>
    <row r="147" spans="1:17" hidden="1" x14ac:dyDescent="0.4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2">
        <f t="shared" si="12"/>
        <v>3052000000</v>
      </c>
      <c r="K147" s="5">
        <f t="shared" si="13"/>
        <v>0.29936722670739691</v>
      </c>
      <c r="L147" t="s">
        <v>21</v>
      </c>
      <c r="M147" t="s">
        <v>92</v>
      </c>
      <c r="N147" s="57">
        <f t="shared" si="14"/>
        <v>3052000000</v>
      </c>
      <c r="O147" s="57">
        <f t="shared" si="15"/>
        <v>1372000000</v>
      </c>
      <c r="P147" s="58">
        <f t="shared" si="16"/>
        <v>0.66593934104298502</v>
      </c>
      <c r="Q147" s="58">
        <f t="shared" si="17"/>
        <v>0.29936722670739691</v>
      </c>
    </row>
    <row r="148" spans="1:17" x14ac:dyDescent="0.4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2">
        <f t="shared" si="12"/>
        <v>2883000000</v>
      </c>
      <c r="K148" s="5">
        <f t="shared" si="13"/>
        <v>0.26837568058076228</v>
      </c>
      <c r="L148" t="s">
        <v>21</v>
      </c>
      <c r="M148" t="s">
        <v>92</v>
      </c>
      <c r="N148" s="57">
        <f t="shared" si="14"/>
        <v>2883000000</v>
      </c>
      <c r="O148" s="57">
        <f t="shared" si="15"/>
        <v>1183000000</v>
      </c>
      <c r="P148" s="58">
        <f t="shared" si="16"/>
        <v>0.65403811252268595</v>
      </c>
      <c r="Q148" s="58">
        <f t="shared" si="17"/>
        <v>0.26837568058076228</v>
      </c>
    </row>
    <row r="149" spans="1:17" hidden="1" x14ac:dyDescent="0.4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2">
        <f t="shared" si="12"/>
        <v>3079000000</v>
      </c>
      <c r="K149" s="5">
        <f t="shared" si="13"/>
        <v>0.28280445969125212</v>
      </c>
      <c r="L149" t="s">
        <v>21</v>
      </c>
      <c r="M149" t="s">
        <v>92</v>
      </c>
      <c r="N149" s="57">
        <f t="shared" si="14"/>
        <v>3079000000</v>
      </c>
      <c r="O149" s="57">
        <f t="shared" si="15"/>
        <v>1319000000</v>
      </c>
      <c r="P149" s="58">
        <f t="shared" si="16"/>
        <v>0.66016295025728988</v>
      </c>
      <c r="Q149" s="58">
        <f t="shared" si="17"/>
        <v>0.28280445969125212</v>
      </c>
    </row>
    <row r="150" spans="1:17" hidden="1" x14ac:dyDescent="0.4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 t="shared" si="12"/>
        <v>3553000000</v>
      </c>
      <c r="K150" s="5">
        <f t="shared" si="13"/>
        <v>0.25923212192262601</v>
      </c>
      <c r="L150" t="s">
        <v>21</v>
      </c>
      <c r="M150" t="s">
        <v>33</v>
      </c>
      <c r="N150" s="57">
        <f t="shared" si="14"/>
        <v>3553000000</v>
      </c>
      <c r="O150" s="57">
        <f t="shared" si="15"/>
        <v>1769000000</v>
      </c>
      <c r="P150" s="58">
        <f t="shared" si="16"/>
        <v>0.52066236811254396</v>
      </c>
      <c r="Q150" s="58">
        <f t="shared" si="17"/>
        <v>0.25923212192262601</v>
      </c>
    </row>
    <row r="151" spans="1:17" hidden="1" x14ac:dyDescent="0.4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 t="shared" si="12"/>
        <v>5940000000</v>
      </c>
      <c r="K151" s="5">
        <f t="shared" si="13"/>
        <v>4.4335347432024171E-2</v>
      </c>
      <c r="L151" t="s">
        <v>21</v>
      </c>
      <c r="M151" t="s">
        <v>33</v>
      </c>
      <c r="N151" s="57">
        <f t="shared" si="14"/>
        <v>5940000000</v>
      </c>
      <c r="O151" s="57">
        <f t="shared" si="15"/>
        <v>587000000</v>
      </c>
      <c r="P151" s="58">
        <f t="shared" si="16"/>
        <v>0.44864048338368578</v>
      </c>
      <c r="Q151" s="58">
        <f t="shared" si="17"/>
        <v>4.4335347432024171E-2</v>
      </c>
    </row>
    <row r="152" spans="1:17" hidden="1" x14ac:dyDescent="0.4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2">
        <f t="shared" si="12"/>
        <v>1528200000</v>
      </c>
      <c r="K152" s="5">
        <f t="shared" si="13"/>
        <v>6.4688326085102749E-2</v>
      </c>
      <c r="L152" t="s">
        <v>58</v>
      </c>
      <c r="M152" t="s">
        <v>95</v>
      </c>
      <c r="N152" s="57">
        <f t="shared" si="14"/>
        <v>1528200000</v>
      </c>
      <c r="O152" s="57">
        <f t="shared" si="15"/>
        <v>379300000</v>
      </c>
      <c r="P152" s="58">
        <f t="shared" si="16"/>
        <v>0.26062931696085956</v>
      </c>
      <c r="Q152" s="58">
        <f t="shared" si="17"/>
        <v>6.4688326085102749E-2</v>
      </c>
    </row>
    <row r="153" spans="1:17" hidden="1" x14ac:dyDescent="0.4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2">
        <f t="shared" si="12"/>
        <v>1637700000</v>
      </c>
      <c r="K153" s="5">
        <f t="shared" si="13"/>
        <v>7.5488599348534205E-2</v>
      </c>
      <c r="L153" t="s">
        <v>58</v>
      </c>
      <c r="M153" t="s">
        <v>95</v>
      </c>
      <c r="N153" s="57">
        <f t="shared" si="14"/>
        <v>1637700000</v>
      </c>
      <c r="O153" s="57">
        <f t="shared" si="15"/>
        <v>463500000</v>
      </c>
      <c r="P153" s="58">
        <f t="shared" si="16"/>
        <v>0.26672638436482088</v>
      </c>
      <c r="Q153" s="58">
        <f t="shared" si="17"/>
        <v>7.5488599348534205E-2</v>
      </c>
    </row>
    <row r="154" spans="1:17" hidden="1" x14ac:dyDescent="0.4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2">
        <f t="shared" si="12"/>
        <v>1651200000</v>
      </c>
      <c r="K154" s="5">
        <f t="shared" si="13"/>
        <v>7.7768826121984741E-2</v>
      </c>
      <c r="L154" t="s">
        <v>58</v>
      </c>
      <c r="M154" t="s">
        <v>95</v>
      </c>
      <c r="N154" s="57">
        <f t="shared" si="14"/>
        <v>1651200000</v>
      </c>
      <c r="O154" s="57">
        <f t="shared" si="15"/>
        <v>492300000</v>
      </c>
      <c r="P154" s="58">
        <f t="shared" si="16"/>
        <v>0.26084071844936263</v>
      </c>
      <c r="Q154" s="58">
        <f t="shared" si="17"/>
        <v>7.7768826121984741E-2</v>
      </c>
    </row>
    <row r="155" spans="1:17" hidden="1" x14ac:dyDescent="0.4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2">
        <f t="shared" si="12"/>
        <v>1645800000</v>
      </c>
      <c r="K155" s="5">
        <f t="shared" si="13"/>
        <v>9.0113794432619951E-2</v>
      </c>
      <c r="L155" t="s">
        <v>58</v>
      </c>
      <c r="M155" t="s">
        <v>95</v>
      </c>
      <c r="N155" s="57">
        <f t="shared" si="14"/>
        <v>1645800000</v>
      </c>
      <c r="O155" s="57">
        <f t="shared" si="15"/>
        <v>537700000</v>
      </c>
      <c r="P155" s="58">
        <f t="shared" si="16"/>
        <v>0.27582161591446142</v>
      </c>
      <c r="Q155" s="58">
        <f t="shared" si="17"/>
        <v>9.0113794432619951E-2</v>
      </c>
    </row>
    <row r="156" spans="1:17" hidden="1" x14ac:dyDescent="0.4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2">
        <f t="shared" si="12"/>
        <v>1524426000</v>
      </c>
      <c r="K156" s="5">
        <f t="shared" si="13"/>
        <v>0.32350733691062766</v>
      </c>
      <c r="L156" t="s">
        <v>41</v>
      </c>
      <c r="M156" t="s">
        <v>97</v>
      </c>
      <c r="N156" s="57">
        <f t="shared" si="14"/>
        <v>1524426000</v>
      </c>
      <c r="O156" s="57">
        <f t="shared" si="15"/>
        <v>923266000</v>
      </c>
      <c r="P156" s="58">
        <f t="shared" si="16"/>
        <v>0.53415050004800402</v>
      </c>
      <c r="Q156" s="58">
        <f t="shared" si="17"/>
        <v>0.32350733691062766</v>
      </c>
    </row>
    <row r="157" spans="1:17" hidden="1" x14ac:dyDescent="0.4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2">
        <f t="shared" si="12"/>
        <v>1590000000</v>
      </c>
      <c r="K157" s="5">
        <f t="shared" si="13"/>
        <v>0.32962834317471346</v>
      </c>
      <c r="L157" t="s">
        <v>41</v>
      </c>
      <c r="M157" t="s">
        <v>97</v>
      </c>
      <c r="N157" s="57">
        <f t="shared" si="14"/>
        <v>1590000000</v>
      </c>
      <c r="O157" s="57">
        <f t="shared" si="15"/>
        <v>949000000</v>
      </c>
      <c r="P157" s="58">
        <f t="shared" si="16"/>
        <v>0.55227509551927745</v>
      </c>
      <c r="Q157" s="58">
        <f t="shared" si="17"/>
        <v>0.32962834317471346</v>
      </c>
    </row>
    <row r="158" spans="1:17" hidden="1" x14ac:dyDescent="0.4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2">
        <f t="shared" si="12"/>
        <v>1661000000</v>
      </c>
      <c r="K158" s="5">
        <f t="shared" si="13"/>
        <v>0.33244769179674527</v>
      </c>
      <c r="L158" t="s">
        <v>41</v>
      </c>
      <c r="M158" t="s">
        <v>97</v>
      </c>
      <c r="N158" s="57">
        <f t="shared" si="14"/>
        <v>1661000000</v>
      </c>
      <c r="O158" s="57">
        <f t="shared" si="15"/>
        <v>1001000000</v>
      </c>
      <c r="P158" s="58">
        <f t="shared" si="16"/>
        <v>0.55164397210229166</v>
      </c>
      <c r="Q158" s="58">
        <f t="shared" si="17"/>
        <v>0.33244769179674527</v>
      </c>
    </row>
    <row r="159" spans="1:17" hidden="1" x14ac:dyDescent="0.4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2">
        <f t="shared" si="12"/>
        <v>1755000000</v>
      </c>
      <c r="K159" s="5">
        <f t="shared" si="13"/>
        <v>0.33934789490345046</v>
      </c>
      <c r="L159" t="s">
        <v>41</v>
      </c>
      <c r="M159" t="s">
        <v>97</v>
      </c>
      <c r="N159" s="57">
        <f t="shared" si="14"/>
        <v>1755000000</v>
      </c>
      <c r="O159" s="57">
        <f t="shared" si="15"/>
        <v>1072000000</v>
      </c>
      <c r="P159" s="58">
        <f t="shared" si="16"/>
        <v>0.55555555555555558</v>
      </c>
      <c r="Q159" s="58">
        <f t="shared" si="17"/>
        <v>0.33934789490345046</v>
      </c>
    </row>
    <row r="160" spans="1:17" hidden="1" x14ac:dyDescent="0.4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2">
        <f t="shared" si="12"/>
        <v>33301000000</v>
      </c>
      <c r="K160" s="5">
        <f t="shared" si="13"/>
        <v>0.24265119445842337</v>
      </c>
      <c r="L160" t="s">
        <v>46</v>
      </c>
      <c r="M160" t="s">
        <v>99</v>
      </c>
      <c r="N160" s="57">
        <f t="shared" si="14"/>
        <v>33301000000</v>
      </c>
      <c r="O160" s="57">
        <f t="shared" si="15"/>
        <v>8197000000</v>
      </c>
      <c r="P160" s="58">
        <f t="shared" si="16"/>
        <v>0.98579082916432315</v>
      </c>
      <c r="Q160" s="58">
        <f t="shared" si="17"/>
        <v>0.24265119445842337</v>
      </c>
    </row>
    <row r="161" spans="1:17" hidden="1" x14ac:dyDescent="0.4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2">
        <f t="shared" si="12"/>
        <v>34386000000</v>
      </c>
      <c r="K161" s="5">
        <f t="shared" si="13"/>
        <v>0.27001263351326521</v>
      </c>
      <c r="L161" t="s">
        <v>46</v>
      </c>
      <c r="M161" t="s">
        <v>99</v>
      </c>
      <c r="N161" s="57">
        <f t="shared" si="14"/>
        <v>34386000000</v>
      </c>
      <c r="O161" s="57">
        <f t="shared" si="15"/>
        <v>9404000000</v>
      </c>
      <c r="P161" s="58">
        <f t="shared" si="16"/>
        <v>0.98730906167451471</v>
      </c>
      <c r="Q161" s="58">
        <f t="shared" si="17"/>
        <v>0.27001263351326521</v>
      </c>
    </row>
    <row r="162" spans="1:17" hidden="1" x14ac:dyDescent="0.4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2">
        <f t="shared" si="12"/>
        <v>35522000000</v>
      </c>
      <c r="K162" s="5">
        <f t="shared" si="13"/>
        <v>0.28764451873519986</v>
      </c>
      <c r="L162" t="s">
        <v>46</v>
      </c>
      <c r="M162" t="s">
        <v>99</v>
      </c>
      <c r="N162" s="57">
        <f t="shared" si="14"/>
        <v>35522000000</v>
      </c>
      <c r="O162" s="57">
        <f t="shared" si="15"/>
        <v>10325000000</v>
      </c>
      <c r="P162" s="58">
        <f t="shared" si="16"/>
        <v>0.98960858058225376</v>
      </c>
      <c r="Q162" s="58">
        <f t="shared" si="17"/>
        <v>0.28764451873519986</v>
      </c>
    </row>
    <row r="163" spans="1:17" hidden="1" x14ac:dyDescent="0.4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2">
        <f t="shared" si="12"/>
        <v>33966000000</v>
      </c>
      <c r="K163" s="5">
        <f t="shared" si="13"/>
        <v>0.26381347812200573</v>
      </c>
      <c r="L163" t="s">
        <v>46</v>
      </c>
      <c r="M163" t="s">
        <v>99</v>
      </c>
      <c r="N163" s="57">
        <f t="shared" si="14"/>
        <v>33966000000</v>
      </c>
      <c r="O163" s="57">
        <f t="shared" si="15"/>
        <v>9086000000</v>
      </c>
      <c r="P163" s="58">
        <f t="shared" si="16"/>
        <v>0.98620829824917977</v>
      </c>
      <c r="Q163" s="58">
        <f t="shared" si="17"/>
        <v>0.26381347812200573</v>
      </c>
    </row>
    <row r="164" spans="1:17" hidden="1" x14ac:dyDescent="0.4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2">
        <f t="shared" si="12"/>
        <v>837600000</v>
      </c>
      <c r="K164" s="5">
        <f t="shared" si="13"/>
        <v>0.11009525633047725</v>
      </c>
      <c r="L164" t="s">
        <v>12</v>
      </c>
      <c r="M164" t="s">
        <v>69</v>
      </c>
      <c r="N164" s="57">
        <f t="shared" si="14"/>
        <v>837600000</v>
      </c>
      <c r="O164" s="57">
        <f t="shared" si="15"/>
        <v>230000000</v>
      </c>
      <c r="P164" s="58">
        <f t="shared" si="16"/>
        <v>0.40093820305394667</v>
      </c>
      <c r="Q164" s="58">
        <f t="shared" si="17"/>
        <v>0.11009525633047725</v>
      </c>
    </row>
    <row r="165" spans="1:17" hidden="1" x14ac:dyDescent="0.4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2">
        <f t="shared" si="12"/>
        <v>979200000</v>
      </c>
      <c r="K165" s="5">
        <f t="shared" si="13"/>
        <v>0.12487988301650303</v>
      </c>
      <c r="L165" t="s">
        <v>12</v>
      </c>
      <c r="M165" t="s">
        <v>69</v>
      </c>
      <c r="N165" s="57">
        <f t="shared" si="14"/>
        <v>979200000</v>
      </c>
      <c r="O165" s="57">
        <f t="shared" si="15"/>
        <v>298900000</v>
      </c>
      <c r="P165" s="58">
        <f t="shared" si="16"/>
        <v>0.4091080008355964</v>
      </c>
      <c r="Q165" s="58">
        <f t="shared" si="17"/>
        <v>0.12487988301650303</v>
      </c>
    </row>
    <row r="166" spans="1:17" hidden="1" x14ac:dyDescent="0.4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2">
        <f t="shared" si="12"/>
        <v>1145600000</v>
      </c>
      <c r="K166" s="5">
        <f t="shared" si="13"/>
        <v>0.14360660582997747</v>
      </c>
      <c r="L166" t="s">
        <v>12</v>
      </c>
      <c r="M166" t="s">
        <v>69</v>
      </c>
      <c r="N166" s="57">
        <f t="shared" si="14"/>
        <v>1145600000</v>
      </c>
      <c r="O166" s="57">
        <f t="shared" si="15"/>
        <v>388700000</v>
      </c>
      <c r="P166" s="58">
        <f t="shared" si="16"/>
        <v>0.42324601913769533</v>
      </c>
      <c r="Q166" s="58">
        <f t="shared" si="17"/>
        <v>0.14360660582997747</v>
      </c>
    </row>
    <row r="167" spans="1:17" hidden="1" x14ac:dyDescent="0.4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2">
        <f t="shared" si="12"/>
        <v>1436200000</v>
      </c>
      <c r="K167" s="5">
        <f t="shared" si="13"/>
        <v>0.14893810956157141</v>
      </c>
      <c r="L167" t="s">
        <v>12</v>
      </c>
      <c r="M167" t="s">
        <v>69</v>
      </c>
      <c r="N167" s="57">
        <f t="shared" si="14"/>
        <v>1436200000</v>
      </c>
      <c r="O167" s="57">
        <f t="shared" si="15"/>
        <v>490200000</v>
      </c>
      <c r="P167" s="58">
        <f t="shared" si="16"/>
        <v>0.43636253152249871</v>
      </c>
      <c r="Q167" s="58">
        <f t="shared" si="17"/>
        <v>0.14893810956157141</v>
      </c>
    </row>
    <row r="168" spans="1:17" hidden="1" x14ac:dyDescent="0.4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2">
        <f t="shared" si="12"/>
        <v>4740935000</v>
      </c>
      <c r="K168" s="5">
        <f t="shared" si="13"/>
        <v>0.19383352664599077</v>
      </c>
      <c r="L168" t="s">
        <v>18</v>
      </c>
      <c r="M168" t="s">
        <v>78</v>
      </c>
      <c r="N168" s="57">
        <f t="shared" si="14"/>
        <v>4740935000</v>
      </c>
      <c r="O168" s="57">
        <f t="shared" si="15"/>
        <v>1773098000</v>
      </c>
      <c r="P168" s="58">
        <f t="shared" si="16"/>
        <v>0.51827487857377896</v>
      </c>
      <c r="Q168" s="58">
        <f t="shared" si="17"/>
        <v>0.19383352664599077</v>
      </c>
    </row>
    <row r="169" spans="1:17" hidden="1" x14ac:dyDescent="0.4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2">
        <f t="shared" si="12"/>
        <v>4934907000</v>
      </c>
      <c r="K169" s="5">
        <f t="shared" si="13"/>
        <v>0.19315699650238466</v>
      </c>
      <c r="L169" t="s">
        <v>18</v>
      </c>
      <c r="M169" t="s">
        <v>78</v>
      </c>
      <c r="N169" s="57">
        <f t="shared" si="14"/>
        <v>4934907000</v>
      </c>
      <c r="O169" s="57">
        <f t="shared" si="15"/>
        <v>1830223000</v>
      </c>
      <c r="P169" s="58">
        <f t="shared" si="16"/>
        <v>0.52081730703777285</v>
      </c>
      <c r="Q169" s="58">
        <f t="shared" si="17"/>
        <v>0.19315699650238466</v>
      </c>
    </row>
    <row r="170" spans="1:17" hidden="1" x14ac:dyDescent="0.4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2">
        <f t="shared" si="12"/>
        <v>5327031000</v>
      </c>
      <c r="K170" s="5">
        <f t="shared" si="13"/>
        <v>0.19171353856845849</v>
      </c>
      <c r="L170" t="s">
        <v>18</v>
      </c>
      <c r="M170" t="s">
        <v>78</v>
      </c>
      <c r="N170" s="57">
        <f t="shared" si="14"/>
        <v>5327031000</v>
      </c>
      <c r="O170" s="57">
        <f t="shared" si="15"/>
        <v>1953051000</v>
      </c>
      <c r="P170" s="58">
        <f t="shared" si="16"/>
        <v>0.52290696099276168</v>
      </c>
      <c r="Q170" s="58">
        <f t="shared" si="17"/>
        <v>0.19171353856845849</v>
      </c>
    </row>
    <row r="171" spans="1:17" hidden="1" x14ac:dyDescent="0.4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2">
        <f t="shared" si="12"/>
        <v>5608736000</v>
      </c>
      <c r="K171" s="5">
        <f t="shared" si="13"/>
        <v>0.19372487465770863</v>
      </c>
      <c r="L171" t="s">
        <v>18</v>
      </c>
      <c r="M171" t="s">
        <v>78</v>
      </c>
      <c r="N171" s="57">
        <f t="shared" si="14"/>
        <v>5608736000</v>
      </c>
      <c r="O171" s="57">
        <f t="shared" si="15"/>
        <v>2060395000</v>
      </c>
      <c r="P171" s="58">
        <f t="shared" si="16"/>
        <v>0.5273511528557282</v>
      </c>
      <c r="Q171" s="58">
        <f t="shared" si="17"/>
        <v>0.19372487465770863</v>
      </c>
    </row>
    <row r="172" spans="1:17" hidden="1" x14ac:dyDescent="0.4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2">
        <f t="shared" si="12"/>
        <v>13355000000</v>
      </c>
      <c r="K172" s="5">
        <f t="shared" si="13"/>
        <v>7.5522667190007275E-2</v>
      </c>
      <c r="L172" t="s">
        <v>12</v>
      </c>
      <c r="M172" t="s">
        <v>90</v>
      </c>
      <c r="N172" s="57">
        <f t="shared" si="14"/>
        <v>13355000000</v>
      </c>
      <c r="O172" s="57">
        <f t="shared" si="15"/>
        <v>6542000000</v>
      </c>
      <c r="P172" s="58">
        <f t="shared" si="16"/>
        <v>0.15417383373930715</v>
      </c>
      <c r="Q172" s="58">
        <f t="shared" si="17"/>
        <v>7.5522667190007275E-2</v>
      </c>
    </row>
    <row r="173" spans="1:17" hidden="1" x14ac:dyDescent="0.4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2">
        <f t="shared" si="12"/>
        <v>14010000000</v>
      </c>
      <c r="K173" s="5">
        <f t="shared" si="13"/>
        <v>8.2446398272404756E-2</v>
      </c>
      <c r="L173" t="s">
        <v>12</v>
      </c>
      <c r="M173" t="s">
        <v>90</v>
      </c>
      <c r="N173" s="57">
        <f t="shared" si="14"/>
        <v>14010000000</v>
      </c>
      <c r="O173" s="57">
        <f t="shared" si="15"/>
        <v>7483000000</v>
      </c>
      <c r="P173" s="58">
        <f t="shared" si="16"/>
        <v>0.15435975408210489</v>
      </c>
      <c r="Q173" s="58">
        <f t="shared" si="17"/>
        <v>8.2446398272404756E-2</v>
      </c>
    </row>
    <row r="174" spans="1:17" hidden="1" x14ac:dyDescent="0.4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2">
        <f t="shared" si="12"/>
        <v>14026000000</v>
      </c>
      <c r="K174" s="5">
        <f t="shared" si="13"/>
        <v>7.7449695153671685E-2</v>
      </c>
      <c r="L174" t="s">
        <v>12</v>
      </c>
      <c r="M174" t="s">
        <v>90</v>
      </c>
      <c r="N174" s="57">
        <f t="shared" si="14"/>
        <v>14026000000</v>
      </c>
      <c r="O174" s="57">
        <f t="shared" si="15"/>
        <v>7444000000</v>
      </c>
      <c r="P174" s="58">
        <f t="shared" si="16"/>
        <v>0.14593087375408365</v>
      </c>
      <c r="Q174" s="58">
        <f t="shared" si="17"/>
        <v>7.7449695153671685E-2</v>
      </c>
    </row>
    <row r="175" spans="1:17" hidden="1" x14ac:dyDescent="0.4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2">
        <f t="shared" si="12"/>
        <v>13781000000</v>
      </c>
      <c r="K175" s="5">
        <f t="shared" si="13"/>
        <v>6.1763119772446098E-2</v>
      </c>
      <c r="L175" t="s">
        <v>12</v>
      </c>
      <c r="M175" t="s">
        <v>90</v>
      </c>
      <c r="N175" s="57">
        <f t="shared" si="14"/>
        <v>13781000000</v>
      </c>
      <c r="O175" s="57">
        <f t="shared" si="15"/>
        <v>5841000000</v>
      </c>
      <c r="P175" s="58">
        <f t="shared" si="16"/>
        <v>0.14572120417464129</v>
      </c>
      <c r="Q175" s="58">
        <f t="shared" si="17"/>
        <v>6.1763119772446098E-2</v>
      </c>
    </row>
    <row r="176" spans="1:17" hidden="1" x14ac:dyDescent="0.4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2">
        <f t="shared" si="12"/>
        <v>96325000000</v>
      </c>
      <c r="K176" s="5">
        <f t="shared" si="13"/>
        <v>0.16050480625112412</v>
      </c>
      <c r="L176" t="s">
        <v>46</v>
      </c>
      <c r="M176" t="s">
        <v>104</v>
      </c>
      <c r="N176" s="57">
        <f t="shared" si="14"/>
        <v>96325000000</v>
      </c>
      <c r="O176" s="57">
        <f t="shared" si="15"/>
        <v>16063000000</v>
      </c>
      <c r="P176" s="58">
        <f t="shared" si="16"/>
        <v>0.962499250584544</v>
      </c>
      <c r="Q176" s="58">
        <f t="shared" si="17"/>
        <v>0.16050480625112412</v>
      </c>
    </row>
    <row r="177" spans="1:17" hidden="1" x14ac:dyDescent="0.4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2">
        <f t="shared" si="12"/>
        <v>98663000000</v>
      </c>
      <c r="K177" s="5">
        <f t="shared" si="13"/>
        <v>0.25460928050974957</v>
      </c>
      <c r="L177" t="s">
        <v>46</v>
      </c>
      <c r="M177" t="s">
        <v>104</v>
      </c>
      <c r="N177" s="57">
        <f t="shared" si="14"/>
        <v>98663000000</v>
      </c>
      <c r="O177" s="57">
        <f t="shared" si="15"/>
        <v>25893000000</v>
      </c>
      <c r="P177" s="58">
        <f t="shared" si="16"/>
        <v>0.97016627825796242</v>
      </c>
      <c r="Q177" s="58">
        <f t="shared" si="17"/>
        <v>0.25460928050974957</v>
      </c>
    </row>
    <row r="178" spans="1:17" hidden="1" x14ac:dyDescent="0.4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2">
        <f t="shared" si="12"/>
        <v>92525000000</v>
      </c>
      <c r="K178" s="5">
        <f t="shared" si="13"/>
        <v>0.15899181559344827</v>
      </c>
      <c r="L178" t="s">
        <v>46</v>
      </c>
      <c r="M178" t="s">
        <v>104</v>
      </c>
      <c r="N178" s="57">
        <f t="shared" si="14"/>
        <v>92525000000</v>
      </c>
      <c r="O178" s="57">
        <f t="shared" si="15"/>
        <v>15133000000</v>
      </c>
      <c r="P178" s="58">
        <f t="shared" si="16"/>
        <v>0.97209527111503347</v>
      </c>
      <c r="Q178" s="58">
        <f t="shared" si="17"/>
        <v>0.15899181559344827</v>
      </c>
    </row>
    <row r="179" spans="1:17" hidden="1" x14ac:dyDescent="0.4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2">
        <f t="shared" si="12"/>
        <v>90852000000</v>
      </c>
      <c r="K179" s="5">
        <f t="shared" si="13"/>
        <v>0.3277488823933975</v>
      </c>
      <c r="L179" t="s">
        <v>46</v>
      </c>
      <c r="M179" t="s">
        <v>104</v>
      </c>
      <c r="N179" s="57">
        <f t="shared" si="14"/>
        <v>90852000000</v>
      </c>
      <c r="O179" s="57">
        <f t="shared" si="15"/>
        <v>30499000000</v>
      </c>
      <c r="P179" s="58">
        <f t="shared" si="16"/>
        <v>0.97631533700137552</v>
      </c>
      <c r="Q179" s="58">
        <f t="shared" si="17"/>
        <v>0.3277488823933975</v>
      </c>
    </row>
    <row r="180" spans="1:17" hidden="1" x14ac:dyDescent="0.4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2">
        <f t="shared" si="12"/>
        <v>7134000000</v>
      </c>
      <c r="K180" s="5">
        <f t="shared" si="13"/>
        <v>0.19876578645235363</v>
      </c>
      <c r="L180" t="s">
        <v>24</v>
      </c>
      <c r="M180" t="s">
        <v>29</v>
      </c>
      <c r="N180" s="57">
        <f t="shared" si="14"/>
        <v>7134000000</v>
      </c>
      <c r="O180" s="57">
        <f t="shared" si="15"/>
        <v>2770000000</v>
      </c>
      <c r="P180" s="58">
        <f t="shared" si="16"/>
        <v>0.51191159586681967</v>
      </c>
      <c r="Q180" s="58">
        <f t="shared" si="17"/>
        <v>0.19876578645235363</v>
      </c>
    </row>
    <row r="181" spans="1:17" hidden="1" x14ac:dyDescent="0.4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2">
        <f t="shared" si="12"/>
        <v>4162000000</v>
      </c>
      <c r="K181" s="5">
        <f t="shared" si="13"/>
        <v>5.2693084032720702E-2</v>
      </c>
      <c r="L181" t="s">
        <v>24</v>
      </c>
      <c r="M181" t="s">
        <v>29</v>
      </c>
      <c r="N181" s="57">
        <f t="shared" si="14"/>
        <v>4162000000</v>
      </c>
      <c r="O181" s="57">
        <f t="shared" si="15"/>
        <v>496000000</v>
      </c>
      <c r="P181" s="58">
        <f t="shared" si="16"/>
        <v>0.44215446722617657</v>
      </c>
      <c r="Q181" s="58">
        <f t="shared" si="17"/>
        <v>5.2693084032720702E-2</v>
      </c>
    </row>
    <row r="182" spans="1:17" hidden="1" x14ac:dyDescent="0.4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2">
        <f t="shared" si="12"/>
        <v>4581000000</v>
      </c>
      <c r="K182" s="5">
        <f t="shared" si="13"/>
        <v>6.1199738781602758E-2</v>
      </c>
      <c r="L182" t="s">
        <v>24</v>
      </c>
      <c r="M182" t="s">
        <v>29</v>
      </c>
      <c r="N182" s="57">
        <f t="shared" si="14"/>
        <v>4581000000</v>
      </c>
      <c r="O182" s="57">
        <f t="shared" si="15"/>
        <v>656000000</v>
      </c>
      <c r="P182" s="58">
        <f t="shared" si="16"/>
        <v>0.42737195633921077</v>
      </c>
      <c r="Q182" s="58">
        <f t="shared" si="17"/>
        <v>6.1199738781602758E-2</v>
      </c>
    </row>
    <row r="183" spans="1:17" hidden="1" x14ac:dyDescent="0.4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2">
        <f t="shared" si="12"/>
        <v>4146000000</v>
      </c>
      <c r="K183" s="5">
        <f t="shared" si="13"/>
        <v>4.5044141252006419E-2</v>
      </c>
      <c r="L183" t="s">
        <v>24</v>
      </c>
      <c r="M183" t="s">
        <v>29</v>
      </c>
      <c r="N183" s="57">
        <f t="shared" si="14"/>
        <v>4146000000</v>
      </c>
      <c r="O183" s="57">
        <f t="shared" si="15"/>
        <v>449000000</v>
      </c>
      <c r="P183" s="58">
        <f t="shared" si="16"/>
        <v>0.4159309791332263</v>
      </c>
      <c r="Q183" s="58">
        <f t="shared" si="17"/>
        <v>4.5044141252006419E-2</v>
      </c>
    </row>
    <row r="184" spans="1:17" hidden="1" x14ac:dyDescent="0.4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2">
        <f t="shared" si="12"/>
        <v>4388755000</v>
      </c>
      <c r="K184" s="5">
        <f t="shared" si="13"/>
        <v>0.15009439204513961</v>
      </c>
      <c r="L184" t="s">
        <v>18</v>
      </c>
      <c r="M184" t="s">
        <v>78</v>
      </c>
      <c r="N184" s="57">
        <f t="shared" si="14"/>
        <v>4388755000</v>
      </c>
      <c r="O184" s="57">
        <f t="shared" si="15"/>
        <v>1638218000</v>
      </c>
      <c r="P184" s="58">
        <f t="shared" si="16"/>
        <v>0.40210003403702477</v>
      </c>
      <c r="Q184" s="58">
        <f t="shared" si="17"/>
        <v>0.15009439204513961</v>
      </c>
    </row>
    <row r="185" spans="1:17" hidden="1" x14ac:dyDescent="0.4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2">
        <f t="shared" si="12"/>
        <v>4565582000</v>
      </c>
      <c r="K185" s="5">
        <f t="shared" si="13"/>
        <v>0.14035050356125103</v>
      </c>
      <c r="L185" t="s">
        <v>18</v>
      </c>
      <c r="M185" t="s">
        <v>78</v>
      </c>
      <c r="N185" s="57">
        <f t="shared" si="14"/>
        <v>4565582000</v>
      </c>
      <c r="O185" s="57">
        <f t="shared" si="15"/>
        <v>1614587000</v>
      </c>
      <c r="P185" s="58">
        <f t="shared" si="16"/>
        <v>0.3968703654557999</v>
      </c>
      <c r="Q185" s="58">
        <f t="shared" si="17"/>
        <v>0.14035050356125103</v>
      </c>
    </row>
    <row r="186" spans="1:17" hidden="1" x14ac:dyDescent="0.4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2">
        <f t="shared" si="12"/>
        <v>4619779000</v>
      </c>
      <c r="K186" s="5">
        <f t="shared" si="13"/>
        <v>0.13081979426952348</v>
      </c>
      <c r="L186" t="s">
        <v>18</v>
      </c>
      <c r="M186" t="s">
        <v>78</v>
      </c>
      <c r="N186" s="57">
        <f t="shared" si="14"/>
        <v>4619779000</v>
      </c>
      <c r="O186" s="57">
        <f t="shared" si="15"/>
        <v>1554293000</v>
      </c>
      <c r="P186" s="58">
        <f t="shared" si="16"/>
        <v>0.38883179577509841</v>
      </c>
      <c r="Q186" s="58">
        <f t="shared" si="17"/>
        <v>0.13081979426952348</v>
      </c>
    </row>
    <row r="187" spans="1:17" hidden="1" x14ac:dyDescent="0.4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2">
        <f t="shared" si="12"/>
        <v>4620310000</v>
      </c>
      <c r="K187" s="5">
        <f t="shared" si="13"/>
        <v>0.11689658041255672</v>
      </c>
      <c r="L187" t="s">
        <v>18</v>
      </c>
      <c r="M187" t="s">
        <v>78</v>
      </c>
      <c r="N187" s="57">
        <f t="shared" si="14"/>
        <v>4620310000</v>
      </c>
      <c r="O187" s="57">
        <f t="shared" si="15"/>
        <v>1414903000</v>
      </c>
      <c r="P187" s="58">
        <f t="shared" si="16"/>
        <v>0.38172117766796732</v>
      </c>
      <c r="Q187" s="58">
        <f t="shared" si="17"/>
        <v>0.11689658041255672</v>
      </c>
    </row>
    <row r="188" spans="1:17" hidden="1" x14ac:dyDescent="0.4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2">
        <f t="shared" si="12"/>
        <v>10308000000</v>
      </c>
      <c r="K188" s="5">
        <f t="shared" si="13"/>
        <v>0.32513737543075349</v>
      </c>
      <c r="L188" t="s">
        <v>46</v>
      </c>
      <c r="M188" t="s">
        <v>104</v>
      </c>
      <c r="N188" s="57">
        <f t="shared" si="14"/>
        <v>10308000000</v>
      </c>
      <c r="O188" s="57">
        <f t="shared" si="15"/>
        <v>3491000000</v>
      </c>
      <c r="P188" s="58">
        <f t="shared" si="16"/>
        <v>0.96004470522492313</v>
      </c>
      <c r="Q188" s="58">
        <f t="shared" si="17"/>
        <v>0.32513737543075349</v>
      </c>
    </row>
    <row r="189" spans="1:17" hidden="1" x14ac:dyDescent="0.4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2">
        <f t="shared" si="12"/>
        <v>10242000000</v>
      </c>
      <c r="K189" s="5">
        <f t="shared" si="13"/>
        <v>0.37171583040880207</v>
      </c>
      <c r="L189" t="s">
        <v>46</v>
      </c>
      <c r="M189" t="s">
        <v>104</v>
      </c>
      <c r="N189" s="57">
        <f t="shared" si="14"/>
        <v>10242000000</v>
      </c>
      <c r="O189" s="57">
        <f t="shared" si="15"/>
        <v>3919000000</v>
      </c>
      <c r="P189" s="58">
        <f t="shared" si="16"/>
        <v>0.97145025135160767</v>
      </c>
      <c r="Q189" s="58">
        <f t="shared" si="17"/>
        <v>0.37171583040880207</v>
      </c>
    </row>
    <row r="190" spans="1:17" hidden="1" x14ac:dyDescent="0.4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2">
        <f t="shared" si="12"/>
        <v>9759000000</v>
      </c>
      <c r="K190" s="5">
        <f t="shared" si="13"/>
        <v>0.37027405481096221</v>
      </c>
      <c r="L190" t="s">
        <v>46</v>
      </c>
      <c r="M190" t="s">
        <v>104</v>
      </c>
      <c r="N190" s="57">
        <f t="shared" si="14"/>
        <v>9759000000</v>
      </c>
      <c r="O190" s="57">
        <f t="shared" si="15"/>
        <v>3702000000</v>
      </c>
      <c r="P190" s="58">
        <f t="shared" si="16"/>
        <v>0.9760952190438088</v>
      </c>
      <c r="Q190" s="58">
        <f t="shared" si="17"/>
        <v>0.37027405481096221</v>
      </c>
    </row>
    <row r="191" spans="1:17" hidden="1" x14ac:dyDescent="0.4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2">
        <f t="shared" si="12"/>
        <v>10113000000</v>
      </c>
      <c r="K191" s="5">
        <f t="shared" si="13"/>
        <v>0.34641407307171856</v>
      </c>
      <c r="L191" t="s">
        <v>46</v>
      </c>
      <c r="M191" t="s">
        <v>104</v>
      </c>
      <c r="N191" s="57">
        <f t="shared" si="14"/>
        <v>10113000000</v>
      </c>
      <c r="O191" s="57">
        <f t="shared" si="15"/>
        <v>3584000000</v>
      </c>
      <c r="P191" s="58">
        <f t="shared" si="16"/>
        <v>0.9774792190218442</v>
      </c>
      <c r="Q191" s="58">
        <f t="shared" si="17"/>
        <v>0.34641407307171856</v>
      </c>
    </row>
    <row r="192" spans="1:17" hidden="1" x14ac:dyDescent="0.4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2">
        <f t="shared" si="12"/>
        <v>10984000000</v>
      </c>
      <c r="K192" s="5">
        <f t="shared" si="13"/>
        <v>4.9035352090987083E-2</v>
      </c>
      <c r="L192" t="s">
        <v>18</v>
      </c>
      <c r="M192" t="s">
        <v>109</v>
      </c>
      <c r="N192" s="57">
        <f t="shared" si="14"/>
        <v>10984000000</v>
      </c>
      <c r="O192" s="57">
        <f t="shared" si="15"/>
        <v>2229000000</v>
      </c>
      <c r="P192" s="58">
        <f t="shared" si="16"/>
        <v>0.24163495171260752</v>
      </c>
      <c r="Q192" s="58">
        <f t="shared" si="17"/>
        <v>4.9035352090987083E-2</v>
      </c>
    </row>
    <row r="193" spans="1:17" hidden="1" x14ac:dyDescent="0.4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2">
        <f t="shared" si="12"/>
        <v>9399000000</v>
      </c>
      <c r="K193" s="5">
        <f t="shared" si="13"/>
        <v>3.1838664401270589E-2</v>
      </c>
      <c r="L193" t="s">
        <v>18</v>
      </c>
      <c r="M193" t="s">
        <v>109</v>
      </c>
      <c r="N193" s="57">
        <f t="shared" si="14"/>
        <v>9399000000</v>
      </c>
      <c r="O193" s="57">
        <f t="shared" si="15"/>
        <v>1293000000</v>
      </c>
      <c r="P193" s="58">
        <f t="shared" si="16"/>
        <v>0.23143975770111547</v>
      </c>
      <c r="Q193" s="58">
        <f t="shared" si="17"/>
        <v>3.1838664401270589E-2</v>
      </c>
    </row>
    <row r="194" spans="1:17" hidden="1" x14ac:dyDescent="0.4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2">
        <f t="shared" ref="J194:J257" si="18">E194-F194</f>
        <v>9047000000</v>
      </c>
      <c r="K194" s="5">
        <f t="shared" ref="K194:K257" si="19">(J194-G194-H194-I194)/E194</f>
        <v>3.6069312575919082E-2</v>
      </c>
      <c r="L194" t="s">
        <v>18</v>
      </c>
      <c r="M194" t="s">
        <v>109</v>
      </c>
      <c r="N194" s="57">
        <f t="shared" si="14"/>
        <v>9047000000</v>
      </c>
      <c r="O194" s="57">
        <f t="shared" si="15"/>
        <v>1455000000</v>
      </c>
      <c r="P194" s="58">
        <f t="shared" si="16"/>
        <v>0.22427427551501034</v>
      </c>
      <c r="Q194" s="58">
        <f t="shared" si="17"/>
        <v>3.6069312575919082E-2</v>
      </c>
    </row>
    <row r="195" spans="1:17" hidden="1" x14ac:dyDescent="0.4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2">
        <f t="shared" si="18"/>
        <v>9191000000</v>
      </c>
      <c r="K195" s="5">
        <f t="shared" si="19"/>
        <v>3.979457599676179E-2</v>
      </c>
      <c r="L195" t="s">
        <v>18</v>
      </c>
      <c r="M195" t="s">
        <v>109</v>
      </c>
      <c r="N195" s="57">
        <f t="shared" ref="N195:N258" si="20">E195-F195</f>
        <v>9191000000</v>
      </c>
      <c r="O195" s="57">
        <f t="shared" ref="O195:O258" si="21">N195-G195-H195-I195</f>
        <v>1573000000</v>
      </c>
      <c r="P195" s="58">
        <f t="shared" ref="P195:P258" si="22">1-(F195/E195)</f>
        <v>0.23251872090669901</v>
      </c>
      <c r="Q195" s="58">
        <f t="shared" ref="Q195:Q258" si="23">O195/E195</f>
        <v>3.979457599676179E-2</v>
      </c>
    </row>
    <row r="196" spans="1:17" hidden="1" x14ac:dyDescent="0.4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2">
        <f t="shared" si="18"/>
        <v>1855100000</v>
      </c>
      <c r="K196" s="5">
        <f t="shared" si="19"/>
        <v>0.20957534021970814</v>
      </c>
      <c r="L196" t="s">
        <v>24</v>
      </c>
      <c r="M196" t="s">
        <v>29</v>
      </c>
      <c r="N196" s="57">
        <f t="shared" si="20"/>
        <v>1855100000</v>
      </c>
      <c r="O196" s="57">
        <f t="shared" si="21"/>
        <v>639100000</v>
      </c>
      <c r="P196" s="58">
        <f t="shared" si="22"/>
        <v>0.60832923430070496</v>
      </c>
      <c r="Q196" s="58">
        <f t="shared" si="23"/>
        <v>0.20957534021970814</v>
      </c>
    </row>
    <row r="197" spans="1:17" hidden="1" x14ac:dyDescent="0.4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2">
        <f t="shared" si="18"/>
        <v>2065000000</v>
      </c>
      <c r="K197" s="5">
        <f t="shared" si="19"/>
        <v>0.23513659886869659</v>
      </c>
      <c r="L197" t="s">
        <v>24</v>
      </c>
      <c r="M197" t="s">
        <v>29</v>
      </c>
      <c r="N197" s="57">
        <f t="shared" si="20"/>
        <v>2065000000</v>
      </c>
      <c r="O197" s="57">
        <f t="shared" si="21"/>
        <v>781500000</v>
      </c>
      <c r="P197" s="58">
        <f t="shared" si="22"/>
        <v>0.62131423757371529</v>
      </c>
      <c r="Q197" s="58">
        <f t="shared" si="23"/>
        <v>0.23513659886869659</v>
      </c>
    </row>
    <row r="198" spans="1:17" hidden="1" x14ac:dyDescent="0.4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2">
        <f t="shared" si="18"/>
        <v>2114800000</v>
      </c>
      <c r="K198" s="5">
        <f t="shared" si="19"/>
        <v>0.24692622950819673</v>
      </c>
      <c r="L198" t="s">
        <v>24</v>
      </c>
      <c r="M198" t="s">
        <v>29</v>
      </c>
      <c r="N198" s="57">
        <f t="shared" si="20"/>
        <v>2114800000</v>
      </c>
      <c r="O198" s="57">
        <f t="shared" si="21"/>
        <v>843500000</v>
      </c>
      <c r="P198" s="58">
        <f t="shared" si="22"/>
        <v>0.61908665105386418</v>
      </c>
      <c r="Q198" s="58">
        <f t="shared" si="23"/>
        <v>0.24692622950819673</v>
      </c>
    </row>
    <row r="199" spans="1:17" hidden="1" x14ac:dyDescent="0.4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2">
        <f t="shared" si="18"/>
        <v>2342300000</v>
      </c>
      <c r="K199" s="5">
        <f t="shared" si="19"/>
        <v>0.25514270328486804</v>
      </c>
      <c r="L199" t="s">
        <v>24</v>
      </c>
      <c r="M199" t="s">
        <v>29</v>
      </c>
      <c r="N199" s="57">
        <f t="shared" si="20"/>
        <v>2342300000</v>
      </c>
      <c r="O199" s="57">
        <f t="shared" si="21"/>
        <v>947600000</v>
      </c>
      <c r="P199" s="58">
        <f t="shared" si="22"/>
        <v>0.63066774367259026</v>
      </c>
      <c r="Q199" s="58">
        <f t="shared" si="23"/>
        <v>0.25514270328486804</v>
      </c>
    </row>
    <row r="200" spans="1:17" hidden="1" x14ac:dyDescent="0.4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2">
        <f t="shared" si="18"/>
        <v>4171000000</v>
      </c>
      <c r="K200" s="5">
        <f t="shared" si="19"/>
        <v>0.1558231934442513</v>
      </c>
      <c r="L200" t="s">
        <v>24</v>
      </c>
      <c r="M200" t="s">
        <v>29</v>
      </c>
      <c r="N200" s="57">
        <f t="shared" si="20"/>
        <v>4171000000</v>
      </c>
      <c r="O200" s="57">
        <f t="shared" si="21"/>
        <v>1255000000</v>
      </c>
      <c r="P200" s="58">
        <f t="shared" si="22"/>
        <v>0.51787931462627268</v>
      </c>
      <c r="Q200" s="58">
        <f t="shared" si="23"/>
        <v>0.1558231934442513</v>
      </c>
    </row>
    <row r="201" spans="1:17" hidden="1" x14ac:dyDescent="0.4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2">
        <f t="shared" si="18"/>
        <v>4301000000</v>
      </c>
      <c r="K201" s="5">
        <f t="shared" si="19"/>
        <v>0.19014918304522851</v>
      </c>
      <c r="L201" t="s">
        <v>24</v>
      </c>
      <c r="M201" t="s">
        <v>29</v>
      </c>
      <c r="N201" s="57">
        <f t="shared" si="20"/>
        <v>4301000000</v>
      </c>
      <c r="O201" s="57">
        <f t="shared" si="21"/>
        <v>1606000000</v>
      </c>
      <c r="P201" s="58">
        <f t="shared" si="22"/>
        <v>0.50923514089509825</v>
      </c>
      <c r="Q201" s="58">
        <f t="shared" si="23"/>
        <v>0.19014918304522851</v>
      </c>
    </row>
    <row r="202" spans="1:17" hidden="1" x14ac:dyDescent="0.4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2">
        <f t="shared" si="18"/>
        <v>4695000000</v>
      </c>
      <c r="K202" s="5">
        <f t="shared" si="19"/>
        <v>0.14588601439408674</v>
      </c>
      <c r="L202" t="s">
        <v>24</v>
      </c>
      <c r="M202" t="s">
        <v>29</v>
      </c>
      <c r="N202" s="57">
        <f t="shared" si="20"/>
        <v>4695000000</v>
      </c>
      <c r="O202" s="57">
        <f t="shared" si="21"/>
        <v>1500000000</v>
      </c>
      <c r="P202" s="58">
        <f t="shared" si="22"/>
        <v>0.45662322505349151</v>
      </c>
      <c r="Q202" s="58">
        <f t="shared" si="23"/>
        <v>0.14588601439408674</v>
      </c>
    </row>
    <row r="203" spans="1:17" hidden="1" x14ac:dyDescent="0.4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2">
        <f t="shared" si="18"/>
        <v>5991000000</v>
      </c>
      <c r="K203" s="5">
        <f t="shared" si="19"/>
        <v>0.17287511014980372</v>
      </c>
      <c r="L203" t="s">
        <v>24</v>
      </c>
      <c r="M203" t="s">
        <v>29</v>
      </c>
      <c r="N203" s="57">
        <f t="shared" si="20"/>
        <v>5991000000</v>
      </c>
      <c r="O203" s="57">
        <f t="shared" si="21"/>
        <v>2158000000</v>
      </c>
      <c r="P203" s="58">
        <f t="shared" si="22"/>
        <v>0.47993270848353764</v>
      </c>
      <c r="Q203" s="58">
        <f t="shared" si="23"/>
        <v>0.17287511014980372</v>
      </c>
    </row>
    <row r="204" spans="1:17" hidden="1" x14ac:dyDescent="0.4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2">
        <f t="shared" si="18"/>
        <v>3811000000</v>
      </c>
      <c r="K204" s="5">
        <f t="shared" si="19"/>
        <v>8.7148989447326061E-2</v>
      </c>
      <c r="L204" t="s">
        <v>82</v>
      </c>
      <c r="M204" t="s">
        <v>113</v>
      </c>
      <c r="N204" s="57">
        <f t="shared" si="20"/>
        <v>3811000000</v>
      </c>
      <c r="O204" s="57">
        <f t="shared" si="21"/>
        <v>1949000000</v>
      </c>
      <c r="P204" s="58">
        <f t="shared" si="22"/>
        <v>0.170407798247183</v>
      </c>
      <c r="Q204" s="58">
        <f t="shared" si="23"/>
        <v>8.7148989447326061E-2</v>
      </c>
    </row>
    <row r="205" spans="1:17" hidden="1" x14ac:dyDescent="0.4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2">
        <f t="shared" si="18"/>
        <v>4805000000</v>
      </c>
      <c r="K205" s="5">
        <f t="shared" si="19"/>
        <v>0.11645146837196041</v>
      </c>
      <c r="L205" t="s">
        <v>82</v>
      </c>
      <c r="M205" t="s">
        <v>113</v>
      </c>
      <c r="N205" s="57">
        <f t="shared" si="20"/>
        <v>4805000000</v>
      </c>
      <c r="O205" s="57">
        <f t="shared" si="21"/>
        <v>2859000000</v>
      </c>
      <c r="P205" s="58">
        <f t="shared" si="22"/>
        <v>0.1957150421571423</v>
      </c>
      <c r="Q205" s="58">
        <f t="shared" si="23"/>
        <v>0.11645146837196041</v>
      </c>
    </row>
    <row r="206" spans="1:17" hidden="1" x14ac:dyDescent="0.4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2">
        <f t="shared" si="18"/>
        <v>1327000000</v>
      </c>
      <c r="K206" s="5">
        <f t="shared" si="19"/>
        <v>-6.8606276203786046E-3</v>
      </c>
      <c r="L206" t="s">
        <v>82</v>
      </c>
      <c r="M206" t="s">
        <v>113</v>
      </c>
      <c r="N206" s="57">
        <f t="shared" si="20"/>
        <v>1327000000</v>
      </c>
      <c r="O206" s="57">
        <f t="shared" si="21"/>
        <v>-108000000</v>
      </c>
      <c r="P206" s="58">
        <f t="shared" si="22"/>
        <v>8.4296785668911189E-2</v>
      </c>
      <c r="Q206" s="58">
        <f t="shared" si="23"/>
        <v>-6.8606276203786046E-3</v>
      </c>
    </row>
    <row r="207" spans="1:17" hidden="1" x14ac:dyDescent="0.4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2">
        <f t="shared" si="18"/>
        <v>-132000000</v>
      </c>
      <c r="K207" s="5">
        <f t="shared" si="19"/>
        <v>-0.13525048267452494</v>
      </c>
      <c r="L207" t="s">
        <v>82</v>
      </c>
      <c r="M207" t="s">
        <v>113</v>
      </c>
      <c r="N207" s="57">
        <f t="shared" si="20"/>
        <v>-132000000</v>
      </c>
      <c r="O207" s="57">
        <f t="shared" si="21"/>
        <v>-1331000000</v>
      </c>
      <c r="P207" s="58">
        <f t="shared" si="22"/>
        <v>-1.341327100904377E-2</v>
      </c>
      <c r="Q207" s="58">
        <f t="shared" si="23"/>
        <v>-0.13525048267452494</v>
      </c>
    </row>
    <row r="208" spans="1:17" hidden="1" x14ac:dyDescent="0.4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 t="shared" si="18"/>
        <v>6074500000</v>
      </c>
      <c r="K208" s="5">
        <f t="shared" si="19"/>
        <v>0.35926545685352412</v>
      </c>
      <c r="L208" t="s">
        <v>24</v>
      </c>
      <c r="M208" t="s">
        <v>65</v>
      </c>
      <c r="N208" s="57">
        <f t="shared" si="20"/>
        <v>6074500000</v>
      </c>
      <c r="O208" s="57">
        <f t="shared" si="21"/>
        <v>2490500000</v>
      </c>
      <c r="P208" s="58">
        <f t="shared" si="22"/>
        <v>0.87627304463229572</v>
      </c>
      <c r="Q208" s="58">
        <f t="shared" si="23"/>
        <v>0.35926545685352412</v>
      </c>
    </row>
    <row r="209" spans="1:17" hidden="1" x14ac:dyDescent="0.4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 t="shared" si="18"/>
        <v>8532300000</v>
      </c>
      <c r="K209" s="5">
        <f t="shared" si="19"/>
        <v>0.40766543340925254</v>
      </c>
      <c r="L209" t="s">
        <v>24</v>
      </c>
      <c r="M209" t="s">
        <v>65</v>
      </c>
      <c r="N209" s="57">
        <f t="shared" si="20"/>
        <v>8532300000</v>
      </c>
      <c r="O209" s="57">
        <f t="shared" si="21"/>
        <v>3955700000</v>
      </c>
      <c r="P209" s="58">
        <f t="shared" si="22"/>
        <v>0.87931940679974852</v>
      </c>
      <c r="Q209" s="58">
        <f t="shared" si="23"/>
        <v>0.40766543340925254</v>
      </c>
    </row>
    <row r="210" spans="1:17" hidden="1" x14ac:dyDescent="0.4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 t="shared" si="18"/>
        <v>9523400000</v>
      </c>
      <c r="K210" s="5">
        <f t="shared" si="19"/>
        <v>0.46307066277708614</v>
      </c>
      <c r="L210" t="s">
        <v>24</v>
      </c>
      <c r="M210" t="s">
        <v>65</v>
      </c>
      <c r="N210" s="57">
        <f t="shared" si="20"/>
        <v>9523400000</v>
      </c>
      <c r="O210" s="57">
        <f t="shared" si="21"/>
        <v>4984400000</v>
      </c>
      <c r="P210" s="58">
        <f t="shared" si="22"/>
        <v>0.88476188706590608</v>
      </c>
      <c r="Q210" s="58">
        <f t="shared" si="23"/>
        <v>0.46307066277708614</v>
      </c>
    </row>
    <row r="211" spans="1:17" hidden="1" x14ac:dyDescent="0.4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 t="shared" si="18"/>
        <v>9970100000</v>
      </c>
      <c r="K211" s="5">
        <f t="shared" si="19"/>
        <v>0.49247956117671721</v>
      </c>
      <c r="L211" t="s">
        <v>24</v>
      </c>
      <c r="M211" t="s">
        <v>65</v>
      </c>
      <c r="N211" s="57">
        <f t="shared" si="20"/>
        <v>9970100000</v>
      </c>
      <c r="O211" s="57">
        <f t="shared" si="21"/>
        <v>5638300000</v>
      </c>
      <c r="P211" s="58">
        <f t="shared" si="22"/>
        <v>0.87084235902452656</v>
      </c>
      <c r="Q211" s="58">
        <f t="shared" si="23"/>
        <v>0.49247956117671721</v>
      </c>
    </row>
    <row r="212" spans="1:17" hidden="1" x14ac:dyDescent="0.4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2">
        <f t="shared" si="18"/>
        <v>1561700000</v>
      </c>
      <c r="K212" s="5">
        <f t="shared" si="19"/>
        <v>9.0490744874480583E-2</v>
      </c>
      <c r="L212" t="s">
        <v>58</v>
      </c>
      <c r="M212" t="s">
        <v>116</v>
      </c>
      <c r="N212" s="57">
        <f t="shared" si="20"/>
        <v>1561700000</v>
      </c>
      <c r="O212" s="57">
        <f t="shared" si="21"/>
        <v>790500000</v>
      </c>
      <c r="P212" s="58">
        <f t="shared" si="22"/>
        <v>0.17877216479503644</v>
      </c>
      <c r="Q212" s="58">
        <f t="shared" si="23"/>
        <v>9.0490744874480583E-2</v>
      </c>
    </row>
    <row r="213" spans="1:17" hidden="1" x14ac:dyDescent="0.4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2">
        <f t="shared" si="18"/>
        <v>1592700000</v>
      </c>
      <c r="K213" s="5">
        <f t="shared" si="19"/>
        <v>9.3928980526918671E-2</v>
      </c>
      <c r="L213" t="s">
        <v>58</v>
      </c>
      <c r="M213" t="s">
        <v>116</v>
      </c>
      <c r="N213" s="57">
        <f t="shared" si="20"/>
        <v>1592700000</v>
      </c>
      <c r="O213" s="57">
        <f t="shared" si="21"/>
        <v>795400000</v>
      </c>
      <c r="P213" s="58">
        <f t="shared" si="22"/>
        <v>0.1880823325185107</v>
      </c>
      <c r="Q213" s="58">
        <f t="shared" si="23"/>
        <v>9.3928980526918671E-2</v>
      </c>
    </row>
    <row r="214" spans="1:17" hidden="1" x14ac:dyDescent="0.4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2">
        <f t="shared" si="18"/>
        <v>1666500000</v>
      </c>
      <c r="K214" s="5">
        <f t="shared" si="19"/>
        <v>9.7852975495915984E-2</v>
      </c>
      <c r="L214" t="s">
        <v>58</v>
      </c>
      <c r="M214" t="s">
        <v>116</v>
      </c>
      <c r="N214" s="57">
        <f t="shared" si="20"/>
        <v>1666500000</v>
      </c>
      <c r="O214" s="57">
        <f t="shared" si="21"/>
        <v>838600000</v>
      </c>
      <c r="P214" s="58">
        <f t="shared" si="22"/>
        <v>0.19445740956826141</v>
      </c>
      <c r="Q214" s="58">
        <f t="shared" si="23"/>
        <v>9.7852975495915984E-2</v>
      </c>
    </row>
    <row r="215" spans="1:17" hidden="1" x14ac:dyDescent="0.4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2">
        <f t="shared" si="18"/>
        <v>1536700000</v>
      </c>
      <c r="K215" s="5">
        <f t="shared" si="19"/>
        <v>7.5678379392272108E-2</v>
      </c>
      <c r="L215" t="s">
        <v>58</v>
      </c>
      <c r="M215" t="s">
        <v>116</v>
      </c>
      <c r="N215" s="57">
        <f t="shared" si="20"/>
        <v>1536700000</v>
      </c>
      <c r="O215" s="57">
        <f t="shared" si="21"/>
        <v>605200000</v>
      </c>
      <c r="P215" s="58">
        <f t="shared" si="22"/>
        <v>0.19215955983493815</v>
      </c>
      <c r="Q215" s="58">
        <f t="shared" si="23"/>
        <v>7.5678379392272108E-2</v>
      </c>
    </row>
    <row r="216" spans="1:17" hidden="1" x14ac:dyDescent="0.4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2">
        <f t="shared" si="18"/>
        <v>13011000000</v>
      </c>
      <c r="K216" s="5">
        <f t="shared" si="19"/>
        <v>0.23210941490267295</v>
      </c>
      <c r="L216" t="s">
        <v>24</v>
      </c>
      <c r="M216" t="s">
        <v>27</v>
      </c>
      <c r="N216" s="57">
        <f t="shared" si="20"/>
        <v>13011000000</v>
      </c>
      <c r="O216" s="57">
        <f t="shared" si="21"/>
        <v>4090000000</v>
      </c>
      <c r="P216" s="58">
        <f t="shared" si="22"/>
        <v>0.73838034163781852</v>
      </c>
      <c r="Q216" s="58">
        <f t="shared" si="23"/>
        <v>0.23210941490267295</v>
      </c>
    </row>
    <row r="217" spans="1:17" hidden="1" x14ac:dyDescent="0.4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2">
        <f t="shared" si="18"/>
        <v>11766000000</v>
      </c>
      <c r="K217" s="5">
        <f t="shared" si="19"/>
        <v>0.1889533109551419</v>
      </c>
      <c r="L217" t="s">
        <v>24</v>
      </c>
      <c r="M217" t="s">
        <v>27</v>
      </c>
      <c r="N217" s="57">
        <f t="shared" si="20"/>
        <v>11766000000</v>
      </c>
      <c r="O217" s="57">
        <f t="shared" si="21"/>
        <v>3096000000</v>
      </c>
      <c r="P217" s="58">
        <f t="shared" si="22"/>
        <v>0.71809581934696376</v>
      </c>
      <c r="Q217" s="58">
        <f t="shared" si="23"/>
        <v>0.1889533109551419</v>
      </c>
    </row>
    <row r="218" spans="1:17" hidden="1" x14ac:dyDescent="0.4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2">
        <f t="shared" si="18"/>
        <v>11947000000</v>
      </c>
      <c r="K218" s="5">
        <f t="shared" si="19"/>
        <v>0.16317148435039991</v>
      </c>
      <c r="L218" t="s">
        <v>24</v>
      </c>
      <c r="M218" t="s">
        <v>27</v>
      </c>
      <c r="N218" s="57">
        <f t="shared" si="20"/>
        <v>11947000000</v>
      </c>
      <c r="O218" s="57">
        <f t="shared" si="21"/>
        <v>2591000000</v>
      </c>
      <c r="P218" s="58">
        <f t="shared" si="22"/>
        <v>0.75237735373764092</v>
      </c>
      <c r="Q218" s="58">
        <f t="shared" si="23"/>
        <v>0.16317148435039991</v>
      </c>
    </row>
    <row r="219" spans="1:17" hidden="1" x14ac:dyDescent="0.4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2">
        <f t="shared" si="18"/>
        <v>12651000000</v>
      </c>
      <c r="K219" s="5">
        <f t="shared" si="19"/>
        <v>0.11413043478260869</v>
      </c>
      <c r="L219" t="s">
        <v>24</v>
      </c>
      <c r="M219" t="s">
        <v>27</v>
      </c>
      <c r="N219" s="57">
        <f t="shared" si="20"/>
        <v>12651000000</v>
      </c>
      <c r="O219" s="57">
        <f t="shared" si="21"/>
        <v>1890000000</v>
      </c>
      <c r="P219" s="58">
        <f t="shared" si="22"/>
        <v>0.76394927536231882</v>
      </c>
      <c r="Q219" s="58">
        <f t="shared" si="23"/>
        <v>0.11413043478260869</v>
      </c>
    </row>
    <row r="220" spans="1:17" hidden="1" x14ac:dyDescent="0.4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 t="shared" si="18"/>
        <v>4900000000</v>
      </c>
      <c r="K220" s="5">
        <f t="shared" si="19"/>
        <v>0.15036556766450546</v>
      </c>
      <c r="L220" t="s">
        <v>24</v>
      </c>
      <c r="M220" t="s">
        <v>29</v>
      </c>
      <c r="N220" s="57">
        <f t="shared" si="20"/>
        <v>4900000000</v>
      </c>
      <c r="O220" s="57">
        <f t="shared" si="21"/>
        <v>1090000000</v>
      </c>
      <c r="P220" s="58">
        <f t="shared" si="22"/>
        <v>0.67595530417988692</v>
      </c>
      <c r="Q220" s="58">
        <f t="shared" si="23"/>
        <v>0.15036556766450546</v>
      </c>
    </row>
    <row r="221" spans="1:17" hidden="1" x14ac:dyDescent="0.4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 t="shared" si="18"/>
        <v>4969000000</v>
      </c>
      <c r="K221" s="5">
        <f t="shared" si="19"/>
        <v>0.14279714405711885</v>
      </c>
      <c r="L221" t="s">
        <v>24</v>
      </c>
      <c r="M221" t="s">
        <v>29</v>
      </c>
      <c r="N221" s="57">
        <f t="shared" si="20"/>
        <v>4969000000</v>
      </c>
      <c r="O221" s="57">
        <f t="shared" si="21"/>
        <v>1020000000</v>
      </c>
      <c r="P221" s="58">
        <f t="shared" si="22"/>
        <v>0.69564608707825837</v>
      </c>
      <c r="Q221" s="58">
        <f t="shared" si="23"/>
        <v>0.14279714405711885</v>
      </c>
    </row>
    <row r="222" spans="1:17" hidden="1" x14ac:dyDescent="0.4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 t="shared" si="18"/>
        <v>5170000000</v>
      </c>
      <c r="K222" s="5">
        <f t="shared" si="19"/>
        <v>0.14878048780487804</v>
      </c>
      <c r="L222" t="s">
        <v>24</v>
      </c>
      <c r="M222" t="s">
        <v>29</v>
      </c>
      <c r="N222" s="57">
        <f t="shared" si="20"/>
        <v>5170000000</v>
      </c>
      <c r="O222" s="57">
        <f t="shared" si="21"/>
        <v>1098000000</v>
      </c>
      <c r="P222" s="58">
        <f t="shared" si="22"/>
        <v>0.70054200542005418</v>
      </c>
      <c r="Q222" s="58">
        <f t="shared" si="23"/>
        <v>0.14878048780487804</v>
      </c>
    </row>
    <row r="223" spans="1:17" hidden="1" x14ac:dyDescent="0.4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 t="shared" si="18"/>
        <v>5304000000</v>
      </c>
      <c r="K223" s="5">
        <f t="shared" si="19"/>
        <v>0.1253176407650127</v>
      </c>
      <c r="L223" t="s">
        <v>24</v>
      </c>
      <c r="M223" t="s">
        <v>29</v>
      </c>
      <c r="N223" s="57">
        <f t="shared" si="20"/>
        <v>5304000000</v>
      </c>
      <c r="O223" s="57">
        <f t="shared" si="21"/>
        <v>937000000</v>
      </c>
      <c r="P223" s="58">
        <f t="shared" si="22"/>
        <v>0.709375417948375</v>
      </c>
      <c r="Q223" s="58">
        <f t="shared" si="23"/>
        <v>0.1253176407650127</v>
      </c>
    </row>
    <row r="224" spans="1:17" hidden="1" x14ac:dyDescent="0.4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2">
        <f t="shared" si="18"/>
        <v>1557500000</v>
      </c>
      <c r="K224" s="5">
        <f t="shared" si="19"/>
        <v>0.11499878976951833</v>
      </c>
      <c r="L224" t="s">
        <v>18</v>
      </c>
      <c r="M224" t="s">
        <v>120</v>
      </c>
      <c r="N224" s="57">
        <f t="shared" si="20"/>
        <v>1557500000</v>
      </c>
      <c r="O224" s="57">
        <f t="shared" si="21"/>
        <v>855200000</v>
      </c>
      <c r="P224" s="58">
        <f t="shared" si="22"/>
        <v>0.20943710835596907</v>
      </c>
      <c r="Q224" s="58">
        <f t="shared" si="23"/>
        <v>0.11499878976951833</v>
      </c>
    </row>
    <row r="225" spans="1:17" hidden="1" x14ac:dyDescent="0.4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2">
        <f t="shared" si="18"/>
        <v>1756400000</v>
      </c>
      <c r="K225" s="5">
        <f t="shared" si="19"/>
        <v>0.11603713380934606</v>
      </c>
      <c r="L225" t="s">
        <v>18</v>
      </c>
      <c r="M225" t="s">
        <v>120</v>
      </c>
      <c r="N225" s="57">
        <f t="shared" si="20"/>
        <v>1756400000</v>
      </c>
      <c r="O225" s="57">
        <f t="shared" si="21"/>
        <v>963700000</v>
      </c>
      <c r="P225" s="58">
        <f t="shared" si="22"/>
        <v>0.21148450951824782</v>
      </c>
      <c r="Q225" s="58">
        <f t="shared" si="23"/>
        <v>0.11603713380934606</v>
      </c>
    </row>
    <row r="226" spans="1:17" hidden="1" x14ac:dyDescent="0.4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2">
        <f t="shared" si="18"/>
        <v>1703100000</v>
      </c>
      <c r="K226" s="5">
        <f t="shared" si="19"/>
        <v>0.11712284375311596</v>
      </c>
      <c r="L226" t="s">
        <v>18</v>
      </c>
      <c r="M226" t="s">
        <v>120</v>
      </c>
      <c r="N226" s="57">
        <f t="shared" si="20"/>
        <v>1703100000</v>
      </c>
      <c r="O226" s="57">
        <f t="shared" si="21"/>
        <v>939700000</v>
      </c>
      <c r="P226" s="58">
        <f t="shared" si="22"/>
        <v>0.21227191145677538</v>
      </c>
      <c r="Q226" s="58">
        <f t="shared" si="23"/>
        <v>0.11712284375311596</v>
      </c>
    </row>
    <row r="227" spans="1:17" hidden="1" x14ac:dyDescent="0.4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2">
        <f t="shared" si="18"/>
        <v>1933100000</v>
      </c>
      <c r="K227" s="5">
        <f t="shared" si="19"/>
        <v>2.4903538749862199E-2</v>
      </c>
      <c r="L227" t="s">
        <v>18</v>
      </c>
      <c r="M227" t="s">
        <v>120</v>
      </c>
      <c r="N227" s="57">
        <f t="shared" si="20"/>
        <v>1933100000</v>
      </c>
      <c r="O227" s="57">
        <f t="shared" si="21"/>
        <v>225900000</v>
      </c>
      <c r="P227" s="58">
        <f t="shared" si="22"/>
        <v>0.21310770587586814</v>
      </c>
      <c r="Q227" s="58">
        <f t="shared" si="23"/>
        <v>2.4903538749862199E-2</v>
      </c>
    </row>
    <row r="228" spans="1:17" hidden="1" x14ac:dyDescent="0.4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2">
        <f t="shared" si="18"/>
        <v>1179978000</v>
      </c>
      <c r="K228" s="5">
        <f t="shared" si="19"/>
        <v>0.34664673725331396</v>
      </c>
      <c r="L228" t="s">
        <v>51</v>
      </c>
      <c r="M228" t="s">
        <v>52</v>
      </c>
      <c r="N228" s="57">
        <f t="shared" si="20"/>
        <v>1179978000</v>
      </c>
      <c r="O228" s="57">
        <f t="shared" si="21"/>
        <v>640321000</v>
      </c>
      <c r="P228" s="58">
        <f t="shared" si="22"/>
        <v>0.6387976089034888</v>
      </c>
      <c r="Q228" s="58">
        <f t="shared" si="23"/>
        <v>0.34664673725331396</v>
      </c>
    </row>
    <row r="229" spans="1:17" hidden="1" x14ac:dyDescent="0.4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2">
        <f t="shared" si="18"/>
        <v>1364136000</v>
      </c>
      <c r="K229" s="5">
        <f t="shared" si="19"/>
        <v>0.3214298591596782</v>
      </c>
      <c r="L229" t="s">
        <v>51</v>
      </c>
      <c r="M229" t="s">
        <v>52</v>
      </c>
      <c r="N229" s="57">
        <f t="shared" si="20"/>
        <v>1364136000</v>
      </c>
      <c r="O229" s="57">
        <f t="shared" si="21"/>
        <v>686426000</v>
      </c>
      <c r="P229" s="58">
        <f t="shared" si="22"/>
        <v>0.63877831310971134</v>
      </c>
      <c r="Q229" s="58">
        <f t="shared" si="23"/>
        <v>0.3214298591596782</v>
      </c>
    </row>
    <row r="230" spans="1:17" hidden="1" x14ac:dyDescent="0.4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2">
        <f t="shared" si="18"/>
        <v>1532472000</v>
      </c>
      <c r="K230" s="5">
        <f t="shared" si="19"/>
        <v>0.33451091740585515</v>
      </c>
      <c r="L230" t="s">
        <v>51</v>
      </c>
      <c r="M230" t="s">
        <v>52</v>
      </c>
      <c r="N230" s="57">
        <f t="shared" si="20"/>
        <v>1532472000</v>
      </c>
      <c r="O230" s="57">
        <f t="shared" si="21"/>
        <v>801822000</v>
      </c>
      <c r="P230" s="58">
        <f t="shared" si="22"/>
        <v>0.63932969489336244</v>
      </c>
      <c r="Q230" s="58">
        <f t="shared" si="23"/>
        <v>0.33451091740585515</v>
      </c>
    </row>
    <row r="231" spans="1:17" hidden="1" x14ac:dyDescent="0.4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2">
        <f t="shared" si="18"/>
        <v>1586485000</v>
      </c>
      <c r="K231" s="5">
        <f t="shared" si="19"/>
        <v>0.34099800828722737</v>
      </c>
      <c r="L231" t="s">
        <v>51</v>
      </c>
      <c r="M231" t="s">
        <v>52</v>
      </c>
      <c r="N231" s="57">
        <f t="shared" si="20"/>
        <v>1586485000</v>
      </c>
      <c r="O231" s="57">
        <f t="shared" si="21"/>
        <v>849365000</v>
      </c>
      <c r="P231" s="58">
        <f t="shared" si="22"/>
        <v>0.63693256159314537</v>
      </c>
      <c r="Q231" s="58">
        <f t="shared" si="23"/>
        <v>0.34099800828722737</v>
      </c>
    </row>
    <row r="232" spans="1:17" hidden="1" x14ac:dyDescent="0.4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2">
        <f t="shared" si="18"/>
        <v>3364900000</v>
      </c>
      <c r="K232" s="5">
        <f t="shared" si="19"/>
        <v>9.6441537422137749E-2</v>
      </c>
      <c r="L232" t="s">
        <v>35</v>
      </c>
      <c r="M232" t="s">
        <v>123</v>
      </c>
      <c r="N232" s="57">
        <f t="shared" si="20"/>
        <v>3364900000</v>
      </c>
      <c r="O232" s="57">
        <f t="shared" si="21"/>
        <v>1299000000</v>
      </c>
      <c r="P232" s="58">
        <f t="shared" si="22"/>
        <v>0.24981996094823045</v>
      </c>
      <c r="Q232" s="58">
        <f t="shared" si="23"/>
        <v>9.6441537422137749E-2</v>
      </c>
    </row>
    <row r="233" spans="1:17" hidden="1" x14ac:dyDescent="0.4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2">
        <f t="shared" si="18"/>
        <v>2927400000</v>
      </c>
      <c r="K233" s="5">
        <f t="shared" si="19"/>
        <v>9.7016438309878189E-2</v>
      </c>
      <c r="L233" t="s">
        <v>35</v>
      </c>
      <c r="M233" t="s">
        <v>123</v>
      </c>
      <c r="N233" s="57">
        <f t="shared" si="20"/>
        <v>2927400000</v>
      </c>
      <c r="O233" s="57">
        <f t="shared" si="21"/>
        <v>1148500000</v>
      </c>
      <c r="P233" s="58">
        <f t="shared" si="22"/>
        <v>0.24728421550573565</v>
      </c>
      <c r="Q233" s="58">
        <f t="shared" si="23"/>
        <v>9.7016438309878189E-2</v>
      </c>
    </row>
    <row r="234" spans="1:17" hidden="1" x14ac:dyDescent="0.4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2">
        <f t="shared" si="18"/>
        <v>2875600000</v>
      </c>
      <c r="K234" s="5">
        <f t="shared" si="19"/>
        <v>0.1114434112423557</v>
      </c>
      <c r="L234" t="s">
        <v>35</v>
      </c>
      <c r="M234" t="s">
        <v>123</v>
      </c>
      <c r="N234" s="57">
        <f t="shared" si="20"/>
        <v>2875600000</v>
      </c>
      <c r="O234" s="57">
        <f t="shared" si="21"/>
        <v>1330300000</v>
      </c>
      <c r="P234" s="58">
        <f t="shared" si="22"/>
        <v>0.24089804808578374</v>
      </c>
      <c r="Q234" s="58">
        <f t="shared" si="23"/>
        <v>0.1114434112423557</v>
      </c>
    </row>
    <row r="235" spans="1:17" hidden="1" x14ac:dyDescent="0.4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2">
        <f t="shared" si="18"/>
        <v>3090800000</v>
      </c>
      <c r="K235" s="5">
        <f t="shared" si="19"/>
        <v>7.570278882409022E-2</v>
      </c>
      <c r="L235" t="s">
        <v>35</v>
      </c>
      <c r="M235" t="s">
        <v>123</v>
      </c>
      <c r="N235" s="57">
        <f t="shared" si="20"/>
        <v>3090800000</v>
      </c>
      <c r="O235" s="57">
        <f t="shared" si="21"/>
        <v>881400000</v>
      </c>
      <c r="P235" s="58">
        <f t="shared" si="22"/>
        <v>0.26546650748524847</v>
      </c>
      <c r="Q235" s="58">
        <f t="shared" si="23"/>
        <v>7.570278882409022E-2</v>
      </c>
    </row>
    <row r="236" spans="1:17" hidden="1" x14ac:dyDescent="0.4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2">
        <f t="shared" si="18"/>
        <v>4921000000</v>
      </c>
      <c r="K236" s="5">
        <f t="shared" si="19"/>
        <v>1.8675872711265865E-2</v>
      </c>
      <c r="L236" t="s">
        <v>24</v>
      </c>
      <c r="M236" t="s">
        <v>27</v>
      </c>
      <c r="N236" s="57">
        <f t="shared" si="20"/>
        <v>4921000000</v>
      </c>
      <c r="O236" s="57">
        <f t="shared" si="21"/>
        <v>1888000000</v>
      </c>
      <c r="P236" s="58">
        <f t="shared" si="22"/>
        <v>4.8677950006429715E-2</v>
      </c>
      <c r="Q236" s="58">
        <f t="shared" si="23"/>
        <v>1.8675872711265865E-2</v>
      </c>
    </row>
    <row r="237" spans="1:17" hidden="1" x14ac:dyDescent="0.4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2">
        <f t="shared" si="18"/>
        <v>5161000000</v>
      </c>
      <c r="K237" s="5">
        <f t="shared" si="19"/>
        <v>2.0969654384963329E-2</v>
      </c>
      <c r="L237" t="s">
        <v>24</v>
      </c>
      <c r="M237" t="s">
        <v>27</v>
      </c>
      <c r="N237" s="57">
        <f t="shared" si="20"/>
        <v>5161000000</v>
      </c>
      <c r="O237" s="57">
        <f t="shared" si="21"/>
        <v>1910000000</v>
      </c>
      <c r="P237" s="58">
        <f t="shared" si="22"/>
        <v>5.6661982345966311E-2</v>
      </c>
      <c r="Q237" s="58">
        <f t="shared" si="23"/>
        <v>2.0969654384963329E-2</v>
      </c>
    </row>
    <row r="238" spans="1:17" hidden="1" x14ac:dyDescent="0.4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2">
        <f t="shared" si="18"/>
        <v>5712000000</v>
      </c>
      <c r="K238" s="5">
        <f t="shared" si="19"/>
        <v>2.1369146892159446E-2</v>
      </c>
      <c r="L238" t="s">
        <v>24</v>
      </c>
      <c r="M238" t="s">
        <v>27</v>
      </c>
      <c r="N238" s="57">
        <f t="shared" si="20"/>
        <v>5712000000</v>
      </c>
      <c r="O238" s="57">
        <f t="shared" si="21"/>
        <v>2191000000</v>
      </c>
      <c r="P238" s="58">
        <f t="shared" si="22"/>
        <v>5.570998039617292E-2</v>
      </c>
      <c r="Q238" s="58">
        <f t="shared" si="23"/>
        <v>2.1369146892159446E-2</v>
      </c>
    </row>
    <row r="239" spans="1:17" hidden="1" x14ac:dyDescent="0.4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2">
        <f t="shared" si="18"/>
        <v>6543000000</v>
      </c>
      <c r="K239" s="5">
        <f t="shared" si="19"/>
        <v>2.004179487601402E-2</v>
      </c>
      <c r="L239" t="s">
        <v>24</v>
      </c>
      <c r="M239" t="s">
        <v>27</v>
      </c>
      <c r="N239" s="57">
        <f t="shared" si="20"/>
        <v>6543000000</v>
      </c>
      <c r="O239" s="57">
        <f t="shared" si="21"/>
        <v>2436000000</v>
      </c>
      <c r="P239" s="58">
        <f t="shared" si="22"/>
        <v>5.3831471212545057E-2</v>
      </c>
      <c r="Q239" s="58">
        <f t="shared" si="23"/>
        <v>2.004179487601402E-2</v>
      </c>
    </row>
    <row r="240" spans="1:17" hidden="1" x14ac:dyDescent="0.4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2">
        <f t="shared" si="18"/>
        <v>14202000000</v>
      </c>
      <c r="K240" s="5">
        <f t="shared" si="19"/>
        <v>0.10112117291936179</v>
      </c>
      <c r="L240" t="s">
        <v>12</v>
      </c>
      <c r="M240" t="s">
        <v>126</v>
      </c>
      <c r="N240" s="57">
        <f t="shared" si="20"/>
        <v>14202000000</v>
      </c>
      <c r="O240" s="57">
        <f t="shared" si="21"/>
        <v>5628000000</v>
      </c>
      <c r="P240" s="58">
        <f t="shared" si="22"/>
        <v>0.25517464424320824</v>
      </c>
      <c r="Q240" s="58">
        <f t="shared" si="23"/>
        <v>0.10112117291936179</v>
      </c>
    </row>
    <row r="241" spans="1:17" hidden="1" x14ac:dyDescent="0.4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2">
        <f t="shared" si="18"/>
        <v>13842000000</v>
      </c>
      <c r="K241" s="5">
        <f t="shared" si="19"/>
        <v>6.0053638735865465E-2</v>
      </c>
      <c r="L241" t="s">
        <v>12</v>
      </c>
      <c r="M241" t="s">
        <v>126</v>
      </c>
      <c r="N241" s="57">
        <f t="shared" si="20"/>
        <v>13842000000</v>
      </c>
      <c r="O241" s="57">
        <f t="shared" si="21"/>
        <v>3314000000</v>
      </c>
      <c r="P241" s="58">
        <f t="shared" si="22"/>
        <v>0.25083357494926062</v>
      </c>
      <c r="Q241" s="58">
        <f t="shared" si="23"/>
        <v>6.0053638735865465E-2</v>
      </c>
    </row>
    <row r="242" spans="1:17" hidden="1" x14ac:dyDescent="0.4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2">
        <f t="shared" si="18"/>
        <v>12878000000</v>
      </c>
      <c r="K242" s="5">
        <f t="shared" si="19"/>
        <v>8.0513071408819206E-2</v>
      </c>
      <c r="L242" t="s">
        <v>12</v>
      </c>
      <c r="M242" t="s">
        <v>126</v>
      </c>
      <c r="N242" s="57">
        <f t="shared" si="20"/>
        <v>12878000000</v>
      </c>
      <c r="O242" s="57">
        <f t="shared" si="21"/>
        <v>3785000000</v>
      </c>
      <c r="P242" s="58">
        <f t="shared" si="22"/>
        <v>0.27393588734551488</v>
      </c>
      <c r="Q242" s="58">
        <f t="shared" si="23"/>
        <v>8.0513071408819206E-2</v>
      </c>
    </row>
    <row r="243" spans="1:17" hidden="1" x14ac:dyDescent="0.4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2">
        <f t="shared" si="18"/>
        <v>9632000000</v>
      </c>
      <c r="K243" s="5">
        <f t="shared" si="19"/>
        <v>2.8362353063289825E-2</v>
      </c>
      <c r="L243" t="s">
        <v>12</v>
      </c>
      <c r="M243" t="s">
        <v>126</v>
      </c>
      <c r="N243" s="57">
        <f t="shared" si="20"/>
        <v>9632000000</v>
      </c>
      <c r="O243" s="57">
        <f t="shared" si="21"/>
        <v>1093000000</v>
      </c>
      <c r="P243" s="58">
        <f t="shared" si="22"/>
        <v>0.2499416145522485</v>
      </c>
      <c r="Q243" s="58">
        <f t="shared" si="23"/>
        <v>2.8362353063289825E-2</v>
      </c>
    </row>
    <row r="244" spans="1:17" hidden="1" x14ac:dyDescent="0.4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2">
        <f t="shared" si="18"/>
        <v>5316000000</v>
      </c>
      <c r="K244" s="5">
        <f t="shared" si="19"/>
        <v>0.17986173059768065</v>
      </c>
      <c r="L244" t="s">
        <v>46</v>
      </c>
      <c r="M244" t="s">
        <v>49</v>
      </c>
      <c r="N244" s="57">
        <f t="shared" si="20"/>
        <v>5316000000</v>
      </c>
      <c r="O244" s="57">
        <f t="shared" si="21"/>
        <v>3226000000</v>
      </c>
      <c r="P244" s="58">
        <f t="shared" si="22"/>
        <v>0.29638715432649421</v>
      </c>
      <c r="Q244" s="58">
        <f t="shared" si="23"/>
        <v>0.17986173059768065</v>
      </c>
    </row>
    <row r="245" spans="1:17" hidden="1" x14ac:dyDescent="0.4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2">
        <f t="shared" si="18"/>
        <v>6739000000</v>
      </c>
      <c r="K245" s="5">
        <f t="shared" si="19"/>
        <v>0.2343076683453611</v>
      </c>
      <c r="L245" t="s">
        <v>46</v>
      </c>
      <c r="M245" t="s">
        <v>49</v>
      </c>
      <c r="N245" s="57">
        <f t="shared" si="20"/>
        <v>6739000000</v>
      </c>
      <c r="O245" s="57">
        <f t="shared" si="21"/>
        <v>4513000000</v>
      </c>
      <c r="P245" s="58">
        <f t="shared" si="22"/>
        <v>0.34987799179689527</v>
      </c>
      <c r="Q245" s="58">
        <f t="shared" si="23"/>
        <v>0.2343076683453611</v>
      </c>
    </row>
    <row r="246" spans="1:17" hidden="1" x14ac:dyDescent="0.4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2">
        <f t="shared" si="18"/>
        <v>5930000000</v>
      </c>
      <c r="K246" s="5">
        <f t="shared" si="19"/>
        <v>0.19649470554483334</v>
      </c>
      <c r="L246" t="s">
        <v>46</v>
      </c>
      <c r="M246" t="s">
        <v>49</v>
      </c>
      <c r="N246" s="57">
        <f t="shared" si="20"/>
        <v>5930000000</v>
      </c>
      <c r="O246" s="57">
        <f t="shared" si="21"/>
        <v>3767000000</v>
      </c>
      <c r="P246" s="58">
        <f t="shared" si="22"/>
        <v>0.30932137082051014</v>
      </c>
      <c r="Q246" s="58">
        <f t="shared" si="23"/>
        <v>0.19649470554483334</v>
      </c>
    </row>
    <row r="247" spans="1:17" hidden="1" x14ac:dyDescent="0.4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2">
        <f t="shared" si="18"/>
        <v>6019000000</v>
      </c>
      <c r="K247" s="5">
        <f t="shared" si="19"/>
        <v>0.1911307736872597</v>
      </c>
      <c r="L247" t="s">
        <v>46</v>
      </c>
      <c r="M247" t="s">
        <v>49</v>
      </c>
      <c r="N247" s="57">
        <f t="shared" si="20"/>
        <v>6019000000</v>
      </c>
      <c r="O247" s="57">
        <f t="shared" si="21"/>
        <v>3629000000</v>
      </c>
      <c r="P247" s="58">
        <f t="shared" si="22"/>
        <v>0.31700637278137678</v>
      </c>
      <c r="Q247" s="58">
        <f t="shared" si="23"/>
        <v>0.1911307736872597</v>
      </c>
    </row>
    <row r="248" spans="1:17" hidden="1" x14ac:dyDescent="0.4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2">
        <f t="shared" si="18"/>
        <v>768671000</v>
      </c>
      <c r="K248" s="5">
        <f t="shared" si="19"/>
        <v>9.1958381350974241E-2</v>
      </c>
      <c r="L248" t="s">
        <v>51</v>
      </c>
      <c r="M248" t="s">
        <v>129</v>
      </c>
      <c r="N248" s="57">
        <f t="shared" si="20"/>
        <v>768671000</v>
      </c>
      <c r="O248" s="57">
        <f t="shared" si="21"/>
        <v>599026000</v>
      </c>
      <c r="P248" s="58">
        <f t="shared" si="22"/>
        <v>0.11800112340939251</v>
      </c>
      <c r="Q248" s="58">
        <f t="shared" si="23"/>
        <v>9.1958381350974241E-2</v>
      </c>
    </row>
    <row r="249" spans="1:17" hidden="1" x14ac:dyDescent="0.4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2">
        <f t="shared" si="18"/>
        <v>891095000</v>
      </c>
      <c r="K249" s="5">
        <f t="shared" si="19"/>
        <v>9.7526108612160628E-2</v>
      </c>
      <c r="L249" t="s">
        <v>51</v>
      </c>
      <c r="M249" t="s">
        <v>129</v>
      </c>
      <c r="N249" s="57">
        <f t="shared" si="20"/>
        <v>891095000</v>
      </c>
      <c r="O249" s="57">
        <f t="shared" si="21"/>
        <v>700705000</v>
      </c>
      <c r="P249" s="58">
        <f t="shared" si="22"/>
        <v>0.12402512862581727</v>
      </c>
      <c r="Q249" s="58">
        <f t="shared" si="23"/>
        <v>9.7526108612160628E-2</v>
      </c>
    </row>
    <row r="250" spans="1:17" hidden="1" x14ac:dyDescent="0.4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2">
        <f t="shared" si="18"/>
        <v>999696000</v>
      </c>
      <c r="K250" s="5">
        <f t="shared" si="19"/>
        <v>8.1171453708199351E-2</v>
      </c>
      <c r="L250" t="s">
        <v>51</v>
      </c>
      <c r="M250" t="s">
        <v>129</v>
      </c>
      <c r="N250" s="57">
        <f t="shared" si="20"/>
        <v>999696000</v>
      </c>
      <c r="O250" s="57">
        <f t="shared" si="21"/>
        <v>734595000</v>
      </c>
      <c r="P250" s="58">
        <f t="shared" si="22"/>
        <v>0.11046464730398664</v>
      </c>
      <c r="Q250" s="58">
        <f t="shared" si="23"/>
        <v>8.1171453708199351E-2</v>
      </c>
    </row>
    <row r="251" spans="1:17" hidden="1" x14ac:dyDescent="0.4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2">
        <f t="shared" si="18"/>
        <v>1139269000</v>
      </c>
      <c r="K251" s="5">
        <f t="shared" si="19"/>
        <v>7.6012107802181511E-2</v>
      </c>
      <c r="L251" t="s">
        <v>51</v>
      </c>
      <c r="M251" t="s">
        <v>129</v>
      </c>
      <c r="N251" s="57">
        <f t="shared" si="20"/>
        <v>1139269000</v>
      </c>
      <c r="O251" s="57">
        <f t="shared" si="21"/>
        <v>825173000</v>
      </c>
      <c r="P251" s="58">
        <f t="shared" si="22"/>
        <v>0.10494555450030907</v>
      </c>
      <c r="Q251" s="58">
        <f t="shared" si="23"/>
        <v>7.6012107802181511E-2</v>
      </c>
    </row>
    <row r="252" spans="1:17" hidden="1" x14ac:dyDescent="0.4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2">
        <f t="shared" si="18"/>
        <v>1703691000</v>
      </c>
      <c r="K252" s="5">
        <f t="shared" si="19"/>
        <v>0.35702476281302925</v>
      </c>
      <c r="L252" t="s">
        <v>51</v>
      </c>
      <c r="M252" t="s">
        <v>52</v>
      </c>
      <c r="N252" s="57">
        <f t="shared" si="20"/>
        <v>1703691000</v>
      </c>
      <c r="O252" s="57">
        <f t="shared" si="21"/>
        <v>868527000</v>
      </c>
      <c r="P252" s="58">
        <f t="shared" si="22"/>
        <v>0.70033502145781612</v>
      </c>
      <c r="Q252" s="58">
        <f t="shared" si="23"/>
        <v>0.35702476281302925</v>
      </c>
    </row>
    <row r="253" spans="1:17" hidden="1" x14ac:dyDescent="0.4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2">
        <f t="shared" si="18"/>
        <v>1874734000</v>
      </c>
      <c r="K253" s="5">
        <f t="shared" si="19"/>
        <v>0.32098845991853442</v>
      </c>
      <c r="L253" t="s">
        <v>51</v>
      </c>
      <c r="M253" t="s">
        <v>52</v>
      </c>
      <c r="N253" s="57">
        <f t="shared" si="20"/>
        <v>1874734000</v>
      </c>
      <c r="O253" s="57">
        <f t="shared" si="21"/>
        <v>919873000</v>
      </c>
      <c r="P253" s="58">
        <f t="shared" si="22"/>
        <v>0.65418593590301466</v>
      </c>
      <c r="Q253" s="58">
        <f t="shared" si="23"/>
        <v>0.32098845991853442</v>
      </c>
    </row>
    <row r="254" spans="1:17" hidden="1" x14ac:dyDescent="0.4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2">
        <f t="shared" si="18"/>
        <v>2232150000</v>
      </c>
      <c r="K254" s="5">
        <f t="shared" si="19"/>
        <v>0.2794973713926589</v>
      </c>
      <c r="L254" t="s">
        <v>51</v>
      </c>
      <c r="M254" t="s">
        <v>52</v>
      </c>
      <c r="N254" s="57">
        <f t="shared" si="20"/>
        <v>2232150000</v>
      </c>
      <c r="O254" s="57">
        <f t="shared" si="21"/>
        <v>989073000</v>
      </c>
      <c r="P254" s="58">
        <f t="shared" si="22"/>
        <v>0.63077250875731472</v>
      </c>
      <c r="Q254" s="58">
        <f t="shared" si="23"/>
        <v>0.2794973713926589</v>
      </c>
    </row>
    <row r="255" spans="1:17" hidden="1" x14ac:dyDescent="0.4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2">
        <f t="shared" si="18"/>
        <v>2342425000</v>
      </c>
      <c r="K255" s="5">
        <f t="shared" si="19"/>
        <v>0.27166115652628886</v>
      </c>
      <c r="L255" t="s">
        <v>51</v>
      </c>
      <c r="M255" t="s">
        <v>52</v>
      </c>
      <c r="N255" s="57">
        <f t="shared" si="20"/>
        <v>2342425000</v>
      </c>
      <c r="O255" s="57">
        <f t="shared" si="21"/>
        <v>995326000</v>
      </c>
      <c r="P255" s="58">
        <f t="shared" si="22"/>
        <v>0.6393341323105115</v>
      </c>
      <c r="Q255" s="58">
        <f t="shared" si="23"/>
        <v>0.27166115652628886</v>
      </c>
    </row>
    <row r="256" spans="1:17" hidden="1" x14ac:dyDescent="0.4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2">
        <f t="shared" si="18"/>
        <v>4811000000</v>
      </c>
      <c r="K256" s="5">
        <f t="shared" si="19"/>
        <v>8.6827122153209105E-2</v>
      </c>
      <c r="L256" t="s">
        <v>18</v>
      </c>
      <c r="M256" t="s">
        <v>132</v>
      </c>
      <c r="N256" s="57">
        <f t="shared" si="20"/>
        <v>4811000000</v>
      </c>
      <c r="O256" s="57">
        <f t="shared" si="21"/>
        <v>1342000000</v>
      </c>
      <c r="P256" s="58">
        <f t="shared" si="22"/>
        <v>0.31127070393374745</v>
      </c>
      <c r="Q256" s="58">
        <f t="shared" si="23"/>
        <v>8.6827122153209105E-2</v>
      </c>
    </row>
    <row r="257" spans="1:17" hidden="1" x14ac:dyDescent="0.4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2">
        <f t="shared" si="18"/>
        <v>5463000000</v>
      </c>
      <c r="K257" s="5">
        <f t="shared" si="19"/>
        <v>0.11155880130949383</v>
      </c>
      <c r="L257" t="s">
        <v>18</v>
      </c>
      <c r="M257" t="s">
        <v>132</v>
      </c>
      <c r="N257" s="57">
        <f t="shared" si="20"/>
        <v>5463000000</v>
      </c>
      <c r="O257" s="57">
        <f t="shared" si="21"/>
        <v>1772000000</v>
      </c>
      <c r="P257" s="58">
        <f t="shared" si="22"/>
        <v>0.34393099974817432</v>
      </c>
      <c r="Q257" s="58">
        <f t="shared" si="23"/>
        <v>0.11155880130949383</v>
      </c>
    </row>
    <row r="258" spans="1:17" hidden="1" x14ac:dyDescent="0.4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2">
        <f t="shared" ref="J258:J321" si="24">E258-F258</f>
        <v>6267000000</v>
      </c>
      <c r="K258" s="5">
        <f t="shared" ref="K258:K321" si="25">(J258-G258-H258-I258)/E258</f>
        <v>0.16380297823596793</v>
      </c>
      <c r="L258" t="s">
        <v>18</v>
      </c>
      <c r="M258" t="s">
        <v>132</v>
      </c>
      <c r="N258" s="57">
        <f t="shared" si="20"/>
        <v>6267000000</v>
      </c>
      <c r="O258" s="57">
        <f t="shared" si="21"/>
        <v>2574000000</v>
      </c>
      <c r="P258" s="58">
        <f t="shared" si="22"/>
        <v>0.39881634211531114</v>
      </c>
      <c r="Q258" s="58">
        <f t="shared" si="23"/>
        <v>0.16380297823596793</v>
      </c>
    </row>
    <row r="259" spans="1:17" hidden="1" x14ac:dyDescent="0.4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2">
        <f t="shared" si="24"/>
        <v>7006000000</v>
      </c>
      <c r="K259" s="5">
        <f t="shared" si="25"/>
        <v>0.18738178046250534</v>
      </c>
      <c r="L259" t="s">
        <v>18</v>
      </c>
      <c r="M259" t="s">
        <v>132</v>
      </c>
      <c r="N259" s="57">
        <f t="shared" ref="N259:N322" si="26">E259-F259</f>
        <v>7006000000</v>
      </c>
      <c r="O259" s="57">
        <f t="shared" ref="O259:O322" si="27">N259-G259-H259-I259</f>
        <v>3071000000</v>
      </c>
      <c r="P259" s="58">
        <f t="shared" ref="P259:P322" si="28">1-(F259/E259)</f>
        <v>0.42748184758069441</v>
      </c>
      <c r="Q259" s="58">
        <f t="shared" ref="Q259:Q322" si="29">O259/E259</f>
        <v>0.18738178046250534</v>
      </c>
    </row>
    <row r="260" spans="1:17" hidden="1" x14ac:dyDescent="0.4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 t="shared" si="24"/>
        <v>6153500000</v>
      </c>
      <c r="K260" s="5">
        <f t="shared" si="25"/>
        <v>0.30490152296770817</v>
      </c>
      <c r="L260" t="s">
        <v>24</v>
      </c>
      <c r="M260" t="s">
        <v>65</v>
      </c>
      <c r="N260" s="57">
        <f t="shared" si="26"/>
        <v>6153500000</v>
      </c>
      <c r="O260" s="57">
        <f t="shared" si="27"/>
        <v>1980000000</v>
      </c>
      <c r="P260" s="58">
        <f t="shared" si="28"/>
        <v>0.94758157655646069</v>
      </c>
      <c r="Q260" s="58">
        <f t="shared" si="29"/>
        <v>0.30490152296770817</v>
      </c>
    </row>
    <row r="261" spans="1:17" hidden="1" x14ac:dyDescent="0.4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 t="shared" si="24"/>
        <v>7284500000</v>
      </c>
      <c r="K261" s="5">
        <f t="shared" si="25"/>
        <v>0.33475438047559447</v>
      </c>
      <c r="L261" t="s">
        <v>24</v>
      </c>
      <c r="M261" t="s">
        <v>65</v>
      </c>
      <c r="N261" s="57">
        <f t="shared" si="26"/>
        <v>7284500000</v>
      </c>
      <c r="O261" s="57">
        <f t="shared" si="27"/>
        <v>2567700000</v>
      </c>
      <c r="P261" s="58">
        <f t="shared" si="28"/>
        <v>0.94968971631205679</v>
      </c>
      <c r="Q261" s="58">
        <f t="shared" si="29"/>
        <v>0.33475438047559447</v>
      </c>
    </row>
    <row r="262" spans="1:17" hidden="1" x14ac:dyDescent="0.4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 t="shared" si="24"/>
        <v>8835900000</v>
      </c>
      <c r="K262" s="5">
        <f t="shared" si="25"/>
        <v>0.27595073465859982</v>
      </c>
      <c r="L262" t="s">
        <v>24</v>
      </c>
      <c r="M262" t="s">
        <v>65</v>
      </c>
      <c r="N262" s="57">
        <f t="shared" si="26"/>
        <v>8835900000</v>
      </c>
      <c r="O262" s="57">
        <f t="shared" si="27"/>
        <v>2554200000</v>
      </c>
      <c r="P262" s="58">
        <f t="shared" si="28"/>
        <v>0.95461322385479686</v>
      </c>
      <c r="Q262" s="58">
        <f t="shared" si="29"/>
        <v>0.27595073465859982</v>
      </c>
    </row>
    <row r="263" spans="1:17" hidden="1" x14ac:dyDescent="0.4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 t="shared" si="24"/>
        <v>10791200000</v>
      </c>
      <c r="K263" s="5">
        <f t="shared" si="25"/>
        <v>0.28536316033199161</v>
      </c>
      <c r="L263" t="s">
        <v>24</v>
      </c>
      <c r="M263" t="s">
        <v>65</v>
      </c>
      <c r="N263" s="57">
        <f t="shared" si="26"/>
        <v>10791200000</v>
      </c>
      <c r="O263" s="57">
        <f t="shared" si="27"/>
        <v>3204400000</v>
      </c>
      <c r="P263" s="58">
        <f t="shared" si="28"/>
        <v>0.96099454992341393</v>
      </c>
      <c r="Q263" s="58">
        <f t="shared" si="29"/>
        <v>0.28536316033199161</v>
      </c>
    </row>
    <row r="264" spans="1:17" hidden="1" x14ac:dyDescent="0.4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 t="shared" si="24"/>
        <v>2396026000</v>
      </c>
      <c r="K264" s="5">
        <f t="shared" si="25"/>
        <v>0.19789140111064235</v>
      </c>
      <c r="L264" t="s">
        <v>24</v>
      </c>
      <c r="M264" t="s">
        <v>135</v>
      </c>
      <c r="N264" s="57">
        <f t="shared" si="26"/>
        <v>2396026000</v>
      </c>
      <c r="O264" s="57">
        <f t="shared" si="27"/>
        <v>576012000</v>
      </c>
      <c r="P264" s="58">
        <f t="shared" si="28"/>
        <v>0.82316504211288644</v>
      </c>
      <c r="Q264" s="58">
        <f t="shared" si="29"/>
        <v>0.19789140111064235</v>
      </c>
    </row>
    <row r="265" spans="1:17" hidden="1" x14ac:dyDescent="0.4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 t="shared" si="24"/>
        <v>2798326000</v>
      </c>
      <c r="K265" s="5">
        <f t="shared" si="25"/>
        <v>0.22425818533089723</v>
      </c>
      <c r="L265" t="s">
        <v>24</v>
      </c>
      <c r="M265" t="s">
        <v>135</v>
      </c>
      <c r="N265" s="57">
        <f t="shared" si="26"/>
        <v>2798326000</v>
      </c>
      <c r="O265" s="57">
        <f t="shared" si="27"/>
        <v>763084000</v>
      </c>
      <c r="P265" s="58">
        <f t="shared" si="28"/>
        <v>0.82238326412854723</v>
      </c>
      <c r="Q265" s="58">
        <f t="shared" si="29"/>
        <v>0.22425818533089723</v>
      </c>
    </row>
    <row r="266" spans="1:17" hidden="1" x14ac:dyDescent="0.4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 t="shared" si="24"/>
        <v>3674486000</v>
      </c>
      <c r="K266" s="5">
        <f t="shared" si="25"/>
        <v>0.17651725873263693</v>
      </c>
      <c r="L266" t="s">
        <v>24</v>
      </c>
      <c r="M266" t="s">
        <v>135</v>
      </c>
      <c r="N266" s="57">
        <f t="shared" si="26"/>
        <v>3674486000</v>
      </c>
      <c r="O266" s="57">
        <f t="shared" si="27"/>
        <v>781136000</v>
      </c>
      <c r="P266" s="58">
        <f t="shared" si="28"/>
        <v>0.83034221437938094</v>
      </c>
      <c r="Q266" s="58">
        <f t="shared" si="29"/>
        <v>0.17651725873263693</v>
      </c>
    </row>
    <row r="267" spans="1:17" hidden="1" x14ac:dyDescent="0.4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 t="shared" si="24"/>
        <v>4017357000</v>
      </c>
      <c r="K267" s="5">
        <f t="shared" si="25"/>
        <v>0.18993393687403223</v>
      </c>
      <c r="L267" t="s">
        <v>24</v>
      </c>
      <c r="M267" t="s">
        <v>135</v>
      </c>
      <c r="N267" s="57">
        <f t="shared" si="26"/>
        <v>4017357000</v>
      </c>
      <c r="O267" s="57">
        <f t="shared" si="27"/>
        <v>911013000</v>
      </c>
      <c r="P267" s="58">
        <f t="shared" si="28"/>
        <v>0.8375648106431538</v>
      </c>
      <c r="Q267" s="58">
        <f t="shared" si="29"/>
        <v>0.18993393687403223</v>
      </c>
    </row>
    <row r="268" spans="1:17" hidden="1" x14ac:dyDescent="0.4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2">
        <f t="shared" si="24"/>
        <v>3113300000</v>
      </c>
      <c r="K268" s="5">
        <f t="shared" si="25"/>
        <v>0.47712975098296201</v>
      </c>
      <c r="L268" t="s">
        <v>58</v>
      </c>
      <c r="M268" t="s">
        <v>137</v>
      </c>
      <c r="N268" s="57">
        <f t="shared" si="26"/>
        <v>3113300000</v>
      </c>
      <c r="O268" s="57">
        <f t="shared" si="27"/>
        <v>2912400000</v>
      </c>
      <c r="P268" s="58">
        <f t="shared" si="28"/>
        <v>0.51004259501965921</v>
      </c>
      <c r="Q268" s="58">
        <f t="shared" si="29"/>
        <v>0.47712975098296201</v>
      </c>
    </row>
    <row r="269" spans="1:17" hidden="1" x14ac:dyDescent="0.4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2">
        <f t="shared" si="24"/>
        <v>2520200000</v>
      </c>
      <c r="K269" s="5">
        <f t="shared" si="25"/>
        <v>0.4329004329004329</v>
      </c>
      <c r="L269" t="s">
        <v>58</v>
      </c>
      <c r="M269" t="s">
        <v>137</v>
      </c>
      <c r="N269" s="57">
        <f t="shared" si="26"/>
        <v>2520200000</v>
      </c>
      <c r="O269" s="57">
        <f t="shared" si="27"/>
        <v>2370000000</v>
      </c>
      <c r="P269" s="58">
        <f t="shared" si="28"/>
        <v>0.46033572615851093</v>
      </c>
      <c r="Q269" s="58">
        <f t="shared" si="29"/>
        <v>0.4329004329004329</v>
      </c>
    </row>
    <row r="270" spans="1:17" hidden="1" x14ac:dyDescent="0.4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2">
        <f t="shared" si="24"/>
        <v>1778500000</v>
      </c>
      <c r="K270" s="5">
        <f t="shared" si="25"/>
        <v>0.33169590150109629</v>
      </c>
      <c r="L270" t="s">
        <v>58</v>
      </c>
      <c r="M270" t="s">
        <v>137</v>
      </c>
      <c r="N270" s="57">
        <f t="shared" si="26"/>
        <v>1778500000</v>
      </c>
      <c r="O270" s="57">
        <f t="shared" si="27"/>
        <v>1573300000</v>
      </c>
      <c r="P270" s="58">
        <f t="shared" si="28"/>
        <v>0.37495783437341879</v>
      </c>
      <c r="Q270" s="58">
        <f t="shared" si="29"/>
        <v>0.33169590150109629</v>
      </c>
    </row>
    <row r="271" spans="1:17" hidden="1" x14ac:dyDescent="0.4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2">
        <f t="shared" si="24"/>
        <v>1547100000</v>
      </c>
      <c r="K271" s="5">
        <f t="shared" si="25"/>
        <v>0.2850544298215073</v>
      </c>
      <c r="L271" t="s">
        <v>58</v>
      </c>
      <c r="M271" t="s">
        <v>137</v>
      </c>
      <c r="N271" s="57">
        <f t="shared" si="26"/>
        <v>1547100000</v>
      </c>
      <c r="O271" s="57">
        <f t="shared" si="27"/>
        <v>1228100000</v>
      </c>
      <c r="P271" s="58">
        <f t="shared" si="28"/>
        <v>0.35909755588050973</v>
      </c>
      <c r="Q271" s="58">
        <f t="shared" si="29"/>
        <v>0.2850544298215073</v>
      </c>
    </row>
    <row r="272" spans="1:17" hidden="1" x14ac:dyDescent="0.4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2">
        <f t="shared" si="24"/>
        <v>5138000000</v>
      </c>
      <c r="K272" s="5">
        <f t="shared" si="25"/>
        <v>0.23000181389443133</v>
      </c>
      <c r="L272" t="s">
        <v>46</v>
      </c>
      <c r="M272" t="s">
        <v>139</v>
      </c>
      <c r="N272" s="57">
        <f t="shared" si="26"/>
        <v>5138000000</v>
      </c>
      <c r="O272" s="57">
        <f t="shared" si="27"/>
        <v>1268000000</v>
      </c>
      <c r="P272" s="58">
        <f t="shared" si="28"/>
        <v>0.93197895882459636</v>
      </c>
      <c r="Q272" s="58">
        <f t="shared" si="29"/>
        <v>0.23000181389443133</v>
      </c>
    </row>
    <row r="273" spans="1:17" hidden="1" x14ac:dyDescent="0.4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2">
        <f t="shared" si="24"/>
        <v>4917000000</v>
      </c>
      <c r="K273" s="5">
        <f t="shared" si="25"/>
        <v>0.23261250730566921</v>
      </c>
      <c r="L273" t="s">
        <v>46</v>
      </c>
      <c r="M273" t="s">
        <v>139</v>
      </c>
      <c r="N273" s="57">
        <f t="shared" si="26"/>
        <v>4917000000</v>
      </c>
      <c r="O273" s="57">
        <f t="shared" si="27"/>
        <v>1194000000</v>
      </c>
      <c r="P273" s="58">
        <f t="shared" si="28"/>
        <v>0.95791934541203971</v>
      </c>
      <c r="Q273" s="58">
        <f t="shared" si="29"/>
        <v>0.23261250730566921</v>
      </c>
    </row>
    <row r="274" spans="1:17" hidden="1" x14ac:dyDescent="0.4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2">
        <f t="shared" si="24"/>
        <v>5182000000</v>
      </c>
      <c r="K274" s="5">
        <f t="shared" si="25"/>
        <v>0.27536503182328714</v>
      </c>
      <c r="L274" t="s">
        <v>46</v>
      </c>
      <c r="M274" t="s">
        <v>139</v>
      </c>
      <c r="N274" s="57">
        <f t="shared" si="26"/>
        <v>5182000000</v>
      </c>
      <c r="O274" s="57">
        <f t="shared" si="27"/>
        <v>1471000000</v>
      </c>
      <c r="P274" s="58">
        <f t="shared" si="28"/>
        <v>0.97004867090977165</v>
      </c>
      <c r="Q274" s="58">
        <f t="shared" si="29"/>
        <v>0.27536503182328714</v>
      </c>
    </row>
    <row r="275" spans="1:17" hidden="1" x14ac:dyDescent="0.4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2">
        <f t="shared" si="24"/>
        <v>5039000000</v>
      </c>
      <c r="K275" s="5">
        <f t="shared" si="25"/>
        <v>0.28013646702047007</v>
      </c>
      <c r="L275" t="s">
        <v>46</v>
      </c>
      <c r="M275" t="s">
        <v>139</v>
      </c>
      <c r="N275" s="57">
        <f t="shared" si="26"/>
        <v>5039000000</v>
      </c>
      <c r="O275" s="57">
        <f t="shared" si="27"/>
        <v>1478000000</v>
      </c>
      <c r="P275" s="58">
        <f t="shared" si="28"/>
        <v>0.95507960576194084</v>
      </c>
      <c r="Q275" s="58">
        <f t="shared" si="29"/>
        <v>0.28013646702047007</v>
      </c>
    </row>
    <row r="276" spans="1:17" hidden="1" x14ac:dyDescent="0.4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2">
        <f t="shared" si="24"/>
        <v>1291400000</v>
      </c>
      <c r="K276" s="5">
        <f t="shared" si="25"/>
        <v>0.18655669256305829</v>
      </c>
      <c r="L276" t="s">
        <v>35</v>
      </c>
      <c r="M276" t="s">
        <v>141</v>
      </c>
      <c r="N276" s="57">
        <f t="shared" si="26"/>
        <v>1291400000</v>
      </c>
      <c r="O276" s="57">
        <f t="shared" si="27"/>
        <v>545100000</v>
      </c>
      <c r="P276" s="58">
        <f t="shared" si="28"/>
        <v>0.44197268900373043</v>
      </c>
      <c r="Q276" s="58">
        <f t="shared" si="29"/>
        <v>0.18655669256305829</v>
      </c>
    </row>
    <row r="277" spans="1:17" hidden="1" x14ac:dyDescent="0.4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2">
        <f t="shared" si="24"/>
        <v>1438000000</v>
      </c>
      <c r="K277" s="5">
        <f t="shared" si="25"/>
        <v>0.19478445981905268</v>
      </c>
      <c r="L277" t="s">
        <v>35</v>
      </c>
      <c r="M277" t="s">
        <v>141</v>
      </c>
      <c r="N277" s="57">
        <f t="shared" si="26"/>
        <v>1438000000</v>
      </c>
      <c r="O277" s="57">
        <f t="shared" si="27"/>
        <v>622200000</v>
      </c>
      <c r="P277" s="58">
        <f t="shared" si="28"/>
        <v>0.45017687756315938</v>
      </c>
      <c r="Q277" s="58">
        <f t="shared" si="29"/>
        <v>0.19478445981905268</v>
      </c>
    </row>
    <row r="278" spans="1:17" hidden="1" x14ac:dyDescent="0.4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2">
        <f t="shared" si="24"/>
        <v>1452900000</v>
      </c>
      <c r="K278" s="5">
        <f t="shared" si="25"/>
        <v>0.19444444444444445</v>
      </c>
      <c r="L278" t="s">
        <v>35</v>
      </c>
      <c r="M278" t="s">
        <v>141</v>
      </c>
      <c r="N278" s="57">
        <f t="shared" si="26"/>
        <v>1452900000</v>
      </c>
      <c r="O278" s="57">
        <f t="shared" si="27"/>
        <v>641200000</v>
      </c>
      <c r="P278" s="58">
        <f t="shared" si="28"/>
        <v>0.44059315866084425</v>
      </c>
      <c r="Q278" s="58">
        <f t="shared" si="29"/>
        <v>0.19444444444444445</v>
      </c>
    </row>
    <row r="279" spans="1:17" hidden="1" x14ac:dyDescent="0.4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2">
        <f t="shared" si="24"/>
        <v>1511800000</v>
      </c>
      <c r="K279" s="5">
        <f t="shared" si="25"/>
        <v>0.19859785554377282</v>
      </c>
      <c r="L279" t="s">
        <v>35</v>
      </c>
      <c r="M279" t="s">
        <v>141</v>
      </c>
      <c r="N279" s="57">
        <f t="shared" si="26"/>
        <v>1511800000</v>
      </c>
      <c r="O279" s="57">
        <f t="shared" si="27"/>
        <v>674200000</v>
      </c>
      <c r="P279" s="58">
        <f t="shared" si="28"/>
        <v>0.44532814893366324</v>
      </c>
      <c r="Q279" s="58">
        <f t="shared" si="29"/>
        <v>0.19859785554377282</v>
      </c>
    </row>
    <row r="280" spans="1:17" hidden="1" x14ac:dyDescent="0.4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2">
        <f t="shared" si="24"/>
        <v>5235000000</v>
      </c>
      <c r="K280" s="5">
        <f t="shared" si="25"/>
        <v>0.13811302370899642</v>
      </c>
      <c r="L280" t="s">
        <v>82</v>
      </c>
      <c r="M280" t="s">
        <v>143</v>
      </c>
      <c r="N280" s="57">
        <f t="shared" si="26"/>
        <v>5235000000</v>
      </c>
      <c r="O280" s="57">
        <f t="shared" si="27"/>
        <v>1701000000</v>
      </c>
      <c r="P280" s="58">
        <f t="shared" si="28"/>
        <v>0.42505683663527116</v>
      </c>
      <c r="Q280" s="58">
        <f t="shared" si="29"/>
        <v>0.13811302370899642</v>
      </c>
    </row>
    <row r="281" spans="1:17" hidden="1" x14ac:dyDescent="0.4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2">
        <f t="shared" si="24"/>
        <v>6150000000</v>
      </c>
      <c r="K281" s="5">
        <f t="shared" si="25"/>
        <v>0.13422431865828091</v>
      </c>
      <c r="L281" t="s">
        <v>82</v>
      </c>
      <c r="M281" t="s">
        <v>143</v>
      </c>
      <c r="N281" s="57">
        <f t="shared" si="26"/>
        <v>6150000000</v>
      </c>
      <c r="O281" s="57">
        <f t="shared" si="27"/>
        <v>2561000000</v>
      </c>
      <c r="P281" s="58">
        <f t="shared" si="28"/>
        <v>0.32232704402515722</v>
      </c>
      <c r="Q281" s="58">
        <f t="shared" si="29"/>
        <v>0.13422431865828091</v>
      </c>
    </row>
    <row r="282" spans="1:17" hidden="1" x14ac:dyDescent="0.4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2">
        <f t="shared" si="24"/>
        <v>7076000000</v>
      </c>
      <c r="K282" s="5">
        <f t="shared" si="25"/>
        <v>0.15597837837837839</v>
      </c>
      <c r="L282" t="s">
        <v>82</v>
      </c>
      <c r="M282" t="s">
        <v>143</v>
      </c>
      <c r="N282" s="57">
        <f t="shared" si="26"/>
        <v>7076000000</v>
      </c>
      <c r="O282" s="57">
        <f t="shared" si="27"/>
        <v>3607000000</v>
      </c>
      <c r="P282" s="58">
        <f t="shared" si="28"/>
        <v>0.30598918918918916</v>
      </c>
      <c r="Q282" s="58">
        <f t="shared" si="29"/>
        <v>0.15597837837837839</v>
      </c>
    </row>
    <row r="283" spans="1:17" hidden="1" x14ac:dyDescent="0.4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2">
        <f t="shared" si="24"/>
        <v>2469000000</v>
      </c>
      <c r="K283" s="5">
        <f t="shared" si="25"/>
        <v>-7.3644625509244749E-3</v>
      </c>
      <c r="L283" t="s">
        <v>82</v>
      </c>
      <c r="M283" t="s">
        <v>143</v>
      </c>
      <c r="N283" s="57">
        <f t="shared" si="26"/>
        <v>2469000000</v>
      </c>
      <c r="O283" s="57">
        <f t="shared" si="27"/>
        <v>-94000000</v>
      </c>
      <c r="P283" s="58">
        <f t="shared" si="28"/>
        <v>0.19343465998119713</v>
      </c>
      <c r="Q283" s="58">
        <f t="shared" si="29"/>
        <v>-7.3644625509244749E-3</v>
      </c>
    </row>
    <row r="284" spans="1:17" hidden="1" x14ac:dyDescent="0.4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2">
        <f t="shared" si="24"/>
        <v>1717571000</v>
      </c>
      <c r="K284" s="5">
        <f t="shared" si="25"/>
        <v>5.9451825155714184E-2</v>
      </c>
      <c r="L284" t="s">
        <v>12</v>
      </c>
      <c r="M284" t="s">
        <v>145</v>
      </c>
      <c r="N284" s="57">
        <f t="shared" si="26"/>
        <v>1717571000</v>
      </c>
      <c r="O284" s="57">
        <f t="shared" si="27"/>
        <v>675320000</v>
      </c>
      <c r="P284" s="58">
        <f t="shared" si="28"/>
        <v>0.15120643662933897</v>
      </c>
      <c r="Q284" s="58">
        <f t="shared" si="29"/>
        <v>5.9451825155714184E-2</v>
      </c>
    </row>
    <row r="285" spans="1:17" hidden="1" x14ac:dyDescent="0.4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2">
        <f t="shared" si="24"/>
        <v>1836095000</v>
      </c>
      <c r="K285" s="5">
        <f t="shared" si="25"/>
        <v>5.3532460126492348E-2</v>
      </c>
      <c r="L285" t="s">
        <v>12</v>
      </c>
      <c r="M285" t="s">
        <v>145</v>
      </c>
      <c r="N285" s="57">
        <f t="shared" si="26"/>
        <v>1836095000</v>
      </c>
      <c r="O285" s="57">
        <f t="shared" si="27"/>
        <v>682650000</v>
      </c>
      <c r="P285" s="58">
        <f t="shared" si="28"/>
        <v>0.14398400699619418</v>
      </c>
      <c r="Q285" s="58">
        <f t="shared" si="29"/>
        <v>5.3532460126492348E-2</v>
      </c>
    </row>
    <row r="286" spans="1:17" hidden="1" x14ac:dyDescent="0.4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2">
        <f t="shared" si="24"/>
        <v>2007652000</v>
      </c>
      <c r="K286" s="5">
        <f t="shared" si="25"/>
        <v>5.5561564764302955E-2</v>
      </c>
      <c r="L286" t="s">
        <v>12</v>
      </c>
      <c r="M286" t="s">
        <v>145</v>
      </c>
      <c r="N286" s="57">
        <f t="shared" si="26"/>
        <v>2007652000</v>
      </c>
      <c r="O286" s="57">
        <f t="shared" si="27"/>
        <v>748418000</v>
      </c>
      <c r="P286" s="58">
        <f t="shared" si="28"/>
        <v>0.14904543533450876</v>
      </c>
      <c r="Q286" s="58">
        <f t="shared" si="29"/>
        <v>5.5561564764302955E-2</v>
      </c>
    </row>
    <row r="287" spans="1:17" hidden="1" x14ac:dyDescent="0.4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2">
        <f t="shared" si="24"/>
        <v>2268480000</v>
      </c>
      <c r="K287" s="5">
        <f t="shared" si="25"/>
        <v>6.36913512857296E-2</v>
      </c>
      <c r="L287" t="s">
        <v>12</v>
      </c>
      <c r="M287" t="s">
        <v>145</v>
      </c>
      <c r="N287" s="57">
        <f t="shared" si="26"/>
        <v>2268480000</v>
      </c>
      <c r="O287" s="57">
        <f t="shared" si="27"/>
        <v>858310000</v>
      </c>
      <c r="P287" s="58">
        <f t="shared" si="28"/>
        <v>0.16833376817775847</v>
      </c>
      <c r="Q287" s="58">
        <f t="shared" si="29"/>
        <v>6.36913512857296E-2</v>
      </c>
    </row>
    <row r="288" spans="1:17" hidden="1" x14ac:dyDescent="0.4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2">
        <f t="shared" si="24"/>
        <v>2810000000</v>
      </c>
      <c r="K288" s="5">
        <f t="shared" si="25"/>
        <v>0.1114653586756591</v>
      </c>
      <c r="L288" t="s">
        <v>18</v>
      </c>
      <c r="M288" t="s">
        <v>147</v>
      </c>
      <c r="N288" s="57">
        <f t="shared" si="26"/>
        <v>2810000000</v>
      </c>
      <c r="O288" s="57">
        <f t="shared" si="27"/>
        <v>909000000</v>
      </c>
      <c r="P288" s="58">
        <f t="shared" si="28"/>
        <v>0.34457388105456777</v>
      </c>
      <c r="Q288" s="58">
        <f t="shared" si="29"/>
        <v>0.1114653586756591</v>
      </c>
    </row>
    <row r="289" spans="1:17" hidden="1" x14ac:dyDescent="0.4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2">
        <f t="shared" si="24"/>
        <v>3135000000</v>
      </c>
      <c r="K289" s="5">
        <f t="shared" si="25"/>
        <v>0.10660957400087835</v>
      </c>
      <c r="L289" t="s">
        <v>18</v>
      </c>
      <c r="M289" t="s">
        <v>147</v>
      </c>
      <c r="N289" s="57">
        <f t="shared" si="26"/>
        <v>3135000000</v>
      </c>
      <c r="O289" s="57">
        <f t="shared" si="27"/>
        <v>971000000</v>
      </c>
      <c r="P289" s="58">
        <f t="shared" si="28"/>
        <v>0.34420289855072461</v>
      </c>
      <c r="Q289" s="58">
        <f t="shared" si="29"/>
        <v>0.10660957400087835</v>
      </c>
    </row>
    <row r="290" spans="1:17" hidden="1" x14ac:dyDescent="0.4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2">
        <f t="shared" si="24"/>
        <v>3328000000</v>
      </c>
      <c r="K290" s="5">
        <f t="shared" si="25"/>
        <v>0.11420955505433668</v>
      </c>
      <c r="L290" t="s">
        <v>18</v>
      </c>
      <c r="M290" t="s">
        <v>147</v>
      </c>
      <c r="N290" s="57">
        <f t="shared" si="26"/>
        <v>3328000000</v>
      </c>
      <c r="O290" s="57">
        <f t="shared" si="27"/>
        <v>1114000000</v>
      </c>
      <c r="P290" s="58">
        <f t="shared" si="28"/>
        <v>0.34119335657166294</v>
      </c>
      <c r="Q290" s="58">
        <f t="shared" si="29"/>
        <v>0.11420955505433668</v>
      </c>
    </row>
    <row r="291" spans="1:17" hidden="1" x14ac:dyDescent="0.4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2">
        <f t="shared" si="24"/>
        <v>10348000000</v>
      </c>
      <c r="K291" s="5">
        <f t="shared" si="25"/>
        <v>0.11567768851498121</v>
      </c>
      <c r="L291" t="s">
        <v>18</v>
      </c>
      <c r="M291" t="s">
        <v>147</v>
      </c>
      <c r="N291" s="57">
        <f t="shared" si="26"/>
        <v>10348000000</v>
      </c>
      <c r="O291" s="57">
        <f t="shared" si="27"/>
        <v>3355000000</v>
      </c>
      <c r="P291" s="58">
        <f t="shared" si="28"/>
        <v>0.3567906768265352</v>
      </c>
      <c r="Q291" s="58">
        <f t="shared" si="29"/>
        <v>0.11567768851498121</v>
      </c>
    </row>
    <row r="292" spans="1:17" hidden="1" x14ac:dyDescent="0.4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2">
        <f t="shared" si="24"/>
        <v>11219000000</v>
      </c>
      <c r="K292" s="5">
        <f t="shared" si="25"/>
        <v>8.5064734365877956E-2</v>
      </c>
      <c r="L292" t="s">
        <v>24</v>
      </c>
      <c r="M292" t="s">
        <v>80</v>
      </c>
      <c r="N292" s="57">
        <f t="shared" si="26"/>
        <v>11219000000</v>
      </c>
      <c r="O292" s="57">
        <f t="shared" si="27"/>
        <v>2477000000</v>
      </c>
      <c r="P292" s="58">
        <f t="shared" si="28"/>
        <v>0.38528108794944882</v>
      </c>
      <c r="Q292" s="58">
        <f t="shared" si="29"/>
        <v>8.5064734365877956E-2</v>
      </c>
    </row>
    <row r="293" spans="1:17" hidden="1" x14ac:dyDescent="0.4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2">
        <f t="shared" si="24"/>
        <v>11515000000</v>
      </c>
      <c r="K293" s="5">
        <f t="shared" si="25"/>
        <v>6.7201976528721438E-2</v>
      </c>
      <c r="L293" t="s">
        <v>24</v>
      </c>
      <c r="M293" t="s">
        <v>80</v>
      </c>
      <c r="N293" s="57">
        <f t="shared" si="26"/>
        <v>11515000000</v>
      </c>
      <c r="O293" s="57">
        <f t="shared" si="27"/>
        <v>2176000000</v>
      </c>
      <c r="P293" s="58">
        <f t="shared" si="28"/>
        <v>0.35562075355157508</v>
      </c>
      <c r="Q293" s="58">
        <f t="shared" si="29"/>
        <v>6.7201976528721438E-2</v>
      </c>
    </row>
    <row r="294" spans="1:17" hidden="1" x14ac:dyDescent="0.4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2">
        <f t="shared" si="24"/>
        <v>13580000000</v>
      </c>
      <c r="K294" s="5">
        <f t="shared" si="25"/>
        <v>9.4632525634415987E-2</v>
      </c>
      <c r="L294" t="s">
        <v>24</v>
      </c>
      <c r="M294" t="s">
        <v>80</v>
      </c>
      <c r="N294" s="57">
        <f t="shared" si="26"/>
        <v>13580000000</v>
      </c>
      <c r="O294" s="57">
        <f t="shared" si="27"/>
        <v>3304000000</v>
      </c>
      <c r="P294" s="58">
        <f t="shared" si="28"/>
        <v>0.38895571976857424</v>
      </c>
      <c r="Q294" s="58">
        <f t="shared" si="29"/>
        <v>9.4632525634415987E-2</v>
      </c>
    </row>
    <row r="295" spans="1:17" hidden="1" x14ac:dyDescent="0.4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2">
        <f t="shared" si="24"/>
        <v>14586000000</v>
      </c>
      <c r="K295" s="5">
        <f t="shared" si="25"/>
        <v>8.7839264969901784E-2</v>
      </c>
      <c r="L295" t="s">
        <v>24</v>
      </c>
      <c r="M295" t="s">
        <v>80</v>
      </c>
      <c r="N295" s="57">
        <f t="shared" si="26"/>
        <v>14586000000</v>
      </c>
      <c r="O295" s="57">
        <f t="shared" si="27"/>
        <v>3327000000</v>
      </c>
      <c r="P295" s="58">
        <f t="shared" si="28"/>
        <v>0.38509874326750448</v>
      </c>
      <c r="Q295" s="58">
        <f t="shared" si="29"/>
        <v>8.7839264969901784E-2</v>
      </c>
    </row>
    <row r="296" spans="1:17" hidden="1" x14ac:dyDescent="0.4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2">
        <f t="shared" si="24"/>
        <v>634000000</v>
      </c>
      <c r="K296" s="5">
        <f t="shared" si="25"/>
        <v>0.15081488688883482</v>
      </c>
      <c r="L296" t="s">
        <v>46</v>
      </c>
      <c r="M296" t="s">
        <v>49</v>
      </c>
      <c r="N296" s="57">
        <f t="shared" si="26"/>
        <v>634000000</v>
      </c>
      <c r="O296" s="57">
        <f t="shared" si="27"/>
        <v>620000000</v>
      </c>
      <c r="P296" s="58">
        <f t="shared" si="28"/>
        <v>0.15422038433471175</v>
      </c>
      <c r="Q296" s="58">
        <f t="shared" si="29"/>
        <v>0.15081488688883482</v>
      </c>
    </row>
    <row r="297" spans="1:17" hidden="1" x14ac:dyDescent="0.4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2">
        <f t="shared" si="24"/>
        <v>783000000</v>
      </c>
      <c r="K297" s="5">
        <f t="shared" si="25"/>
        <v>0.16949900684175678</v>
      </c>
      <c r="L297" t="s">
        <v>46</v>
      </c>
      <c r="M297" t="s">
        <v>49</v>
      </c>
      <c r="N297" s="57">
        <f t="shared" si="26"/>
        <v>783000000</v>
      </c>
      <c r="O297" s="57">
        <f t="shared" si="27"/>
        <v>768000000</v>
      </c>
      <c r="P297" s="58">
        <f t="shared" si="28"/>
        <v>0.17280953431913482</v>
      </c>
      <c r="Q297" s="58">
        <f t="shared" si="29"/>
        <v>0.16949900684175678</v>
      </c>
    </row>
    <row r="298" spans="1:17" hidden="1" x14ac:dyDescent="0.4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2">
        <f t="shared" si="24"/>
        <v>788000000</v>
      </c>
      <c r="K298" s="5">
        <f t="shared" si="25"/>
        <v>0.15652173913043479</v>
      </c>
      <c r="L298" t="s">
        <v>46</v>
      </c>
      <c r="M298" t="s">
        <v>49</v>
      </c>
      <c r="N298" s="57">
        <f t="shared" si="26"/>
        <v>788000000</v>
      </c>
      <c r="O298" s="57">
        <f t="shared" si="27"/>
        <v>774000000</v>
      </c>
      <c r="P298" s="58">
        <f t="shared" si="28"/>
        <v>0.15935288169868556</v>
      </c>
      <c r="Q298" s="58">
        <f t="shared" si="29"/>
        <v>0.15652173913043479</v>
      </c>
    </row>
    <row r="299" spans="1:17" hidden="1" x14ac:dyDescent="0.4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2">
        <f t="shared" si="24"/>
        <v>947000000</v>
      </c>
      <c r="K299" s="5">
        <f t="shared" si="25"/>
        <v>0.18164138467522364</v>
      </c>
      <c r="L299" t="s">
        <v>46</v>
      </c>
      <c r="M299" t="s">
        <v>49</v>
      </c>
      <c r="N299" s="57">
        <f t="shared" si="26"/>
        <v>947000000</v>
      </c>
      <c r="O299" s="57">
        <f t="shared" si="27"/>
        <v>934000000</v>
      </c>
      <c r="P299" s="58">
        <f t="shared" si="28"/>
        <v>0.18416958381952553</v>
      </c>
      <c r="Q299" s="58">
        <f t="shared" si="29"/>
        <v>0.18164138467522364</v>
      </c>
    </row>
    <row r="300" spans="1:17" hidden="1" x14ac:dyDescent="0.4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2">
        <f t="shared" si="24"/>
        <v>9932000000</v>
      </c>
      <c r="K300" s="5">
        <f t="shared" si="25"/>
        <v>0.2276265730172666</v>
      </c>
      <c r="L300" t="s">
        <v>35</v>
      </c>
      <c r="M300" t="s">
        <v>141</v>
      </c>
      <c r="N300" s="57">
        <f t="shared" si="26"/>
        <v>9932000000</v>
      </c>
      <c r="O300" s="57">
        <f t="shared" si="27"/>
        <v>3889000000</v>
      </c>
      <c r="P300" s="58">
        <f t="shared" si="28"/>
        <v>0.58132865086333041</v>
      </c>
      <c r="Q300" s="58">
        <f t="shared" si="29"/>
        <v>0.2276265730172666</v>
      </c>
    </row>
    <row r="301" spans="1:17" hidden="1" x14ac:dyDescent="0.4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2">
        <f t="shared" si="24"/>
        <v>10201000000</v>
      </c>
      <c r="K301" s="5">
        <f t="shared" si="25"/>
        <v>0.20413318025258323</v>
      </c>
      <c r="L301" t="s">
        <v>35</v>
      </c>
      <c r="M301" t="s">
        <v>141</v>
      </c>
      <c r="N301" s="57">
        <f t="shared" si="26"/>
        <v>10201000000</v>
      </c>
      <c r="O301" s="57">
        <f t="shared" si="27"/>
        <v>3556000000</v>
      </c>
      <c r="P301" s="58">
        <f t="shared" si="28"/>
        <v>0.58559127439724457</v>
      </c>
      <c r="Q301" s="58">
        <f t="shared" si="29"/>
        <v>0.20413318025258323</v>
      </c>
    </row>
    <row r="302" spans="1:17" hidden="1" x14ac:dyDescent="0.4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2">
        <f t="shared" si="24"/>
        <v>10109000000</v>
      </c>
      <c r="K302" s="5">
        <f t="shared" si="25"/>
        <v>0.20588065057591018</v>
      </c>
      <c r="L302" t="s">
        <v>35</v>
      </c>
      <c r="M302" t="s">
        <v>141</v>
      </c>
      <c r="N302" s="57">
        <f t="shared" si="26"/>
        <v>10109000000</v>
      </c>
      <c r="O302" s="57">
        <f t="shared" si="27"/>
        <v>3557000000</v>
      </c>
      <c r="P302" s="58">
        <f t="shared" si="28"/>
        <v>0.58511315621925108</v>
      </c>
      <c r="Q302" s="58">
        <f t="shared" si="29"/>
        <v>0.20588065057591018</v>
      </c>
    </row>
    <row r="303" spans="1:17" hidden="1" x14ac:dyDescent="0.4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2">
        <f t="shared" si="24"/>
        <v>9399000000</v>
      </c>
      <c r="K303" s="5">
        <f t="shared" si="25"/>
        <v>0.17394287139827866</v>
      </c>
      <c r="L303" t="s">
        <v>35</v>
      </c>
      <c r="M303" t="s">
        <v>141</v>
      </c>
      <c r="N303" s="57">
        <f t="shared" si="26"/>
        <v>9399000000</v>
      </c>
      <c r="O303" s="57">
        <f t="shared" si="27"/>
        <v>2789000000</v>
      </c>
      <c r="P303" s="58">
        <f t="shared" si="28"/>
        <v>0.58619184233503807</v>
      </c>
      <c r="Q303" s="58">
        <f t="shared" si="29"/>
        <v>0.17394287139827866</v>
      </c>
    </row>
    <row r="304" spans="1:17" hidden="1" x14ac:dyDescent="0.4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2">
        <f t="shared" si="24"/>
        <v>2391000000</v>
      </c>
      <c r="K304" s="5">
        <f t="shared" si="25"/>
        <v>0.17531176576902224</v>
      </c>
      <c r="L304" t="s">
        <v>35</v>
      </c>
      <c r="M304" t="s">
        <v>141</v>
      </c>
      <c r="N304" s="57">
        <f t="shared" si="26"/>
        <v>2391000000</v>
      </c>
      <c r="O304" s="57">
        <f t="shared" si="27"/>
        <v>970000000</v>
      </c>
      <c r="P304" s="58">
        <f t="shared" si="28"/>
        <v>0.43213446593168259</v>
      </c>
      <c r="Q304" s="58">
        <f t="shared" si="29"/>
        <v>0.17531176576902224</v>
      </c>
    </row>
    <row r="305" spans="1:17" hidden="1" x14ac:dyDescent="0.4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2">
        <f t="shared" si="24"/>
        <v>2356000000</v>
      </c>
      <c r="K305" s="5">
        <f t="shared" si="25"/>
        <v>0.17718534639100472</v>
      </c>
      <c r="L305" t="s">
        <v>35</v>
      </c>
      <c r="M305" t="s">
        <v>141</v>
      </c>
      <c r="N305" s="57">
        <f t="shared" si="26"/>
        <v>2356000000</v>
      </c>
      <c r="O305" s="57">
        <f t="shared" si="27"/>
        <v>977000000</v>
      </c>
      <c r="P305" s="58">
        <f t="shared" si="28"/>
        <v>0.42727602466449044</v>
      </c>
      <c r="Q305" s="58">
        <f t="shared" si="29"/>
        <v>0.17718534639100472</v>
      </c>
    </row>
    <row r="306" spans="1:17" hidden="1" x14ac:dyDescent="0.4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2">
        <f t="shared" si="24"/>
        <v>2465000000</v>
      </c>
      <c r="K306" s="5">
        <f t="shared" si="25"/>
        <v>0.17824933687002653</v>
      </c>
      <c r="L306" t="s">
        <v>35</v>
      </c>
      <c r="M306" t="s">
        <v>141</v>
      </c>
      <c r="N306" s="57">
        <f t="shared" si="26"/>
        <v>2465000000</v>
      </c>
      <c r="O306" s="57">
        <f t="shared" si="27"/>
        <v>1008000000</v>
      </c>
      <c r="P306" s="58">
        <f t="shared" si="28"/>
        <v>0.4358974358974359</v>
      </c>
      <c r="Q306" s="58">
        <f t="shared" si="29"/>
        <v>0.17824933687002653</v>
      </c>
    </row>
    <row r="307" spans="1:17" hidden="1" x14ac:dyDescent="0.4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2">
        <f t="shared" si="24"/>
        <v>2598000000</v>
      </c>
      <c r="K307" s="5">
        <f t="shared" si="25"/>
        <v>0.18469015795868773</v>
      </c>
      <c r="L307" t="s">
        <v>35</v>
      </c>
      <c r="M307" t="s">
        <v>141</v>
      </c>
      <c r="N307" s="57">
        <f t="shared" si="26"/>
        <v>2598000000</v>
      </c>
      <c r="O307" s="57">
        <f t="shared" si="27"/>
        <v>1064000000</v>
      </c>
      <c r="P307" s="58">
        <f t="shared" si="28"/>
        <v>0.45096337441416423</v>
      </c>
      <c r="Q307" s="58">
        <f t="shared" si="29"/>
        <v>0.18469015795868773</v>
      </c>
    </row>
    <row r="308" spans="1:17" hidden="1" x14ac:dyDescent="0.4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2">
        <f t="shared" si="24"/>
        <v>2611000000</v>
      </c>
      <c r="K308" s="5">
        <f t="shared" si="25"/>
        <v>0.33570892723180795</v>
      </c>
      <c r="L308" t="s">
        <v>46</v>
      </c>
      <c r="M308" t="s">
        <v>139</v>
      </c>
      <c r="N308" s="57">
        <f t="shared" si="26"/>
        <v>2611000000</v>
      </c>
      <c r="O308" s="57">
        <f t="shared" si="27"/>
        <v>895000000</v>
      </c>
      <c r="P308" s="58">
        <f t="shared" si="28"/>
        <v>0.9793698424606152</v>
      </c>
      <c r="Q308" s="58">
        <f t="shared" si="29"/>
        <v>0.33570892723180795</v>
      </c>
    </row>
    <row r="309" spans="1:17" hidden="1" x14ac:dyDescent="0.4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2">
        <f t="shared" si="24"/>
        <v>2562000000</v>
      </c>
      <c r="K309" s="5">
        <f t="shared" si="25"/>
        <v>0.35443037974683544</v>
      </c>
      <c r="L309" t="s">
        <v>46</v>
      </c>
      <c r="M309" t="s">
        <v>139</v>
      </c>
      <c r="N309" s="57">
        <f t="shared" si="26"/>
        <v>2562000000</v>
      </c>
      <c r="O309" s="57">
        <f t="shared" si="27"/>
        <v>924000000</v>
      </c>
      <c r="P309" s="58">
        <f t="shared" si="28"/>
        <v>0.98273878020713468</v>
      </c>
      <c r="Q309" s="58">
        <f t="shared" si="29"/>
        <v>0.35443037974683544</v>
      </c>
    </row>
    <row r="310" spans="1:17" hidden="1" x14ac:dyDescent="0.4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2">
        <f t="shared" si="24"/>
        <v>2776000000</v>
      </c>
      <c r="K310" s="5">
        <f t="shared" si="25"/>
        <v>0.27314650585313943</v>
      </c>
      <c r="L310" t="s">
        <v>46</v>
      </c>
      <c r="M310" t="s">
        <v>139</v>
      </c>
      <c r="N310" s="57">
        <f t="shared" si="26"/>
        <v>2776000000</v>
      </c>
      <c r="O310" s="57">
        <f t="shared" si="27"/>
        <v>770000000</v>
      </c>
      <c r="P310" s="58">
        <f t="shared" si="28"/>
        <v>0.98474636395885062</v>
      </c>
      <c r="Q310" s="58">
        <f t="shared" si="29"/>
        <v>0.27314650585313943</v>
      </c>
    </row>
    <row r="311" spans="1:17" hidden="1" x14ac:dyDescent="0.4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2">
        <f t="shared" si="24"/>
        <v>2920000000</v>
      </c>
      <c r="K311" s="5">
        <f t="shared" si="25"/>
        <v>0.28243243243243243</v>
      </c>
      <c r="L311" t="s">
        <v>46</v>
      </c>
      <c r="M311" t="s">
        <v>139</v>
      </c>
      <c r="N311" s="57">
        <f t="shared" si="26"/>
        <v>2920000000</v>
      </c>
      <c r="O311" s="57">
        <f t="shared" si="27"/>
        <v>836000000</v>
      </c>
      <c r="P311" s="58">
        <f t="shared" si="28"/>
        <v>0.98648648648648651</v>
      </c>
      <c r="Q311" s="58">
        <f t="shared" si="29"/>
        <v>0.28243243243243243</v>
      </c>
    </row>
    <row r="312" spans="1:17" hidden="1" x14ac:dyDescent="0.4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2">
        <f t="shared" si="24"/>
        <v>854769000</v>
      </c>
      <c r="K312" s="5">
        <f t="shared" si="25"/>
        <v>0.1726446692596352</v>
      </c>
      <c r="L312" t="s">
        <v>18</v>
      </c>
      <c r="M312" t="s">
        <v>154</v>
      </c>
      <c r="N312" s="57">
        <f t="shared" si="26"/>
        <v>854769000</v>
      </c>
      <c r="O312" s="57">
        <f t="shared" si="27"/>
        <v>554982000</v>
      </c>
      <c r="P312" s="58">
        <f t="shared" si="28"/>
        <v>0.26590287846883165</v>
      </c>
      <c r="Q312" s="58">
        <f t="shared" si="29"/>
        <v>0.1726446692596352</v>
      </c>
    </row>
    <row r="313" spans="1:17" hidden="1" x14ac:dyDescent="0.4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2">
        <f t="shared" si="24"/>
        <v>1117756000</v>
      </c>
      <c r="K313" s="5">
        <f t="shared" si="25"/>
        <v>0.17851435726336323</v>
      </c>
      <c r="L313" t="s">
        <v>18</v>
      </c>
      <c r="M313" t="s">
        <v>154</v>
      </c>
      <c r="N313" s="57">
        <f t="shared" si="26"/>
        <v>1117756000</v>
      </c>
      <c r="O313" s="57">
        <f t="shared" si="27"/>
        <v>733385000</v>
      </c>
      <c r="P313" s="58">
        <f t="shared" si="28"/>
        <v>0.27207468644336585</v>
      </c>
      <c r="Q313" s="58">
        <f t="shared" si="29"/>
        <v>0.17851435726336323</v>
      </c>
    </row>
    <row r="314" spans="1:17" hidden="1" x14ac:dyDescent="0.4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2">
        <f t="shared" si="24"/>
        <v>1174287000</v>
      </c>
      <c r="K314" s="5">
        <f t="shared" si="25"/>
        <v>0.17633096605078219</v>
      </c>
      <c r="L314" t="s">
        <v>18</v>
      </c>
      <c r="M314" t="s">
        <v>154</v>
      </c>
      <c r="N314" s="57">
        <f t="shared" si="26"/>
        <v>1174287000</v>
      </c>
      <c r="O314" s="57">
        <f t="shared" si="27"/>
        <v>793705000</v>
      </c>
      <c r="P314" s="58">
        <f t="shared" si="28"/>
        <v>0.26088176480036651</v>
      </c>
      <c r="Q314" s="58">
        <f t="shared" si="29"/>
        <v>0.17633096605078219</v>
      </c>
    </row>
    <row r="315" spans="1:17" hidden="1" x14ac:dyDescent="0.4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2">
        <f t="shared" si="24"/>
        <v>498214000</v>
      </c>
      <c r="K315" s="5">
        <f t="shared" si="25"/>
        <v>1.9364386289873126E-2</v>
      </c>
      <c r="L315" t="s">
        <v>18</v>
      </c>
      <c r="M315" t="s">
        <v>154</v>
      </c>
      <c r="N315" s="57">
        <f t="shared" si="26"/>
        <v>498214000</v>
      </c>
      <c r="O315" s="57">
        <f t="shared" si="27"/>
        <v>75606000</v>
      </c>
      <c r="P315" s="58">
        <f t="shared" si="28"/>
        <v>0.12760373979608564</v>
      </c>
      <c r="Q315" s="58">
        <f t="shared" si="29"/>
        <v>1.9364386289873126E-2</v>
      </c>
    </row>
    <row r="316" spans="1:17" hidden="1" x14ac:dyDescent="0.4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2">
        <f t="shared" si="24"/>
        <v>4280000000</v>
      </c>
      <c r="K316" s="5">
        <f t="shared" si="25"/>
        <v>0.10057222125888678</v>
      </c>
      <c r="L316" t="s">
        <v>12</v>
      </c>
      <c r="M316" t="s">
        <v>156</v>
      </c>
      <c r="N316" s="57">
        <f t="shared" si="26"/>
        <v>4280000000</v>
      </c>
      <c r="O316" s="57">
        <f t="shared" si="27"/>
        <v>1740000000</v>
      </c>
      <c r="P316" s="58">
        <f t="shared" si="28"/>
        <v>0.24738454424599732</v>
      </c>
      <c r="Q316" s="58">
        <f t="shared" si="29"/>
        <v>0.10057222125888678</v>
      </c>
    </row>
    <row r="317" spans="1:17" hidden="1" x14ac:dyDescent="0.4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2">
        <f t="shared" si="24"/>
        <v>4861000000</v>
      </c>
      <c r="K317" s="5">
        <f t="shared" si="25"/>
        <v>0.10379272670516622</v>
      </c>
      <c r="L317" t="s">
        <v>12</v>
      </c>
      <c r="M317" t="s">
        <v>156</v>
      </c>
      <c r="N317" s="57">
        <f t="shared" si="26"/>
        <v>4861000000</v>
      </c>
      <c r="O317" s="57">
        <f t="shared" si="27"/>
        <v>1995000000</v>
      </c>
      <c r="P317" s="58">
        <f t="shared" si="28"/>
        <v>0.25290047344050781</v>
      </c>
      <c r="Q317" s="58">
        <f t="shared" si="29"/>
        <v>0.10379272670516622</v>
      </c>
    </row>
    <row r="318" spans="1:17" hidden="1" x14ac:dyDescent="0.4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2">
        <f t="shared" si="24"/>
        <v>4947000000</v>
      </c>
      <c r="K318" s="5">
        <f t="shared" si="25"/>
        <v>0.10690737833594977</v>
      </c>
      <c r="L318" t="s">
        <v>12</v>
      </c>
      <c r="M318" t="s">
        <v>156</v>
      </c>
      <c r="N318" s="57">
        <f t="shared" si="26"/>
        <v>4947000000</v>
      </c>
      <c r="O318" s="57">
        <f t="shared" si="27"/>
        <v>2043000000</v>
      </c>
      <c r="P318" s="58">
        <f t="shared" si="28"/>
        <v>0.25886970172684454</v>
      </c>
      <c r="Q318" s="58">
        <f t="shared" si="29"/>
        <v>0.10690737833594977</v>
      </c>
    </row>
    <row r="319" spans="1:17" hidden="1" x14ac:dyDescent="0.4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2">
        <f t="shared" si="24"/>
        <v>4452000000</v>
      </c>
      <c r="K319" s="5">
        <f t="shared" si="25"/>
        <v>9.2923639271231942E-2</v>
      </c>
      <c r="L319" t="s">
        <v>12</v>
      </c>
      <c r="M319" t="s">
        <v>156</v>
      </c>
      <c r="N319" s="57">
        <f t="shared" si="26"/>
        <v>4452000000</v>
      </c>
      <c r="O319" s="57">
        <f t="shared" si="27"/>
        <v>1627000000</v>
      </c>
      <c r="P319" s="58">
        <f t="shared" si="28"/>
        <v>0.2542692329659032</v>
      </c>
      <c r="Q319" s="58">
        <f t="shared" si="29"/>
        <v>9.2923639271231942E-2</v>
      </c>
    </row>
    <row r="320" spans="1:17" hidden="1" x14ac:dyDescent="0.4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2">
        <f t="shared" si="24"/>
        <v>2004000000</v>
      </c>
      <c r="K320" s="5">
        <f t="shared" si="25"/>
        <v>0.17392628693268353</v>
      </c>
      <c r="L320" t="s">
        <v>41</v>
      </c>
      <c r="M320" t="s">
        <v>42</v>
      </c>
      <c r="N320" s="57">
        <f t="shared" si="26"/>
        <v>2004000000</v>
      </c>
      <c r="O320" s="57">
        <f t="shared" si="27"/>
        <v>1142000000</v>
      </c>
      <c r="P320" s="58">
        <f t="shared" si="28"/>
        <v>0.30520865062442892</v>
      </c>
      <c r="Q320" s="58">
        <f t="shared" si="29"/>
        <v>0.17392628693268353</v>
      </c>
    </row>
    <row r="321" spans="1:17" hidden="1" x14ac:dyDescent="0.4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2">
        <f t="shared" si="24"/>
        <v>2089000000</v>
      </c>
      <c r="K321" s="5">
        <f t="shared" si="25"/>
        <v>0.16046803175929794</v>
      </c>
      <c r="L321" t="s">
        <v>41</v>
      </c>
      <c r="M321" t="s">
        <v>42</v>
      </c>
      <c r="N321" s="57">
        <f t="shared" si="26"/>
        <v>2089000000</v>
      </c>
      <c r="O321" s="57">
        <f t="shared" si="27"/>
        <v>1152000000</v>
      </c>
      <c r="P321" s="58">
        <f t="shared" si="28"/>
        <v>0.29098760273018531</v>
      </c>
      <c r="Q321" s="58">
        <f t="shared" si="29"/>
        <v>0.16046803175929794</v>
      </c>
    </row>
    <row r="322" spans="1:17" hidden="1" x14ac:dyDescent="0.4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2">
        <f t="shared" ref="J322:J385" si="30">E322-F322</f>
        <v>2175000000</v>
      </c>
      <c r="K322" s="5">
        <f t="shared" ref="K322:K385" si="31">(J322-G322-H322-I322)/E322</f>
        <v>0.18014250309789342</v>
      </c>
      <c r="L322" t="s">
        <v>41</v>
      </c>
      <c r="M322" t="s">
        <v>42</v>
      </c>
      <c r="N322" s="57">
        <f t="shared" si="26"/>
        <v>2175000000</v>
      </c>
      <c r="O322" s="57">
        <f t="shared" si="27"/>
        <v>1163000000</v>
      </c>
      <c r="P322" s="58">
        <f t="shared" si="28"/>
        <v>0.33689591078066916</v>
      </c>
      <c r="Q322" s="58">
        <f t="shared" si="29"/>
        <v>0.18014250309789342</v>
      </c>
    </row>
    <row r="323" spans="1:17" hidden="1" x14ac:dyDescent="0.4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2">
        <f t="shared" si="30"/>
        <v>2389000000</v>
      </c>
      <c r="K323" s="5">
        <f t="shared" si="31"/>
        <v>0.20268791998749805</v>
      </c>
      <c r="L323" t="s">
        <v>41</v>
      </c>
      <c r="M323" t="s">
        <v>42</v>
      </c>
      <c r="N323" s="57">
        <f t="shared" ref="N323:N386" si="32">E323-F323</f>
        <v>2389000000</v>
      </c>
      <c r="O323" s="57">
        <f t="shared" ref="O323:O386" si="33">N323-G323-H323-I323</f>
        <v>1297000000</v>
      </c>
      <c r="P323" s="58">
        <f t="shared" ref="P323:P386" si="34">1-(F323/E323)</f>
        <v>0.37333958431004843</v>
      </c>
      <c r="Q323" s="58">
        <f t="shared" ref="Q323:Q386" si="35">O323/E323</f>
        <v>0.20268791998749805</v>
      </c>
    </row>
    <row r="324" spans="1:17" hidden="1" x14ac:dyDescent="0.4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2">
        <f t="shared" si="30"/>
        <v>1329000000</v>
      </c>
      <c r="K324" s="5">
        <f t="shared" si="31"/>
        <v>1.6769420468557335E-2</v>
      </c>
      <c r="L324" t="s">
        <v>24</v>
      </c>
      <c r="M324" t="s">
        <v>80</v>
      </c>
      <c r="N324" s="57">
        <f t="shared" si="32"/>
        <v>1329000000</v>
      </c>
      <c r="O324" s="57">
        <f t="shared" si="33"/>
        <v>136000000</v>
      </c>
      <c r="P324" s="58">
        <f t="shared" si="34"/>
        <v>0.16387176325524044</v>
      </c>
      <c r="Q324" s="58">
        <f t="shared" si="35"/>
        <v>1.6769420468557335E-2</v>
      </c>
    </row>
    <row r="325" spans="1:17" hidden="1" x14ac:dyDescent="0.4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2">
        <f t="shared" si="30"/>
        <v>1868000000</v>
      </c>
      <c r="K325" s="5">
        <f t="shared" si="31"/>
        <v>2.5499401638589707E-2</v>
      </c>
      <c r="L325" t="s">
        <v>24</v>
      </c>
      <c r="M325" t="s">
        <v>80</v>
      </c>
      <c r="N325" s="57">
        <f t="shared" si="32"/>
        <v>1868000000</v>
      </c>
      <c r="O325" s="57">
        <f t="shared" si="33"/>
        <v>277000000</v>
      </c>
      <c r="P325" s="58">
        <f t="shared" si="34"/>
        <v>0.17195986375770966</v>
      </c>
      <c r="Q325" s="58">
        <f t="shared" si="35"/>
        <v>2.5499401638589707E-2</v>
      </c>
    </row>
    <row r="326" spans="1:17" hidden="1" x14ac:dyDescent="0.4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2">
        <f t="shared" si="30"/>
        <v>3882000000</v>
      </c>
      <c r="K326" s="5">
        <f t="shared" si="31"/>
        <v>2.8019323671497585E-2</v>
      </c>
      <c r="L326" t="s">
        <v>24</v>
      </c>
      <c r="M326" t="s">
        <v>80</v>
      </c>
      <c r="N326" s="57">
        <f t="shared" si="32"/>
        <v>3882000000</v>
      </c>
      <c r="O326" s="57">
        <f t="shared" si="33"/>
        <v>464000000</v>
      </c>
      <c r="P326" s="58">
        <f t="shared" si="34"/>
        <v>0.23442028985507246</v>
      </c>
      <c r="Q326" s="58">
        <f t="shared" si="35"/>
        <v>2.8019323671497585E-2</v>
      </c>
    </row>
    <row r="327" spans="1:17" hidden="1" x14ac:dyDescent="0.4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2">
        <f t="shared" si="30"/>
        <v>5518000000</v>
      </c>
      <c r="K327" s="5">
        <f t="shared" si="31"/>
        <v>3.0975395430579963E-2</v>
      </c>
      <c r="L327" t="s">
        <v>24</v>
      </c>
      <c r="M327" t="s">
        <v>80</v>
      </c>
      <c r="N327" s="57">
        <f t="shared" si="32"/>
        <v>5518000000</v>
      </c>
      <c r="O327" s="57">
        <f t="shared" si="33"/>
        <v>705000000</v>
      </c>
      <c r="P327" s="58">
        <f t="shared" si="34"/>
        <v>0.24244288224956068</v>
      </c>
      <c r="Q327" s="58">
        <f t="shared" si="35"/>
        <v>3.0975395430579963E-2</v>
      </c>
    </row>
    <row r="328" spans="1:17" hidden="1" x14ac:dyDescent="0.4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2">
        <f t="shared" si="30"/>
        <v>2705000000</v>
      </c>
      <c r="K328" s="5">
        <f t="shared" si="31"/>
        <v>0.17310789049919484</v>
      </c>
      <c r="L328" t="s">
        <v>41</v>
      </c>
      <c r="M328" t="s">
        <v>42</v>
      </c>
      <c r="N328" s="57">
        <f t="shared" si="32"/>
        <v>2705000000</v>
      </c>
      <c r="O328" s="57">
        <f t="shared" si="33"/>
        <v>1290000000</v>
      </c>
      <c r="P328" s="58">
        <f t="shared" si="34"/>
        <v>0.36298980139559844</v>
      </c>
      <c r="Q328" s="58">
        <f t="shared" si="35"/>
        <v>0.17310789049919484</v>
      </c>
    </row>
    <row r="329" spans="1:17" hidden="1" x14ac:dyDescent="0.4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2">
        <f t="shared" si="30"/>
        <v>2351000000</v>
      </c>
      <c r="K329" s="5">
        <f t="shared" si="31"/>
        <v>0.12459906242289662</v>
      </c>
      <c r="L329" t="s">
        <v>41</v>
      </c>
      <c r="M329" t="s">
        <v>42</v>
      </c>
      <c r="N329" s="57">
        <f t="shared" si="32"/>
        <v>2351000000</v>
      </c>
      <c r="O329" s="57">
        <f t="shared" si="33"/>
        <v>1010000000</v>
      </c>
      <c r="P329" s="58">
        <f t="shared" si="34"/>
        <v>0.29003207500616823</v>
      </c>
      <c r="Q329" s="58">
        <f t="shared" si="35"/>
        <v>0.12459906242289662</v>
      </c>
    </row>
    <row r="330" spans="1:17" hidden="1" x14ac:dyDescent="0.4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2">
        <f t="shared" si="30"/>
        <v>2336000000</v>
      </c>
      <c r="K330" s="5">
        <f t="shared" si="31"/>
        <v>0.10134402774766962</v>
      </c>
      <c r="L330" t="s">
        <v>41</v>
      </c>
      <c r="M330" t="s">
        <v>42</v>
      </c>
      <c r="N330" s="57">
        <f t="shared" si="32"/>
        <v>2336000000</v>
      </c>
      <c r="O330" s="57">
        <f t="shared" si="33"/>
        <v>935000000</v>
      </c>
      <c r="P330" s="58">
        <f t="shared" si="34"/>
        <v>0.2531974853674398</v>
      </c>
      <c r="Q330" s="58">
        <f t="shared" si="35"/>
        <v>0.10134402774766962</v>
      </c>
    </row>
    <row r="331" spans="1:17" hidden="1" x14ac:dyDescent="0.4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2">
        <f t="shared" si="30"/>
        <v>2277000000</v>
      </c>
      <c r="K331" s="5">
        <f t="shared" si="31"/>
        <v>0.12632006498781478</v>
      </c>
      <c r="L331" t="s">
        <v>41</v>
      </c>
      <c r="M331" t="s">
        <v>42</v>
      </c>
      <c r="N331" s="57">
        <f t="shared" si="32"/>
        <v>2277000000</v>
      </c>
      <c r="O331" s="57">
        <f t="shared" si="33"/>
        <v>933000000</v>
      </c>
      <c r="P331" s="58">
        <f t="shared" si="34"/>
        <v>0.3082859463850528</v>
      </c>
      <c r="Q331" s="58">
        <f t="shared" si="35"/>
        <v>0.12632006498781478</v>
      </c>
    </row>
    <row r="332" spans="1:17" hidden="1" x14ac:dyDescent="0.4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2">
        <f t="shared" si="30"/>
        <v>22368000000</v>
      </c>
      <c r="K332" s="5">
        <f t="shared" si="31"/>
        <v>0.25897101510243575</v>
      </c>
      <c r="L332" t="s">
        <v>46</v>
      </c>
      <c r="M332" t="s">
        <v>99</v>
      </c>
      <c r="N332" s="57">
        <f t="shared" si="32"/>
        <v>22368000000</v>
      </c>
      <c r="O332" s="57">
        <f t="shared" si="33"/>
        <v>6156000000</v>
      </c>
      <c r="P332" s="58">
        <f t="shared" si="34"/>
        <v>0.94097850321820709</v>
      </c>
      <c r="Q332" s="58">
        <f t="shared" si="35"/>
        <v>0.25897101510243575</v>
      </c>
    </row>
    <row r="333" spans="1:17" hidden="1" x14ac:dyDescent="0.4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2">
        <f t="shared" si="30"/>
        <v>22935000000</v>
      </c>
      <c r="K333" s="5">
        <f t="shared" si="31"/>
        <v>0.29487921906022502</v>
      </c>
      <c r="L333" t="s">
        <v>46</v>
      </c>
      <c r="M333" t="s">
        <v>99</v>
      </c>
      <c r="N333" s="57">
        <f t="shared" si="32"/>
        <v>22935000000</v>
      </c>
      <c r="O333" s="57">
        <f t="shared" si="33"/>
        <v>7129000000</v>
      </c>
      <c r="P333" s="58">
        <f t="shared" si="34"/>
        <v>0.948668100595632</v>
      </c>
      <c r="Q333" s="58">
        <f t="shared" si="35"/>
        <v>0.29487921906022502</v>
      </c>
    </row>
    <row r="334" spans="1:17" hidden="1" x14ac:dyDescent="0.4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2">
        <f t="shared" si="30"/>
        <v>22781000000</v>
      </c>
      <c r="K334" s="5">
        <f t="shared" si="31"/>
        <v>0.29578113871548872</v>
      </c>
      <c r="L334" t="s">
        <v>46</v>
      </c>
      <c r="M334" t="s">
        <v>99</v>
      </c>
      <c r="N334" s="57">
        <f t="shared" si="32"/>
        <v>22781000000</v>
      </c>
      <c r="O334" s="57">
        <f t="shared" si="33"/>
        <v>7060000000</v>
      </c>
      <c r="P334" s="58">
        <f t="shared" si="34"/>
        <v>0.95441786417529018</v>
      </c>
      <c r="Q334" s="58">
        <f t="shared" si="35"/>
        <v>0.29578113871548872</v>
      </c>
    </row>
    <row r="335" spans="1:17" hidden="1" x14ac:dyDescent="0.4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2">
        <f t="shared" si="30"/>
        <v>23947000000</v>
      </c>
      <c r="K335" s="5">
        <f t="shared" si="31"/>
        <v>0.2562105599488777</v>
      </c>
      <c r="L335" t="s">
        <v>46</v>
      </c>
      <c r="M335" t="s">
        <v>99</v>
      </c>
      <c r="N335" s="57">
        <f t="shared" si="32"/>
        <v>23947000000</v>
      </c>
      <c r="O335" s="57">
        <f t="shared" si="33"/>
        <v>6415000000</v>
      </c>
      <c r="P335" s="58">
        <f t="shared" si="34"/>
        <v>0.95642623212716671</v>
      </c>
      <c r="Q335" s="58">
        <f t="shared" si="35"/>
        <v>0.2562105599488777</v>
      </c>
    </row>
    <row r="336" spans="1:17" hidden="1" x14ac:dyDescent="0.4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2">
        <f t="shared" si="30"/>
        <v>914492000</v>
      </c>
      <c r="K336" s="5">
        <f t="shared" si="31"/>
        <v>0.2432235879742243</v>
      </c>
      <c r="L336" t="s">
        <v>82</v>
      </c>
      <c r="M336" t="s">
        <v>83</v>
      </c>
      <c r="N336" s="57">
        <f t="shared" si="32"/>
        <v>914492000</v>
      </c>
      <c r="O336" s="57">
        <f t="shared" si="33"/>
        <v>292974000</v>
      </c>
      <c r="P336" s="58">
        <f t="shared" si="34"/>
        <v>0.75920056187144369</v>
      </c>
      <c r="Q336" s="58">
        <f t="shared" si="35"/>
        <v>0.2432235879742243</v>
      </c>
    </row>
    <row r="337" spans="1:17" hidden="1" x14ac:dyDescent="0.4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2">
        <f t="shared" si="30"/>
        <v>1345997000</v>
      </c>
      <c r="K337" s="5">
        <f t="shared" si="31"/>
        <v>0.31340599835764982</v>
      </c>
      <c r="L337" t="s">
        <v>82</v>
      </c>
      <c r="M337" t="s">
        <v>83</v>
      </c>
      <c r="N337" s="57">
        <f t="shared" si="32"/>
        <v>1345997000</v>
      </c>
      <c r="O337" s="57">
        <f t="shared" si="33"/>
        <v>547294000</v>
      </c>
      <c r="P337" s="58">
        <f t="shared" si="34"/>
        <v>0.77078048283263034</v>
      </c>
      <c r="Q337" s="58">
        <f t="shared" si="35"/>
        <v>0.31340599835764982</v>
      </c>
    </row>
    <row r="338" spans="1:17" hidden="1" x14ac:dyDescent="0.4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2">
        <f t="shared" si="30"/>
        <v>1648131000</v>
      </c>
      <c r="K338" s="5">
        <f t="shared" si="31"/>
        <v>0.40762287903742778</v>
      </c>
      <c r="L338" t="s">
        <v>82</v>
      </c>
      <c r="M338" t="s">
        <v>83</v>
      </c>
      <c r="N338" s="57">
        <f t="shared" si="32"/>
        <v>1648131000</v>
      </c>
      <c r="O338" s="57">
        <f t="shared" si="33"/>
        <v>885769000</v>
      </c>
      <c r="P338" s="58">
        <f t="shared" si="34"/>
        <v>0.75845497330662381</v>
      </c>
      <c r="Q338" s="58">
        <f t="shared" si="35"/>
        <v>0.40762287903742778</v>
      </c>
    </row>
    <row r="339" spans="1:17" hidden="1" x14ac:dyDescent="0.4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2">
        <f t="shared" si="30"/>
        <v>776156000</v>
      </c>
      <c r="K339" s="5">
        <f t="shared" si="31"/>
        <v>3.0720259367055962E-2</v>
      </c>
      <c r="L339" t="s">
        <v>82</v>
      </c>
      <c r="M339" t="s">
        <v>83</v>
      </c>
      <c r="N339" s="57">
        <f t="shared" si="32"/>
        <v>776156000</v>
      </c>
      <c r="O339" s="57">
        <f t="shared" si="33"/>
        <v>41692000</v>
      </c>
      <c r="P339" s="58">
        <f t="shared" si="34"/>
        <v>0.57190141104520498</v>
      </c>
      <c r="Q339" s="58">
        <f t="shared" si="35"/>
        <v>3.0720259367055962E-2</v>
      </c>
    </row>
    <row r="340" spans="1:17" hidden="1" x14ac:dyDescent="0.4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2">
        <f t="shared" si="30"/>
        <v>1371000000</v>
      </c>
      <c r="K340" s="5">
        <f t="shared" si="31"/>
        <v>0.19579794367456416</v>
      </c>
      <c r="L340" t="s">
        <v>12</v>
      </c>
      <c r="M340" t="s">
        <v>163</v>
      </c>
      <c r="N340" s="57">
        <f t="shared" si="32"/>
        <v>1371000000</v>
      </c>
      <c r="O340" s="57">
        <f t="shared" si="33"/>
        <v>876000000</v>
      </c>
      <c r="P340" s="58">
        <f t="shared" si="34"/>
        <v>0.3064371926687528</v>
      </c>
      <c r="Q340" s="58">
        <f t="shared" si="35"/>
        <v>0.19579794367456416</v>
      </c>
    </row>
    <row r="341" spans="1:17" hidden="1" x14ac:dyDescent="0.4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2">
        <f t="shared" si="30"/>
        <v>1510000000</v>
      </c>
      <c r="K341" s="5">
        <f t="shared" si="31"/>
        <v>0.18397268527816832</v>
      </c>
      <c r="L341" t="s">
        <v>12</v>
      </c>
      <c r="M341" t="s">
        <v>163</v>
      </c>
      <c r="N341" s="57">
        <f t="shared" si="32"/>
        <v>1510000000</v>
      </c>
      <c r="O341" s="57">
        <f t="shared" si="33"/>
        <v>916000000</v>
      </c>
      <c r="P341" s="58">
        <f t="shared" si="34"/>
        <v>0.30327374974894561</v>
      </c>
      <c r="Q341" s="58">
        <f t="shared" si="35"/>
        <v>0.18397268527816832</v>
      </c>
    </row>
    <row r="342" spans="1:17" hidden="1" x14ac:dyDescent="0.4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2">
        <f t="shared" si="30"/>
        <v>1614000000</v>
      </c>
      <c r="K342" s="5">
        <f t="shared" si="31"/>
        <v>0.19221967963386727</v>
      </c>
      <c r="L342" t="s">
        <v>12</v>
      </c>
      <c r="M342" t="s">
        <v>163</v>
      </c>
      <c r="N342" s="57">
        <f t="shared" si="32"/>
        <v>1614000000</v>
      </c>
      <c r="O342" s="57">
        <f t="shared" si="33"/>
        <v>1008000000</v>
      </c>
      <c r="P342" s="58">
        <f t="shared" si="34"/>
        <v>0.30778032036613268</v>
      </c>
      <c r="Q342" s="58">
        <f t="shared" si="35"/>
        <v>0.19221967963386727</v>
      </c>
    </row>
    <row r="343" spans="1:17" hidden="1" x14ac:dyDescent="0.4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2">
        <f t="shared" si="30"/>
        <v>1617000000</v>
      </c>
      <c r="K343" s="5">
        <f t="shared" si="31"/>
        <v>0.18615706408062369</v>
      </c>
      <c r="L343" t="s">
        <v>12</v>
      </c>
      <c r="M343" t="s">
        <v>163</v>
      </c>
      <c r="N343" s="57">
        <f t="shared" si="32"/>
        <v>1617000000</v>
      </c>
      <c r="O343" s="57">
        <f t="shared" si="33"/>
        <v>979000000</v>
      </c>
      <c r="P343" s="58">
        <f t="shared" si="34"/>
        <v>0.30747290359383916</v>
      </c>
      <c r="Q343" s="58">
        <f t="shared" si="35"/>
        <v>0.18615706408062369</v>
      </c>
    </row>
    <row r="344" spans="1:17" hidden="1" x14ac:dyDescent="0.4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 t="shared" si="30"/>
        <v>1026808000</v>
      </c>
      <c r="K344" s="5">
        <f t="shared" si="31"/>
        <v>0.20595947031129447</v>
      </c>
      <c r="L344" t="s">
        <v>24</v>
      </c>
      <c r="M344" t="s">
        <v>165</v>
      </c>
      <c r="N344" s="57">
        <f t="shared" si="32"/>
        <v>1026808000</v>
      </c>
      <c r="O344" s="57">
        <f t="shared" si="33"/>
        <v>327007000</v>
      </c>
      <c r="P344" s="58">
        <f t="shared" si="34"/>
        <v>0.64671652836605831</v>
      </c>
      <c r="Q344" s="58">
        <f t="shared" si="35"/>
        <v>0.20595947031129447</v>
      </c>
    </row>
    <row r="345" spans="1:17" hidden="1" x14ac:dyDescent="0.4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 t="shared" si="30"/>
        <v>1091570000</v>
      </c>
      <c r="K345" s="5">
        <f t="shared" si="31"/>
        <v>0.17842023639869226</v>
      </c>
      <c r="L345" t="s">
        <v>24</v>
      </c>
      <c r="M345" t="s">
        <v>165</v>
      </c>
      <c r="N345" s="57">
        <f t="shared" si="32"/>
        <v>1091570000</v>
      </c>
      <c r="O345" s="57">
        <f t="shared" si="33"/>
        <v>306486000</v>
      </c>
      <c r="P345" s="58">
        <f t="shared" si="34"/>
        <v>0.63545537951397624</v>
      </c>
      <c r="Q345" s="58">
        <f t="shared" si="35"/>
        <v>0.17842023639869226</v>
      </c>
    </row>
    <row r="346" spans="1:17" hidden="1" x14ac:dyDescent="0.4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 t="shared" si="30"/>
        <v>1070262000</v>
      </c>
      <c r="K346" s="5">
        <f t="shared" si="31"/>
        <v>0.13169899725106562</v>
      </c>
      <c r="L346" t="s">
        <v>24</v>
      </c>
      <c r="M346" t="s">
        <v>165</v>
      </c>
      <c r="N346" s="57">
        <f t="shared" si="32"/>
        <v>1070262000</v>
      </c>
      <c r="O346" s="57">
        <f t="shared" si="33"/>
        <v>236671000</v>
      </c>
      <c r="P346" s="58">
        <f t="shared" si="34"/>
        <v>0.59556275249574298</v>
      </c>
      <c r="Q346" s="58">
        <f t="shared" si="35"/>
        <v>0.13169899725106562</v>
      </c>
    </row>
    <row r="347" spans="1:17" hidden="1" x14ac:dyDescent="0.4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 t="shared" si="30"/>
        <v>1173079000</v>
      </c>
      <c r="K347" s="5">
        <f t="shared" si="31"/>
        <v>0.16477409658462874</v>
      </c>
      <c r="L347" t="s">
        <v>24</v>
      </c>
      <c r="M347" t="s">
        <v>165</v>
      </c>
      <c r="N347" s="57">
        <f t="shared" si="32"/>
        <v>1173079000</v>
      </c>
      <c r="O347" s="57">
        <f t="shared" si="33"/>
        <v>324080000</v>
      </c>
      <c r="P347" s="58">
        <f t="shared" si="34"/>
        <v>0.59643616529066801</v>
      </c>
      <c r="Q347" s="58">
        <f t="shared" si="35"/>
        <v>0.16477409658462874</v>
      </c>
    </row>
    <row r="348" spans="1:17" hidden="1" x14ac:dyDescent="0.4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2">
        <f t="shared" si="30"/>
        <v>13208000000</v>
      </c>
      <c r="K348" s="5">
        <f t="shared" si="31"/>
        <v>2.9518049374263E-2</v>
      </c>
      <c r="L348" t="s">
        <v>35</v>
      </c>
      <c r="M348" t="s">
        <v>167</v>
      </c>
      <c r="N348" s="57">
        <f t="shared" si="32"/>
        <v>13208000000</v>
      </c>
      <c r="O348" s="57">
        <f t="shared" si="33"/>
        <v>3104000000</v>
      </c>
      <c r="P348" s="58">
        <f t="shared" si="34"/>
        <v>0.12560386473429952</v>
      </c>
      <c r="Q348" s="58">
        <f t="shared" si="35"/>
        <v>2.9518049374263E-2</v>
      </c>
    </row>
    <row r="349" spans="1:17" hidden="1" x14ac:dyDescent="0.4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2">
        <f t="shared" si="30"/>
        <v>14182000000</v>
      </c>
      <c r="K349" s="5">
        <f t="shared" si="31"/>
        <v>2.9145951704545453E-2</v>
      </c>
      <c r="L349" t="s">
        <v>35</v>
      </c>
      <c r="M349" t="s">
        <v>167</v>
      </c>
      <c r="N349" s="57">
        <f t="shared" si="32"/>
        <v>14182000000</v>
      </c>
      <c r="O349" s="57">
        <f t="shared" si="33"/>
        <v>3283000000</v>
      </c>
      <c r="P349" s="58">
        <f t="shared" si="34"/>
        <v>0.12590553977272723</v>
      </c>
      <c r="Q349" s="58">
        <f t="shared" si="35"/>
        <v>2.9145951704545453E-2</v>
      </c>
    </row>
    <row r="350" spans="1:17" hidden="1" x14ac:dyDescent="0.4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2">
        <f t="shared" si="30"/>
        <v>15134000000</v>
      </c>
      <c r="K350" s="5">
        <f t="shared" si="31"/>
        <v>3.1747261164037553E-2</v>
      </c>
      <c r="L350" t="s">
        <v>35</v>
      </c>
      <c r="M350" t="s">
        <v>167</v>
      </c>
      <c r="N350" s="57">
        <f t="shared" si="32"/>
        <v>15134000000</v>
      </c>
      <c r="O350" s="57">
        <f t="shared" si="33"/>
        <v>3689000000</v>
      </c>
      <c r="P350" s="58">
        <f t="shared" si="34"/>
        <v>0.13024208469952414</v>
      </c>
      <c r="Q350" s="58">
        <f t="shared" si="35"/>
        <v>3.1747261164037553E-2</v>
      </c>
    </row>
    <row r="351" spans="1:17" hidden="1" x14ac:dyDescent="0.4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2">
        <f t="shared" si="30"/>
        <v>15818000000</v>
      </c>
      <c r="K351" s="5">
        <f t="shared" si="31"/>
        <v>3.1587193288353167E-2</v>
      </c>
      <c r="L351" t="s">
        <v>35</v>
      </c>
      <c r="M351" t="s">
        <v>167</v>
      </c>
      <c r="N351" s="57">
        <f t="shared" si="32"/>
        <v>15818000000</v>
      </c>
      <c r="O351" s="57">
        <f t="shared" si="33"/>
        <v>3750000000</v>
      </c>
      <c r="P351" s="58">
        <f t="shared" si="34"/>
        <v>0.13323899291604546</v>
      </c>
      <c r="Q351" s="58">
        <f t="shared" si="35"/>
        <v>3.1587193288353167E-2</v>
      </c>
    </row>
    <row r="352" spans="1:17" hidden="1" x14ac:dyDescent="0.4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2">
        <f t="shared" si="30"/>
        <v>1319000</v>
      </c>
      <c r="K352" s="5">
        <f t="shared" si="31"/>
        <v>-0.73303741280913126</v>
      </c>
      <c r="L352" t="s">
        <v>35</v>
      </c>
      <c r="M352" t="s">
        <v>169</v>
      </c>
      <c r="N352" s="57">
        <f t="shared" si="32"/>
        <v>1319000</v>
      </c>
      <c r="O352" s="57">
        <f t="shared" si="33"/>
        <v>-1156000</v>
      </c>
      <c r="P352" s="58">
        <f t="shared" si="34"/>
        <v>0.83639822447685486</v>
      </c>
      <c r="Q352" s="58">
        <f t="shared" si="35"/>
        <v>-0.73303741280913126</v>
      </c>
    </row>
    <row r="353" spans="1:17" hidden="1" x14ac:dyDescent="0.4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 t="shared" si="30"/>
        <v>1372000</v>
      </c>
      <c r="K353" s="5">
        <f t="shared" si="31"/>
        <v>-1.8236459709379129</v>
      </c>
      <c r="L353" t="s">
        <v>35</v>
      </c>
      <c r="M353" t="s">
        <v>169</v>
      </c>
      <c r="N353" s="57">
        <f t="shared" si="32"/>
        <v>1372000</v>
      </c>
      <c r="O353" s="57">
        <f t="shared" si="33"/>
        <v>-2761000</v>
      </c>
      <c r="P353" s="58">
        <f t="shared" si="34"/>
        <v>0.90620871862615582</v>
      </c>
      <c r="Q353" s="58">
        <f t="shared" si="35"/>
        <v>-1.8236459709379129</v>
      </c>
    </row>
    <row r="354" spans="1:17" hidden="1" x14ac:dyDescent="0.4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2">
        <f t="shared" si="30"/>
        <v>4054000</v>
      </c>
      <c r="K354" s="5">
        <f t="shared" si="31"/>
        <v>-0.14209044518740102</v>
      </c>
      <c r="L354" t="s">
        <v>35</v>
      </c>
      <c r="M354" t="s">
        <v>169</v>
      </c>
      <c r="N354" s="57">
        <f t="shared" si="32"/>
        <v>4054000</v>
      </c>
      <c r="O354" s="57">
        <f t="shared" si="33"/>
        <v>-11305000</v>
      </c>
      <c r="P354" s="58">
        <f t="shared" si="34"/>
        <v>5.0953973002186959E-2</v>
      </c>
      <c r="Q354" s="58">
        <f t="shared" si="35"/>
        <v>-0.14209044518740102</v>
      </c>
    </row>
    <row r="355" spans="1:17" hidden="1" x14ac:dyDescent="0.4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2">
        <f t="shared" si="30"/>
        <v>15165000</v>
      </c>
      <c r="K355" s="5">
        <f t="shared" si="31"/>
        <v>-0.10726400513839546</v>
      </c>
      <c r="L355" t="s">
        <v>35</v>
      </c>
      <c r="M355" t="s">
        <v>169</v>
      </c>
      <c r="N355" s="57">
        <f t="shared" si="32"/>
        <v>15165000</v>
      </c>
      <c r="O355" s="57">
        <f t="shared" si="33"/>
        <v>-10688000</v>
      </c>
      <c r="P355" s="58">
        <f t="shared" si="34"/>
        <v>0.15219485759017282</v>
      </c>
      <c r="Q355" s="58">
        <f t="shared" si="35"/>
        <v>-0.10726400513839546</v>
      </c>
    </row>
    <row r="356" spans="1:17" hidden="1" x14ac:dyDescent="0.4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2">
        <f t="shared" si="30"/>
        <v>2912000000</v>
      </c>
      <c r="K356" s="5">
        <f t="shared" si="31"/>
        <v>0.14046199701937406</v>
      </c>
      <c r="L356" t="s">
        <v>35</v>
      </c>
      <c r="M356" t="s">
        <v>123</v>
      </c>
      <c r="N356" s="57">
        <f t="shared" si="32"/>
        <v>2912000000</v>
      </c>
      <c r="O356" s="57">
        <f t="shared" si="33"/>
        <v>1131000000</v>
      </c>
      <c r="P356" s="58">
        <f t="shared" si="34"/>
        <v>0.36164927968206662</v>
      </c>
      <c r="Q356" s="58">
        <f t="shared" si="35"/>
        <v>0.14046199701937406</v>
      </c>
    </row>
    <row r="357" spans="1:17" hidden="1" x14ac:dyDescent="0.4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2">
        <f t="shared" si="30"/>
        <v>2971000000</v>
      </c>
      <c r="K357" s="5">
        <f t="shared" si="31"/>
        <v>0.15989356555394291</v>
      </c>
      <c r="L357" t="s">
        <v>35</v>
      </c>
      <c r="M357" t="s">
        <v>123</v>
      </c>
      <c r="N357" s="57">
        <f t="shared" si="32"/>
        <v>2971000000</v>
      </c>
      <c r="O357" s="57">
        <f t="shared" si="33"/>
        <v>1322000000</v>
      </c>
      <c r="P357" s="58">
        <f t="shared" si="34"/>
        <v>0.35933720367682631</v>
      </c>
      <c r="Q357" s="58">
        <f t="shared" si="35"/>
        <v>0.15989356555394291</v>
      </c>
    </row>
    <row r="358" spans="1:17" hidden="1" x14ac:dyDescent="0.4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2">
        <f t="shared" si="30"/>
        <v>2782000000</v>
      </c>
      <c r="K358" s="5">
        <f t="shared" si="31"/>
        <v>0.14303390249938133</v>
      </c>
      <c r="L358" t="s">
        <v>35</v>
      </c>
      <c r="M358" t="s">
        <v>123</v>
      </c>
      <c r="N358" s="57">
        <f t="shared" si="32"/>
        <v>2782000000</v>
      </c>
      <c r="O358" s="57">
        <f t="shared" si="33"/>
        <v>1156000000</v>
      </c>
      <c r="P358" s="58">
        <f t="shared" si="34"/>
        <v>0.34422172729522393</v>
      </c>
      <c r="Q358" s="58">
        <f t="shared" si="35"/>
        <v>0.14303390249938133</v>
      </c>
    </row>
    <row r="359" spans="1:17" hidden="1" x14ac:dyDescent="0.4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2">
        <f t="shared" si="30"/>
        <v>2780000000</v>
      </c>
      <c r="K359" s="5">
        <f t="shared" si="31"/>
        <v>0.12448184901394298</v>
      </c>
      <c r="L359" t="s">
        <v>35</v>
      </c>
      <c r="M359" t="s">
        <v>123</v>
      </c>
      <c r="N359" s="57">
        <f t="shared" si="32"/>
        <v>2780000000</v>
      </c>
      <c r="O359" s="57">
        <f t="shared" si="33"/>
        <v>991000000</v>
      </c>
      <c r="P359" s="58">
        <f t="shared" si="34"/>
        <v>0.34920236151237283</v>
      </c>
      <c r="Q359" s="58">
        <f t="shared" si="35"/>
        <v>0.12448184901394298</v>
      </c>
    </row>
    <row r="360" spans="1:17" hidden="1" x14ac:dyDescent="0.4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2">
        <f t="shared" si="30"/>
        <v>2366616000</v>
      </c>
      <c r="K360" s="5">
        <f t="shared" si="31"/>
        <v>-3.6296040089240193E-2</v>
      </c>
      <c r="L360" t="s">
        <v>21</v>
      </c>
      <c r="M360" t="s">
        <v>56</v>
      </c>
      <c r="N360" s="57">
        <f t="shared" si="32"/>
        <v>2366616000</v>
      </c>
      <c r="O360" s="57">
        <f t="shared" si="33"/>
        <v>-110710000</v>
      </c>
      <c r="P360" s="58">
        <f t="shared" si="34"/>
        <v>0.7758900660449578</v>
      </c>
      <c r="Q360" s="58">
        <f t="shared" si="35"/>
        <v>-3.6296040089240193E-2</v>
      </c>
    </row>
    <row r="361" spans="1:17" hidden="1" x14ac:dyDescent="0.4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2">
        <f t="shared" si="30"/>
        <v>3102575000</v>
      </c>
      <c r="K361" s="5">
        <f t="shared" si="31"/>
        <v>-7.0271134656496204E-2</v>
      </c>
      <c r="L361" t="s">
        <v>21</v>
      </c>
      <c r="M361" t="s">
        <v>56</v>
      </c>
      <c r="N361" s="57">
        <f t="shared" si="32"/>
        <v>3102575000</v>
      </c>
      <c r="O361" s="57">
        <f t="shared" si="33"/>
        <v>-286074000</v>
      </c>
      <c r="P361" s="58">
        <f t="shared" si="34"/>
        <v>0.76211562605087735</v>
      </c>
      <c r="Q361" s="58">
        <f t="shared" si="35"/>
        <v>-7.0271134656496204E-2</v>
      </c>
    </row>
    <row r="362" spans="1:17" x14ac:dyDescent="0.4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2">
        <f t="shared" si="30"/>
        <v>4084316000</v>
      </c>
      <c r="K362" s="5">
        <f t="shared" si="31"/>
        <v>-2.7101641250368003E-2</v>
      </c>
      <c r="L362" t="s">
        <v>21</v>
      </c>
      <c r="M362" t="s">
        <v>56</v>
      </c>
      <c r="N362" s="57">
        <f t="shared" si="32"/>
        <v>4084316000</v>
      </c>
      <c r="O362" s="57">
        <f t="shared" si="33"/>
        <v>-145633000</v>
      </c>
      <c r="P362" s="58">
        <f t="shared" si="34"/>
        <v>0.76007269633350982</v>
      </c>
      <c r="Q362" s="58">
        <f t="shared" si="35"/>
        <v>-2.7101641250368003E-2</v>
      </c>
    </row>
    <row r="363" spans="1:17" hidden="1" x14ac:dyDescent="0.4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2">
        <f t="shared" si="30"/>
        <v>5012668000</v>
      </c>
      <c r="K363" s="5">
        <f t="shared" si="31"/>
        <v>1.7237029668755295E-2</v>
      </c>
      <c r="L363" t="s">
        <v>21</v>
      </c>
      <c r="M363" t="s">
        <v>56</v>
      </c>
      <c r="N363" s="57">
        <f t="shared" si="32"/>
        <v>5012668000</v>
      </c>
      <c r="O363" s="57">
        <f t="shared" si="33"/>
        <v>114923000</v>
      </c>
      <c r="P363" s="58">
        <f t="shared" si="34"/>
        <v>0.75183824852832126</v>
      </c>
      <c r="Q363" s="58">
        <f t="shared" si="35"/>
        <v>1.7237029668755295E-2</v>
      </c>
    </row>
    <row r="364" spans="1:17" hidden="1" x14ac:dyDescent="0.4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 t="shared" si="30"/>
        <v>29440000000</v>
      </c>
      <c r="K364" s="5">
        <f t="shared" si="31"/>
        <v>0.2324973769210196</v>
      </c>
      <c r="L364" t="s">
        <v>21</v>
      </c>
      <c r="M364" t="s">
        <v>173</v>
      </c>
      <c r="N364" s="57">
        <f t="shared" si="32"/>
        <v>29440000000</v>
      </c>
      <c r="O364" s="57">
        <f t="shared" si="33"/>
        <v>11301000000</v>
      </c>
      <c r="P364" s="58">
        <f t="shared" si="34"/>
        <v>0.60567407986503996</v>
      </c>
      <c r="Q364" s="58">
        <f t="shared" si="35"/>
        <v>0.2324973769210196</v>
      </c>
    </row>
    <row r="365" spans="1:17" hidden="1" x14ac:dyDescent="0.4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 t="shared" si="30"/>
        <v>27769000000</v>
      </c>
      <c r="K365" s="5">
        <f t="shared" si="31"/>
        <v>0.20709770480675407</v>
      </c>
      <c r="L365" t="s">
        <v>21</v>
      </c>
      <c r="M365" t="s">
        <v>173</v>
      </c>
      <c r="N365" s="57">
        <f t="shared" si="32"/>
        <v>27769000000</v>
      </c>
      <c r="O365" s="57">
        <f t="shared" si="33"/>
        <v>9763000000</v>
      </c>
      <c r="P365" s="58">
        <f t="shared" si="34"/>
        <v>0.58905010394128376</v>
      </c>
      <c r="Q365" s="58">
        <f t="shared" si="35"/>
        <v>0.20709770480675407</v>
      </c>
    </row>
    <row r="366" spans="1:17" x14ac:dyDescent="0.4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 t="shared" si="30"/>
        <v>29681000000</v>
      </c>
      <c r="K366" s="5">
        <f t="shared" si="31"/>
        <v>0.22892129940399911</v>
      </c>
      <c r="L366" t="s">
        <v>21</v>
      </c>
      <c r="M366" t="s">
        <v>173</v>
      </c>
      <c r="N366" s="57">
        <f t="shared" si="32"/>
        <v>29681000000</v>
      </c>
      <c r="O366" s="57">
        <f t="shared" si="33"/>
        <v>11254000000</v>
      </c>
      <c r="P366" s="58">
        <f t="shared" si="34"/>
        <v>0.60375094078639568</v>
      </c>
      <c r="Q366" s="58">
        <f t="shared" si="35"/>
        <v>0.22892129940399911</v>
      </c>
    </row>
    <row r="367" spans="1:17" hidden="1" x14ac:dyDescent="0.4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 t="shared" si="30"/>
        <v>30960000000</v>
      </c>
      <c r="K367" s="5">
        <f t="shared" si="31"/>
        <v>0.26251345259609721</v>
      </c>
      <c r="L367" t="s">
        <v>21</v>
      </c>
      <c r="M367" t="s">
        <v>173</v>
      </c>
      <c r="N367" s="57">
        <f t="shared" si="32"/>
        <v>30960000000</v>
      </c>
      <c r="O367" s="57">
        <f t="shared" si="33"/>
        <v>12928000000</v>
      </c>
      <c r="P367" s="58">
        <f t="shared" si="34"/>
        <v>0.62866773610575266</v>
      </c>
      <c r="Q367" s="58">
        <f t="shared" si="35"/>
        <v>0.26251345259609721</v>
      </c>
    </row>
    <row r="368" spans="1:17" hidden="1" x14ac:dyDescent="0.4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2">
        <f t="shared" si="30"/>
        <v>787445000</v>
      </c>
      <c r="K368" s="5">
        <f t="shared" si="31"/>
        <v>0.11209053341412462</v>
      </c>
      <c r="L368" t="s">
        <v>21</v>
      </c>
      <c r="M368" t="s">
        <v>175</v>
      </c>
      <c r="N368" s="57">
        <f t="shared" si="32"/>
        <v>787445000</v>
      </c>
      <c r="O368" s="57">
        <f t="shared" si="33"/>
        <v>456180000</v>
      </c>
      <c r="P368" s="58">
        <f t="shared" si="34"/>
        <v>0.19348750511702695</v>
      </c>
      <c r="Q368" s="58">
        <f t="shared" si="35"/>
        <v>0.11209053341412462</v>
      </c>
    </row>
    <row r="369" spans="1:17" hidden="1" x14ac:dyDescent="0.4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2">
        <f t="shared" si="30"/>
        <v>674816000</v>
      </c>
      <c r="K369" s="5">
        <f t="shared" si="31"/>
        <v>7.1834797610698359E-2</v>
      </c>
      <c r="L369" t="s">
        <v>21</v>
      </c>
      <c r="M369" t="s">
        <v>175</v>
      </c>
      <c r="N369" s="57">
        <f t="shared" si="32"/>
        <v>674816000</v>
      </c>
      <c r="O369" s="57">
        <f t="shared" si="33"/>
        <v>305330000</v>
      </c>
      <c r="P369" s="58">
        <f t="shared" si="34"/>
        <v>0.15876353710562674</v>
      </c>
      <c r="Q369" s="58">
        <f t="shared" si="35"/>
        <v>7.1834797610698359E-2</v>
      </c>
    </row>
    <row r="370" spans="1:17" hidden="1" x14ac:dyDescent="0.4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2">
        <f t="shared" si="30"/>
        <v>8095000000</v>
      </c>
      <c r="K370" s="5">
        <f t="shared" si="31"/>
        <v>0.28879095293530682</v>
      </c>
      <c r="L370" t="s">
        <v>12</v>
      </c>
      <c r="M370" t="s">
        <v>177</v>
      </c>
      <c r="N370" s="57">
        <f t="shared" si="32"/>
        <v>8095000000</v>
      </c>
      <c r="O370" s="57">
        <f t="shared" si="33"/>
        <v>3473000000</v>
      </c>
      <c r="P370" s="58">
        <f t="shared" si="34"/>
        <v>0.67312489605853987</v>
      </c>
      <c r="Q370" s="58">
        <f t="shared" si="35"/>
        <v>0.28879095293530682</v>
      </c>
    </row>
    <row r="371" spans="1:17" hidden="1" x14ac:dyDescent="0.4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2">
        <f t="shared" si="30"/>
        <v>8569000000</v>
      </c>
      <c r="K371" s="5">
        <f t="shared" si="31"/>
        <v>0.28518430815376117</v>
      </c>
      <c r="L371" t="s">
        <v>12</v>
      </c>
      <c r="M371" t="s">
        <v>177</v>
      </c>
      <c r="N371" s="57">
        <f t="shared" si="32"/>
        <v>8569000000</v>
      </c>
      <c r="O371" s="57">
        <f t="shared" si="33"/>
        <v>3613000000</v>
      </c>
      <c r="P371" s="58">
        <f t="shared" si="34"/>
        <v>0.67637540453074441</v>
      </c>
      <c r="Q371" s="58">
        <f t="shared" si="35"/>
        <v>0.28518430815376117</v>
      </c>
    </row>
    <row r="372" spans="1:17" hidden="1" x14ac:dyDescent="0.4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2">
        <f t="shared" si="30"/>
        <v>8518000000</v>
      </c>
      <c r="K372" s="5">
        <f t="shared" si="31"/>
        <v>0.30344594022521376</v>
      </c>
      <c r="L372" t="s">
        <v>12</v>
      </c>
      <c r="M372" t="s">
        <v>177</v>
      </c>
      <c r="N372" s="57">
        <f t="shared" si="32"/>
        <v>8518000000</v>
      </c>
      <c r="O372" s="57">
        <f t="shared" si="33"/>
        <v>3584000000</v>
      </c>
      <c r="P372" s="58">
        <f t="shared" si="34"/>
        <v>0.72119210905088482</v>
      </c>
      <c r="Q372" s="58">
        <f t="shared" si="35"/>
        <v>0.30344594022521376</v>
      </c>
    </row>
    <row r="373" spans="1:17" hidden="1" x14ac:dyDescent="0.4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2">
        <f t="shared" si="30"/>
        <v>8287000000</v>
      </c>
      <c r="K373" s="5">
        <f t="shared" si="31"/>
        <v>0.30617038576203814</v>
      </c>
      <c r="L373" t="s">
        <v>12</v>
      </c>
      <c r="M373" t="s">
        <v>177</v>
      </c>
      <c r="N373" s="57">
        <f t="shared" si="32"/>
        <v>8287000000</v>
      </c>
      <c r="O373" s="57">
        <f t="shared" si="33"/>
        <v>3389000000</v>
      </c>
      <c r="P373" s="58">
        <f t="shared" si="34"/>
        <v>0.74866744963411325</v>
      </c>
      <c r="Q373" s="58">
        <f t="shared" si="35"/>
        <v>0.30617038576203814</v>
      </c>
    </row>
    <row r="374" spans="1:17" hidden="1" x14ac:dyDescent="0.4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2">
        <f t="shared" si="30"/>
        <v>1753309000</v>
      </c>
      <c r="K374" s="5">
        <f t="shared" si="31"/>
        <v>0.13329788005739096</v>
      </c>
      <c r="L374" t="s">
        <v>12</v>
      </c>
      <c r="M374" t="s">
        <v>179</v>
      </c>
      <c r="N374" s="57">
        <f t="shared" si="32"/>
        <v>1753309000</v>
      </c>
      <c r="O374" s="57">
        <f t="shared" si="33"/>
        <v>565978000</v>
      </c>
      <c r="P374" s="58">
        <f t="shared" si="34"/>
        <v>0.41293543704091695</v>
      </c>
      <c r="Q374" s="58">
        <f t="shared" si="35"/>
        <v>0.13329788005739096</v>
      </c>
    </row>
    <row r="375" spans="1:17" hidden="1" x14ac:dyDescent="0.4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2">
        <f t="shared" si="30"/>
        <v>1749759000</v>
      </c>
      <c r="K375" s="5">
        <f t="shared" si="31"/>
        <v>0.14371540763080362</v>
      </c>
      <c r="L375" t="s">
        <v>12</v>
      </c>
      <c r="M375" t="s">
        <v>179</v>
      </c>
      <c r="N375" s="57">
        <f t="shared" si="32"/>
        <v>1749759000</v>
      </c>
      <c r="O375" s="57">
        <f t="shared" si="33"/>
        <v>602720000</v>
      </c>
      <c r="P375" s="58">
        <f t="shared" si="34"/>
        <v>0.41722081221905249</v>
      </c>
      <c r="Q375" s="58">
        <f t="shared" si="35"/>
        <v>0.14371540763080362</v>
      </c>
    </row>
    <row r="376" spans="1:17" hidden="1" x14ac:dyDescent="0.4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2">
        <f t="shared" si="30"/>
        <v>1921337000</v>
      </c>
      <c r="K376" s="5">
        <f t="shared" si="31"/>
        <v>0.15555611646130815</v>
      </c>
      <c r="L376" t="s">
        <v>12</v>
      </c>
      <c r="M376" t="s">
        <v>179</v>
      </c>
      <c r="N376" s="57">
        <f t="shared" si="32"/>
        <v>1921337000</v>
      </c>
      <c r="O376" s="57">
        <f t="shared" si="33"/>
        <v>696407000</v>
      </c>
      <c r="P376" s="58">
        <f t="shared" si="34"/>
        <v>0.42916817627252513</v>
      </c>
      <c r="Q376" s="58">
        <f t="shared" si="35"/>
        <v>0.15555611646130815</v>
      </c>
    </row>
    <row r="377" spans="1:17" hidden="1" x14ac:dyDescent="0.4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2">
        <f t="shared" si="30"/>
        <v>2129870000</v>
      </c>
      <c r="K377" s="5">
        <f t="shared" si="31"/>
        <v>0.15936289740937543</v>
      </c>
      <c r="L377" t="s">
        <v>12</v>
      </c>
      <c r="M377" t="s">
        <v>179</v>
      </c>
      <c r="N377" s="57">
        <f t="shared" si="32"/>
        <v>2129870000</v>
      </c>
      <c r="O377" s="57">
        <f t="shared" si="33"/>
        <v>781748000</v>
      </c>
      <c r="P377" s="58">
        <f t="shared" si="34"/>
        <v>0.43418371944067202</v>
      </c>
      <c r="Q377" s="58">
        <f t="shared" si="35"/>
        <v>0.15936289740937543</v>
      </c>
    </row>
    <row r="378" spans="1:17" hidden="1" x14ac:dyDescent="0.4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2">
        <f t="shared" si="30"/>
        <v>10737000000</v>
      </c>
      <c r="K378" s="5">
        <f t="shared" si="31"/>
        <v>0.14763822377013497</v>
      </c>
      <c r="L378" t="s">
        <v>181</v>
      </c>
      <c r="M378" t="s">
        <v>182</v>
      </c>
      <c r="N378" s="57">
        <f t="shared" si="32"/>
        <v>10737000000</v>
      </c>
      <c r="O378" s="57">
        <f t="shared" si="33"/>
        <v>2713000000</v>
      </c>
      <c r="P378" s="58">
        <f t="shared" si="34"/>
        <v>0.58429473225946893</v>
      </c>
      <c r="Q378" s="58">
        <f t="shared" si="35"/>
        <v>0.14763822377013497</v>
      </c>
    </row>
    <row r="379" spans="1:17" hidden="1" x14ac:dyDescent="0.4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2">
        <f t="shared" si="30"/>
        <v>10588000000</v>
      </c>
      <c r="K379" s="5">
        <f t="shared" si="31"/>
        <v>0.14064658745509809</v>
      </c>
      <c r="L379" t="s">
        <v>181</v>
      </c>
      <c r="M379" t="s">
        <v>182</v>
      </c>
      <c r="N379" s="57">
        <f t="shared" si="32"/>
        <v>10588000000</v>
      </c>
      <c r="O379" s="57">
        <f t="shared" si="33"/>
        <v>2545000000</v>
      </c>
      <c r="P379" s="58">
        <f t="shared" si="34"/>
        <v>0.58513401492124895</v>
      </c>
      <c r="Q379" s="58">
        <f t="shared" si="35"/>
        <v>0.14064658745509809</v>
      </c>
    </row>
    <row r="380" spans="1:17" hidden="1" x14ac:dyDescent="0.4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2">
        <f t="shared" si="30"/>
        <v>10185000000</v>
      </c>
      <c r="K380" s="5">
        <f t="shared" si="31"/>
        <v>0.1336586989074372</v>
      </c>
      <c r="L380" t="s">
        <v>181</v>
      </c>
      <c r="M380" t="s">
        <v>182</v>
      </c>
      <c r="N380" s="57">
        <f t="shared" si="32"/>
        <v>10185000000</v>
      </c>
      <c r="O380" s="57">
        <f t="shared" si="33"/>
        <v>2410000000</v>
      </c>
      <c r="P380" s="58">
        <f t="shared" si="34"/>
        <v>0.56486051799678338</v>
      </c>
      <c r="Q380" s="58">
        <f t="shared" si="35"/>
        <v>0.1336586989074372</v>
      </c>
    </row>
    <row r="381" spans="1:17" hidden="1" x14ac:dyDescent="0.4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2">
        <f t="shared" si="30"/>
        <v>10122000000</v>
      </c>
      <c r="K381" s="5">
        <f t="shared" si="31"/>
        <v>0.14553072625698324</v>
      </c>
      <c r="L381" t="s">
        <v>181</v>
      </c>
      <c r="M381" t="s">
        <v>182</v>
      </c>
      <c r="N381" s="57">
        <f t="shared" si="32"/>
        <v>10122000000</v>
      </c>
      <c r="O381" s="57">
        <f t="shared" si="33"/>
        <v>2605000000</v>
      </c>
      <c r="P381" s="58">
        <f t="shared" si="34"/>
        <v>0.56547486033519556</v>
      </c>
      <c r="Q381" s="58">
        <f t="shared" si="35"/>
        <v>0.14553072625698324</v>
      </c>
    </row>
    <row r="382" spans="1:17" hidden="1" x14ac:dyDescent="0.4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2">
        <f t="shared" si="30"/>
        <v>3068231000</v>
      </c>
      <c r="K382" s="5">
        <f t="shared" si="31"/>
        <v>0.18532650774412535</v>
      </c>
      <c r="L382" t="s">
        <v>21</v>
      </c>
      <c r="M382" t="s">
        <v>175</v>
      </c>
      <c r="N382" s="57">
        <f t="shared" si="32"/>
        <v>3068231000</v>
      </c>
      <c r="O382" s="57">
        <f t="shared" si="33"/>
        <v>1361496000</v>
      </c>
      <c r="P382" s="58">
        <f t="shared" si="34"/>
        <v>0.4176468650530486</v>
      </c>
      <c r="Q382" s="58">
        <f t="shared" si="35"/>
        <v>0.18532650774412535</v>
      </c>
    </row>
    <row r="383" spans="1:17" hidden="1" x14ac:dyDescent="0.4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2">
        <f t="shared" si="30"/>
        <v>3577700000</v>
      </c>
      <c r="K383" s="5">
        <f t="shared" si="31"/>
        <v>0.18973900850370906</v>
      </c>
      <c r="L383" t="s">
        <v>21</v>
      </c>
      <c r="M383" t="s">
        <v>175</v>
      </c>
      <c r="N383" s="57">
        <f t="shared" si="32"/>
        <v>3577700000</v>
      </c>
      <c r="O383" s="57">
        <f t="shared" si="33"/>
        <v>1677900000</v>
      </c>
      <c r="P383" s="58">
        <f t="shared" si="34"/>
        <v>0.40457074362221823</v>
      </c>
      <c r="Q383" s="58">
        <f t="shared" si="35"/>
        <v>0.18973900850370906</v>
      </c>
    </row>
    <row r="384" spans="1:17" x14ac:dyDescent="0.4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2">
        <f t="shared" si="30"/>
        <v>4121600000</v>
      </c>
      <c r="K384" s="5">
        <f t="shared" si="31"/>
        <v>0.18366511736677482</v>
      </c>
      <c r="L384" t="s">
        <v>21</v>
      </c>
      <c r="M384" t="s">
        <v>175</v>
      </c>
      <c r="N384" s="57">
        <f t="shared" si="32"/>
        <v>4121600000</v>
      </c>
      <c r="O384" s="57">
        <f t="shared" si="33"/>
        <v>1884900000</v>
      </c>
      <c r="P384" s="58">
        <f t="shared" si="34"/>
        <v>0.4016097128435987</v>
      </c>
      <c r="Q384" s="58">
        <f t="shared" si="35"/>
        <v>0.18366511736677482</v>
      </c>
    </row>
    <row r="385" spans="1:17" hidden="1" x14ac:dyDescent="0.4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2">
        <f t="shared" si="30"/>
        <v>4975800000</v>
      </c>
      <c r="K385" s="5">
        <f t="shared" si="31"/>
        <v>0.17251932989690721</v>
      </c>
      <c r="L385" t="s">
        <v>21</v>
      </c>
      <c r="M385" t="s">
        <v>175</v>
      </c>
      <c r="N385" s="57">
        <f t="shared" si="32"/>
        <v>4975800000</v>
      </c>
      <c r="O385" s="57">
        <f t="shared" si="33"/>
        <v>2142000000</v>
      </c>
      <c r="P385" s="58">
        <f t="shared" si="34"/>
        <v>0.40075708762886597</v>
      </c>
      <c r="Q385" s="58">
        <f t="shared" si="35"/>
        <v>0.17251932989690721</v>
      </c>
    </row>
    <row r="386" spans="1:17" hidden="1" x14ac:dyDescent="0.4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 t="shared" ref="J386:J449" si="36">E386-F386</f>
        <v>2415639000</v>
      </c>
      <c r="K386" s="5">
        <f t="shared" ref="K386:K449" si="37">(J386-G386-H386-I386)/E386</f>
        <v>0.13045249609893525</v>
      </c>
      <c r="L386" t="s">
        <v>21</v>
      </c>
      <c r="M386" t="s">
        <v>56</v>
      </c>
      <c r="N386" s="57">
        <f t="shared" si="32"/>
        <v>2415639000</v>
      </c>
      <c r="O386" s="57">
        <f t="shared" si="33"/>
        <v>380717000</v>
      </c>
      <c r="P386" s="58">
        <f t="shared" si="34"/>
        <v>0.82771753618550226</v>
      </c>
      <c r="Q386" s="58">
        <f t="shared" si="35"/>
        <v>0.13045249609893525</v>
      </c>
    </row>
    <row r="387" spans="1:17" hidden="1" x14ac:dyDescent="0.4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 t="shared" si="36"/>
        <v>2522637000</v>
      </c>
      <c r="K387" s="5">
        <f t="shared" si="37"/>
        <v>0.10469967443624525</v>
      </c>
      <c r="L387" t="s">
        <v>21</v>
      </c>
      <c r="M387" t="s">
        <v>56</v>
      </c>
      <c r="N387" s="57">
        <f t="shared" ref="N387:N450" si="38">E387-F387</f>
        <v>2522637000</v>
      </c>
      <c r="O387" s="57">
        <f t="shared" ref="O387:O450" si="39">N387-G387-H387-I387</f>
        <v>329056000</v>
      </c>
      <c r="P387" s="58">
        <f t="shared" ref="P387:P450" si="40">1-(F387/E387)</f>
        <v>0.80265751914818884</v>
      </c>
      <c r="Q387" s="58">
        <f t="shared" ref="Q387:Q450" si="41">O387/E387</f>
        <v>0.10469967443624525</v>
      </c>
    </row>
    <row r="388" spans="1:17" x14ac:dyDescent="0.4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 t="shared" si="36"/>
        <v>2661230000</v>
      </c>
      <c r="K388" s="5">
        <f t="shared" si="37"/>
        <v>0.1580272158271141</v>
      </c>
      <c r="L388" t="s">
        <v>21</v>
      </c>
      <c r="M388" t="s">
        <v>56</v>
      </c>
      <c r="N388" s="57">
        <f t="shared" si="38"/>
        <v>2661230000</v>
      </c>
      <c r="O388" s="57">
        <f t="shared" si="39"/>
        <v>517633000</v>
      </c>
      <c r="P388" s="58">
        <f t="shared" si="40"/>
        <v>0.81244195709236244</v>
      </c>
      <c r="Q388" s="58">
        <f t="shared" si="41"/>
        <v>0.1580272158271141</v>
      </c>
    </row>
    <row r="389" spans="1:17" hidden="1" x14ac:dyDescent="0.4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 t="shared" si="36"/>
        <v>2858724000</v>
      </c>
      <c r="K389" s="5">
        <f t="shared" si="37"/>
        <v>0.21071508499194766</v>
      </c>
      <c r="L389" t="s">
        <v>21</v>
      </c>
      <c r="M389" t="s">
        <v>56</v>
      </c>
      <c r="N389" s="57">
        <f t="shared" si="38"/>
        <v>2858724000</v>
      </c>
      <c r="O389" s="57">
        <f t="shared" si="39"/>
        <v>720280000</v>
      </c>
      <c r="P389" s="58">
        <f t="shared" si="40"/>
        <v>0.83630847813144971</v>
      </c>
      <c r="Q389" s="58">
        <f t="shared" si="41"/>
        <v>0.21071508499194766</v>
      </c>
    </row>
    <row r="390" spans="1:17" hidden="1" x14ac:dyDescent="0.4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2">
        <f t="shared" si="36"/>
        <v>23783000000</v>
      </c>
      <c r="K390" s="5">
        <f t="shared" si="37"/>
        <v>0.18762079819502844</v>
      </c>
      <c r="L390" t="s">
        <v>35</v>
      </c>
      <c r="M390" t="s">
        <v>186</v>
      </c>
      <c r="N390" s="57">
        <f t="shared" si="38"/>
        <v>23783000000</v>
      </c>
      <c r="O390" s="57">
        <f t="shared" si="39"/>
        <v>23783000000</v>
      </c>
      <c r="P390" s="58">
        <f t="shared" si="40"/>
        <v>0.18762079819502842</v>
      </c>
      <c r="Q390" s="58">
        <f t="shared" si="41"/>
        <v>0.18762079819502844</v>
      </c>
    </row>
    <row r="391" spans="1:17" hidden="1" x14ac:dyDescent="0.4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2">
        <f t="shared" si="36"/>
        <v>25367000000</v>
      </c>
      <c r="K391" s="5">
        <f t="shared" si="37"/>
        <v>0.18201582871124442</v>
      </c>
      <c r="L391" t="s">
        <v>35</v>
      </c>
      <c r="M391" t="s">
        <v>186</v>
      </c>
      <c r="N391" s="57">
        <f t="shared" si="38"/>
        <v>25367000000</v>
      </c>
      <c r="O391" s="57">
        <f t="shared" si="39"/>
        <v>25367000000</v>
      </c>
      <c r="P391" s="58">
        <f t="shared" si="40"/>
        <v>0.18201582871124444</v>
      </c>
      <c r="Q391" s="58">
        <f t="shared" si="41"/>
        <v>0.18201582871124442</v>
      </c>
    </row>
    <row r="392" spans="1:17" hidden="1" x14ac:dyDescent="0.4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2">
        <f t="shared" si="36"/>
        <v>26528000000</v>
      </c>
      <c r="K392" s="5">
        <f t="shared" si="37"/>
        <v>0.17305760323569705</v>
      </c>
      <c r="L392" t="s">
        <v>35</v>
      </c>
      <c r="M392" t="s">
        <v>186</v>
      </c>
      <c r="N392" s="57">
        <f t="shared" si="38"/>
        <v>26528000000</v>
      </c>
      <c r="O392" s="57">
        <f t="shared" si="39"/>
        <v>26528000000</v>
      </c>
      <c r="P392" s="58">
        <f t="shared" si="40"/>
        <v>0.17305760323569708</v>
      </c>
      <c r="Q392" s="58">
        <f t="shared" si="41"/>
        <v>0.17305760323569705</v>
      </c>
    </row>
    <row r="393" spans="1:17" hidden="1" x14ac:dyDescent="0.4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2">
        <f t="shared" si="36"/>
        <v>28857000000</v>
      </c>
      <c r="K393" s="5">
        <f t="shared" si="37"/>
        <v>0.16255083762378469</v>
      </c>
      <c r="L393" t="s">
        <v>35</v>
      </c>
      <c r="M393" t="s">
        <v>186</v>
      </c>
      <c r="N393" s="57">
        <f t="shared" si="38"/>
        <v>28857000000</v>
      </c>
      <c r="O393" s="57">
        <f t="shared" si="39"/>
        <v>28857000000</v>
      </c>
      <c r="P393" s="58">
        <f t="shared" si="40"/>
        <v>0.16255083762378464</v>
      </c>
      <c r="Q393" s="58">
        <f t="shared" si="41"/>
        <v>0.16255083762378469</v>
      </c>
    </row>
    <row r="394" spans="1:17" hidden="1" x14ac:dyDescent="0.4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2">
        <f t="shared" si="36"/>
        <v>67254000000</v>
      </c>
      <c r="K394" s="5">
        <f t="shared" si="37"/>
        <v>0.15933474998915825</v>
      </c>
      <c r="L394" t="s">
        <v>82</v>
      </c>
      <c r="M394" t="s">
        <v>143</v>
      </c>
      <c r="N394" s="57">
        <f t="shared" si="38"/>
        <v>67254000000</v>
      </c>
      <c r="O394" s="57">
        <f t="shared" si="39"/>
        <v>36741000000</v>
      </c>
      <c r="P394" s="58">
        <f t="shared" si="40"/>
        <v>0.29166052300620149</v>
      </c>
      <c r="Q394" s="58">
        <f t="shared" si="41"/>
        <v>0.15933474998915825</v>
      </c>
    </row>
    <row r="395" spans="1:17" hidden="1" x14ac:dyDescent="0.4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2">
        <f t="shared" si="36"/>
        <v>60833000000</v>
      </c>
      <c r="K395" s="5">
        <f t="shared" si="37"/>
        <v>0.13206090226929995</v>
      </c>
      <c r="L395" t="s">
        <v>82</v>
      </c>
      <c r="M395" t="s">
        <v>143</v>
      </c>
      <c r="N395" s="57">
        <f t="shared" si="38"/>
        <v>60833000000</v>
      </c>
      <c r="O395" s="57">
        <f t="shared" si="39"/>
        <v>29074000000</v>
      </c>
      <c r="P395" s="58">
        <f t="shared" si="40"/>
        <v>0.2763177019931321</v>
      </c>
      <c r="Q395" s="58">
        <f t="shared" si="41"/>
        <v>0.13206090226929995</v>
      </c>
    </row>
    <row r="396" spans="1:17" hidden="1" x14ac:dyDescent="0.4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2">
        <f t="shared" si="36"/>
        <v>55538000000</v>
      </c>
      <c r="K396" s="5">
        <f t="shared" si="37"/>
        <v>0.10828752980139056</v>
      </c>
      <c r="L396" t="s">
        <v>82</v>
      </c>
      <c r="M396" t="s">
        <v>143</v>
      </c>
      <c r="N396" s="57">
        <f t="shared" si="38"/>
        <v>55538000000</v>
      </c>
      <c r="O396" s="57">
        <f t="shared" si="39"/>
        <v>21711000000</v>
      </c>
      <c r="P396" s="58">
        <f t="shared" si="40"/>
        <v>0.27700579568465888</v>
      </c>
      <c r="Q396" s="58">
        <f t="shared" si="41"/>
        <v>0.10828752980139056</v>
      </c>
    </row>
    <row r="397" spans="1:17" hidden="1" x14ac:dyDescent="0.4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2">
        <f t="shared" si="36"/>
        <v>37140000000</v>
      </c>
      <c r="K397" s="5">
        <f t="shared" si="37"/>
        <v>-2.8477968058495287E-3</v>
      </c>
      <c r="L397" t="s">
        <v>82</v>
      </c>
      <c r="M397" t="s">
        <v>143</v>
      </c>
      <c r="N397" s="57">
        <f t="shared" si="38"/>
        <v>37140000000</v>
      </c>
      <c r="O397" s="57">
        <f t="shared" si="39"/>
        <v>-370000000</v>
      </c>
      <c r="P397" s="58">
        <f t="shared" si="40"/>
        <v>0.28585722532230129</v>
      </c>
      <c r="Q397" s="58">
        <f t="shared" si="41"/>
        <v>-2.8477968058495287E-3</v>
      </c>
    </row>
    <row r="398" spans="1:17" hidden="1" x14ac:dyDescent="0.4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2">
        <f t="shared" si="36"/>
        <v>1476071000</v>
      </c>
      <c r="K398" s="5">
        <f t="shared" si="37"/>
        <v>0.41925163780474267</v>
      </c>
      <c r="L398" t="s">
        <v>82</v>
      </c>
      <c r="M398" t="s">
        <v>83</v>
      </c>
      <c r="N398" s="57">
        <f t="shared" si="38"/>
        <v>1476071000</v>
      </c>
      <c r="O398" s="57">
        <f t="shared" si="39"/>
        <v>762960000</v>
      </c>
      <c r="P398" s="58">
        <f t="shared" si="40"/>
        <v>0.81111091573094829</v>
      </c>
      <c r="Q398" s="58">
        <f t="shared" si="41"/>
        <v>0.41925163780474267</v>
      </c>
    </row>
    <row r="399" spans="1:17" hidden="1" x14ac:dyDescent="0.4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2">
        <f t="shared" si="36"/>
        <v>1864483000</v>
      </c>
      <c r="K399" s="5">
        <f t="shared" si="37"/>
        <v>0.39484697526077417</v>
      </c>
      <c r="L399" t="s">
        <v>82</v>
      </c>
      <c r="M399" t="s">
        <v>83</v>
      </c>
      <c r="N399" s="57">
        <f t="shared" si="38"/>
        <v>1864483000</v>
      </c>
      <c r="O399" s="57">
        <f t="shared" si="39"/>
        <v>916013000</v>
      </c>
      <c r="P399" s="58">
        <f t="shared" si="40"/>
        <v>0.80368452519247435</v>
      </c>
      <c r="Q399" s="58">
        <f t="shared" si="41"/>
        <v>0.39484697526077417</v>
      </c>
    </row>
    <row r="400" spans="1:17" hidden="1" x14ac:dyDescent="0.4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2">
        <f t="shared" si="36"/>
        <v>2121773000</v>
      </c>
      <c r="K400" s="5">
        <f t="shared" si="37"/>
        <v>0.3499054751485538</v>
      </c>
      <c r="L400" t="s">
        <v>82</v>
      </c>
      <c r="M400" t="s">
        <v>83</v>
      </c>
      <c r="N400" s="57">
        <f t="shared" si="38"/>
        <v>2121773000</v>
      </c>
      <c r="O400" s="57">
        <f t="shared" si="39"/>
        <v>930800000</v>
      </c>
      <c r="P400" s="58">
        <f t="shared" si="40"/>
        <v>0.79761494383581055</v>
      </c>
      <c r="Q400" s="58">
        <f t="shared" si="41"/>
        <v>0.3499054751485538</v>
      </c>
    </row>
    <row r="401" spans="1:17" hidden="1" x14ac:dyDescent="0.4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2">
        <f t="shared" si="36"/>
        <v>1262214000</v>
      </c>
      <c r="K401" s="5">
        <f t="shared" si="37"/>
        <v>-0.11054334922955711</v>
      </c>
      <c r="L401" t="s">
        <v>82</v>
      </c>
      <c r="M401" t="s">
        <v>83</v>
      </c>
      <c r="N401" s="57">
        <f t="shared" si="38"/>
        <v>1262214000</v>
      </c>
      <c r="O401" s="57">
        <f t="shared" si="39"/>
        <v>-199373000</v>
      </c>
      <c r="P401" s="58">
        <f t="shared" si="40"/>
        <v>0.69984081598027914</v>
      </c>
      <c r="Q401" s="58">
        <f t="shared" si="41"/>
        <v>-0.11054334922955711</v>
      </c>
    </row>
    <row r="402" spans="1:17" hidden="1" x14ac:dyDescent="0.4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2">
        <f t="shared" si="36"/>
        <v>4535000000</v>
      </c>
      <c r="K402" s="5">
        <f t="shared" si="37"/>
        <v>0.22267238021036229</v>
      </c>
      <c r="L402" t="s">
        <v>41</v>
      </c>
      <c r="M402" t="s">
        <v>44</v>
      </c>
      <c r="N402" s="57">
        <f t="shared" si="38"/>
        <v>4535000000</v>
      </c>
      <c r="O402" s="57">
        <f t="shared" si="39"/>
        <v>2858000000</v>
      </c>
      <c r="P402" s="58">
        <f t="shared" si="40"/>
        <v>0.35333073626801714</v>
      </c>
      <c r="Q402" s="58">
        <f t="shared" si="41"/>
        <v>0.22267238021036229</v>
      </c>
    </row>
    <row r="403" spans="1:17" hidden="1" x14ac:dyDescent="0.4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2">
        <f t="shared" si="36"/>
        <v>5087000000</v>
      </c>
      <c r="K403" s="5">
        <f t="shared" si="37"/>
        <v>0.25274390243902439</v>
      </c>
      <c r="L403" t="s">
        <v>41</v>
      </c>
      <c r="M403" t="s">
        <v>44</v>
      </c>
      <c r="N403" s="57">
        <f t="shared" si="38"/>
        <v>5087000000</v>
      </c>
      <c r="O403" s="57">
        <f t="shared" si="39"/>
        <v>3316000000</v>
      </c>
      <c r="P403" s="58">
        <f t="shared" si="40"/>
        <v>0.38772865853658534</v>
      </c>
      <c r="Q403" s="58">
        <f t="shared" si="41"/>
        <v>0.25274390243902439</v>
      </c>
    </row>
    <row r="404" spans="1:17" hidden="1" x14ac:dyDescent="0.4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2">
        <f t="shared" si="36"/>
        <v>4555000000</v>
      </c>
      <c r="K404" s="5">
        <f t="shared" si="37"/>
        <v>0.21880025731746541</v>
      </c>
      <c r="L404" t="s">
        <v>41</v>
      </c>
      <c r="M404" t="s">
        <v>44</v>
      </c>
      <c r="N404" s="57">
        <f t="shared" si="38"/>
        <v>4555000000</v>
      </c>
      <c r="O404" s="57">
        <f t="shared" si="39"/>
        <v>2721000000</v>
      </c>
      <c r="P404" s="58">
        <f t="shared" si="40"/>
        <v>0.36627532968800258</v>
      </c>
      <c r="Q404" s="58">
        <f t="shared" si="41"/>
        <v>0.21880025731746541</v>
      </c>
    </row>
    <row r="405" spans="1:17" hidden="1" x14ac:dyDescent="0.4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2">
        <f t="shared" si="36"/>
        <v>5482000000</v>
      </c>
      <c r="K405" s="5">
        <f t="shared" si="37"/>
        <v>0.30266198750320977</v>
      </c>
      <c r="L405" t="s">
        <v>41</v>
      </c>
      <c r="M405" t="s">
        <v>44</v>
      </c>
      <c r="N405" s="57">
        <f t="shared" si="38"/>
        <v>5482000000</v>
      </c>
      <c r="O405" s="57">
        <f t="shared" si="39"/>
        <v>3536000000</v>
      </c>
      <c r="P405" s="58">
        <f t="shared" si="40"/>
        <v>0.46922879397415052</v>
      </c>
      <c r="Q405" s="58">
        <f t="shared" si="41"/>
        <v>0.30266198750320977</v>
      </c>
    </row>
    <row r="406" spans="1:17" hidden="1" x14ac:dyDescent="0.4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2">
        <f t="shared" si="36"/>
        <v>16809000000</v>
      </c>
      <c r="K406" s="5">
        <f t="shared" si="37"/>
        <v>0.10065390622931723</v>
      </c>
      <c r="L406" t="s">
        <v>12</v>
      </c>
      <c r="M406" t="s">
        <v>13</v>
      </c>
      <c r="N406" s="57">
        <f t="shared" si="38"/>
        <v>16809000000</v>
      </c>
      <c r="O406" s="57">
        <f t="shared" si="39"/>
        <v>3802000000</v>
      </c>
      <c r="P406" s="58">
        <f t="shared" si="40"/>
        <v>0.44500039710904615</v>
      </c>
      <c r="Q406" s="58">
        <f t="shared" si="41"/>
        <v>0.10065390622931723</v>
      </c>
    </row>
    <row r="407" spans="1:17" hidden="1" x14ac:dyDescent="0.4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2">
        <f t="shared" si="36"/>
        <v>17395000000</v>
      </c>
      <c r="K407" s="5">
        <f t="shared" si="37"/>
        <v>7.2394826817303401E-2</v>
      </c>
      <c r="L407" t="s">
        <v>12</v>
      </c>
      <c r="M407" t="s">
        <v>13</v>
      </c>
      <c r="N407" s="57">
        <f t="shared" si="38"/>
        <v>17395000000</v>
      </c>
      <c r="O407" s="57">
        <f t="shared" si="39"/>
        <v>2922000000</v>
      </c>
      <c r="P407" s="58">
        <f t="shared" si="40"/>
        <v>0.43097467915365939</v>
      </c>
      <c r="Q407" s="58">
        <f t="shared" si="41"/>
        <v>7.2394826817303401E-2</v>
      </c>
    </row>
    <row r="408" spans="1:17" hidden="1" x14ac:dyDescent="0.4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2">
        <f t="shared" si="36"/>
        <v>23608000000</v>
      </c>
      <c r="K408" s="5">
        <f t="shared" si="37"/>
        <v>0.19253636006289307</v>
      </c>
      <c r="L408" t="s">
        <v>12</v>
      </c>
      <c r="M408" t="s">
        <v>13</v>
      </c>
      <c r="N408" s="57">
        <f t="shared" si="38"/>
        <v>23608000000</v>
      </c>
      <c r="O408" s="57">
        <f t="shared" si="39"/>
        <v>7837000000</v>
      </c>
      <c r="P408" s="58">
        <f t="shared" si="40"/>
        <v>0.57999213836477992</v>
      </c>
      <c r="Q408" s="58">
        <f t="shared" si="41"/>
        <v>0.19253636006289307</v>
      </c>
    </row>
    <row r="409" spans="1:17" hidden="1" x14ac:dyDescent="0.4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2">
        <f t="shared" si="36"/>
        <v>23699000000</v>
      </c>
      <c r="K409" s="5">
        <f t="shared" si="37"/>
        <v>0.17538283004112112</v>
      </c>
      <c r="L409" t="s">
        <v>12</v>
      </c>
      <c r="M409" t="s">
        <v>13</v>
      </c>
      <c r="N409" s="57">
        <f t="shared" si="38"/>
        <v>23699000000</v>
      </c>
      <c r="O409" s="57">
        <f t="shared" si="39"/>
        <v>6952000000</v>
      </c>
      <c r="P409" s="58">
        <f t="shared" si="40"/>
        <v>0.59787078382401171</v>
      </c>
      <c r="Q409" s="58">
        <f t="shared" si="41"/>
        <v>0.17538283004112112</v>
      </c>
    </row>
    <row r="410" spans="1:17" hidden="1" x14ac:dyDescent="0.4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2">
        <f t="shared" si="36"/>
        <v>11356000000</v>
      </c>
      <c r="K410" s="5">
        <f t="shared" si="37"/>
        <v>9.5006552176012143E-2</v>
      </c>
      <c r="L410" t="s">
        <v>58</v>
      </c>
      <c r="M410" t="s">
        <v>192</v>
      </c>
      <c r="N410" s="57">
        <f t="shared" si="38"/>
        <v>11356000000</v>
      </c>
      <c r="O410" s="57">
        <f t="shared" si="39"/>
        <v>2755000000</v>
      </c>
      <c r="P410" s="58">
        <f t="shared" si="40"/>
        <v>0.39161321470446242</v>
      </c>
      <c r="Q410" s="58">
        <f t="shared" si="41"/>
        <v>9.5006552176012143E-2</v>
      </c>
    </row>
    <row r="411" spans="1:17" hidden="1" x14ac:dyDescent="0.4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2">
        <f t="shared" si="36"/>
        <v>11383000000</v>
      </c>
      <c r="K411" s="5">
        <f t="shared" si="37"/>
        <v>0.13690769555727664</v>
      </c>
      <c r="L411" t="s">
        <v>58</v>
      </c>
      <c r="M411" t="s">
        <v>192</v>
      </c>
      <c r="N411" s="57">
        <f t="shared" si="38"/>
        <v>11383000000</v>
      </c>
      <c r="O411" s="57">
        <f t="shared" si="39"/>
        <v>3889000000</v>
      </c>
      <c r="P411" s="58">
        <f t="shared" si="40"/>
        <v>0.40072519890164049</v>
      </c>
      <c r="Q411" s="58">
        <f t="shared" si="41"/>
        <v>0.13690769555727664</v>
      </c>
    </row>
    <row r="412" spans="1:17" hidden="1" x14ac:dyDescent="0.4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2">
        <f t="shared" si="36"/>
        <v>10018000000</v>
      </c>
      <c r="K412" s="5">
        <f t="shared" si="37"/>
        <v>0.12120970951054516</v>
      </c>
      <c r="L412" t="s">
        <v>58</v>
      </c>
      <c r="M412" t="s">
        <v>192</v>
      </c>
      <c r="N412" s="57">
        <f t="shared" si="38"/>
        <v>10018000000</v>
      </c>
      <c r="O412" s="57">
        <f t="shared" si="39"/>
        <v>3046000000</v>
      </c>
      <c r="P412" s="58">
        <f t="shared" si="40"/>
        <v>0.39864703541583768</v>
      </c>
      <c r="Q412" s="58">
        <f t="shared" si="41"/>
        <v>0.12120970951054516</v>
      </c>
    </row>
    <row r="413" spans="1:17" hidden="1" x14ac:dyDescent="0.4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2">
        <f t="shared" si="36"/>
        <v>10125000000</v>
      </c>
      <c r="K413" s="5">
        <f t="shared" si="37"/>
        <v>0.14145726599983735</v>
      </c>
      <c r="L413" t="s">
        <v>58</v>
      </c>
      <c r="M413" t="s">
        <v>192</v>
      </c>
      <c r="N413" s="57">
        <f t="shared" si="38"/>
        <v>10125000000</v>
      </c>
      <c r="O413" s="57">
        <f t="shared" si="39"/>
        <v>3479000000</v>
      </c>
      <c r="P413" s="58">
        <f t="shared" si="40"/>
        <v>0.41168577701878506</v>
      </c>
      <c r="Q413" s="58">
        <f t="shared" si="41"/>
        <v>0.14145726599983735</v>
      </c>
    </row>
    <row r="414" spans="1:17" hidden="1" x14ac:dyDescent="0.4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2">
        <f t="shared" si="36"/>
        <v>12128100000</v>
      </c>
      <c r="K414" s="5">
        <f t="shared" si="37"/>
        <v>0.16469464538012563</v>
      </c>
      <c r="L414" t="s">
        <v>12</v>
      </c>
      <c r="M414" t="s">
        <v>126</v>
      </c>
      <c r="N414" s="57">
        <f t="shared" si="38"/>
        <v>12128100000</v>
      </c>
      <c r="O414" s="57">
        <f t="shared" si="39"/>
        <v>6224700000</v>
      </c>
      <c r="P414" s="58">
        <f t="shared" si="40"/>
        <v>0.32088825624282324</v>
      </c>
      <c r="Q414" s="58">
        <f t="shared" si="41"/>
        <v>0.16469464538012563</v>
      </c>
    </row>
    <row r="415" spans="1:17" hidden="1" x14ac:dyDescent="0.4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2">
        <f t="shared" si="36"/>
        <v>11291100000</v>
      </c>
      <c r="K415" s="5">
        <f t="shared" si="37"/>
        <v>0.15142415899342609</v>
      </c>
      <c r="L415" t="s">
        <v>12</v>
      </c>
      <c r="M415" t="s">
        <v>126</v>
      </c>
      <c r="N415" s="57">
        <f t="shared" si="38"/>
        <v>11291100000</v>
      </c>
      <c r="O415" s="57">
        <f t="shared" si="39"/>
        <v>5461400000</v>
      </c>
      <c r="P415" s="58">
        <f t="shared" si="40"/>
        <v>0.31305989702469572</v>
      </c>
      <c r="Q415" s="58">
        <f t="shared" si="41"/>
        <v>0.15142415899342609</v>
      </c>
    </row>
    <row r="416" spans="1:17" hidden="1" x14ac:dyDescent="0.4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2">
        <f t="shared" si="36"/>
        <v>8719600000</v>
      </c>
      <c r="K416" s="5">
        <f t="shared" si="37"/>
        <v>0.11988095403079396</v>
      </c>
      <c r="L416" t="s">
        <v>12</v>
      </c>
      <c r="M416" t="s">
        <v>126</v>
      </c>
      <c r="N416" s="57">
        <f t="shared" si="38"/>
        <v>8719600000</v>
      </c>
      <c r="O416" s="57">
        <f t="shared" si="39"/>
        <v>3460100000</v>
      </c>
      <c r="P416" s="58">
        <f t="shared" si="40"/>
        <v>0.30210513186523835</v>
      </c>
      <c r="Q416" s="58">
        <f t="shared" si="41"/>
        <v>0.11988095403079396</v>
      </c>
    </row>
    <row r="417" spans="1:17" hidden="1" x14ac:dyDescent="0.4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2">
        <f t="shared" si="36"/>
        <v>8395100000</v>
      </c>
      <c r="K417" s="5">
        <f t="shared" si="37"/>
        <v>0.11213406395436121</v>
      </c>
      <c r="L417" t="s">
        <v>12</v>
      </c>
      <c r="M417" t="s">
        <v>126</v>
      </c>
      <c r="N417" s="57">
        <f t="shared" si="38"/>
        <v>8395100000</v>
      </c>
      <c r="O417" s="57">
        <f t="shared" si="39"/>
        <v>2987700000</v>
      </c>
      <c r="P417" s="58">
        <f t="shared" si="40"/>
        <v>0.31508407146074158</v>
      </c>
      <c r="Q417" s="58">
        <f t="shared" si="41"/>
        <v>0.11213406395436121</v>
      </c>
    </row>
    <row r="418" spans="1:17" hidden="1" x14ac:dyDescent="0.4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2">
        <f t="shared" si="36"/>
        <v>8139000000</v>
      </c>
      <c r="K418" s="5">
        <f t="shared" si="37"/>
        <v>0.47183882457702581</v>
      </c>
      <c r="L418" t="s">
        <v>46</v>
      </c>
      <c r="M418" t="s">
        <v>99</v>
      </c>
      <c r="N418" s="57">
        <f t="shared" si="38"/>
        <v>8139000000</v>
      </c>
      <c r="O418" s="57">
        <f t="shared" si="39"/>
        <v>4239000000</v>
      </c>
      <c r="P418" s="58">
        <f t="shared" si="40"/>
        <v>0.90594390026714156</v>
      </c>
      <c r="Q418" s="58">
        <f t="shared" si="41"/>
        <v>0.47183882457702581</v>
      </c>
    </row>
    <row r="419" spans="1:17" hidden="1" x14ac:dyDescent="0.4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2">
        <f t="shared" si="36"/>
        <v>8672000000</v>
      </c>
      <c r="K419" s="5">
        <f t="shared" si="37"/>
        <v>0.46872998932764143</v>
      </c>
      <c r="L419" t="s">
        <v>46</v>
      </c>
      <c r="M419" t="s">
        <v>99</v>
      </c>
      <c r="N419" s="57">
        <f t="shared" si="38"/>
        <v>8672000000</v>
      </c>
      <c r="O419" s="57">
        <f t="shared" si="39"/>
        <v>4392000000</v>
      </c>
      <c r="P419" s="58">
        <f t="shared" si="40"/>
        <v>0.92550693703308429</v>
      </c>
      <c r="Q419" s="58">
        <f t="shared" si="41"/>
        <v>0.46872998932764143</v>
      </c>
    </row>
    <row r="420" spans="1:17" hidden="1" x14ac:dyDescent="0.4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2">
        <f t="shared" si="36"/>
        <v>8997000000</v>
      </c>
      <c r="K420" s="5">
        <f t="shared" si="37"/>
        <v>0.43845593590677351</v>
      </c>
      <c r="L420" t="s">
        <v>46</v>
      </c>
      <c r="M420" t="s">
        <v>99</v>
      </c>
      <c r="N420" s="57">
        <f t="shared" si="38"/>
        <v>8997000000</v>
      </c>
      <c r="O420" s="57">
        <f t="shared" si="39"/>
        <v>4214000000</v>
      </c>
      <c r="P420" s="58">
        <f t="shared" si="40"/>
        <v>0.93611486837998126</v>
      </c>
      <c r="Q420" s="58">
        <f t="shared" si="41"/>
        <v>0.43845593590677351</v>
      </c>
    </row>
    <row r="421" spans="1:17" hidden="1" x14ac:dyDescent="0.4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2">
        <f t="shared" si="36"/>
        <v>9379000000</v>
      </c>
      <c r="K421" s="5">
        <f t="shared" si="37"/>
        <v>0.4251149770045991</v>
      </c>
      <c r="L421" t="s">
        <v>46</v>
      </c>
      <c r="M421" t="s">
        <v>99</v>
      </c>
      <c r="N421" s="57">
        <f t="shared" si="38"/>
        <v>9379000000</v>
      </c>
      <c r="O421" s="57">
        <f t="shared" si="39"/>
        <v>4252000000</v>
      </c>
      <c r="P421" s="58">
        <f t="shared" si="40"/>
        <v>0.9377124575084983</v>
      </c>
      <c r="Q421" s="58">
        <f t="shared" si="41"/>
        <v>0.4251149770045991</v>
      </c>
    </row>
    <row r="422" spans="1:17" hidden="1" x14ac:dyDescent="0.4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2">
        <f t="shared" si="36"/>
        <v>5085401000</v>
      </c>
      <c r="K422" s="5">
        <f t="shared" si="37"/>
        <v>0.10331186968422672</v>
      </c>
      <c r="L422" t="s">
        <v>18</v>
      </c>
      <c r="M422" t="s">
        <v>196</v>
      </c>
      <c r="N422" s="57">
        <f t="shared" si="38"/>
        <v>5085401000</v>
      </c>
      <c r="O422" s="57">
        <f t="shared" si="39"/>
        <v>1655276000</v>
      </c>
      <c r="P422" s="58">
        <f t="shared" si="40"/>
        <v>0.31739860023587374</v>
      </c>
      <c r="Q422" s="58">
        <f t="shared" si="41"/>
        <v>0.10331186968422672</v>
      </c>
    </row>
    <row r="423" spans="1:17" hidden="1" x14ac:dyDescent="0.4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2">
        <f t="shared" si="36"/>
        <v>5435742000</v>
      </c>
      <c r="K423" s="5">
        <f t="shared" si="37"/>
        <v>9.918695359796327E-2</v>
      </c>
      <c r="L423" t="s">
        <v>18</v>
      </c>
      <c r="M423" t="s">
        <v>196</v>
      </c>
      <c r="N423" s="57">
        <f t="shared" si="38"/>
        <v>5435742000</v>
      </c>
      <c r="O423" s="57">
        <f t="shared" si="39"/>
        <v>1736185000</v>
      </c>
      <c r="P423" s="58">
        <f t="shared" si="40"/>
        <v>0.31053988458862392</v>
      </c>
      <c r="Q423" s="58">
        <f t="shared" si="41"/>
        <v>9.918695359796327E-2</v>
      </c>
    </row>
    <row r="424" spans="1:17" hidden="1" x14ac:dyDescent="0.4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2">
        <f t="shared" si="36"/>
        <v>5802507000</v>
      </c>
      <c r="K424" s="5">
        <f t="shared" si="37"/>
        <v>9.3555343458567156E-2</v>
      </c>
      <c r="L424" t="s">
        <v>18</v>
      </c>
      <c r="M424" t="s">
        <v>196</v>
      </c>
      <c r="N424" s="57">
        <f t="shared" si="38"/>
        <v>5802507000</v>
      </c>
      <c r="O424" s="57">
        <f t="shared" si="39"/>
        <v>1769093000</v>
      </c>
      <c r="P424" s="58">
        <f t="shared" si="40"/>
        <v>0.30685528420820163</v>
      </c>
      <c r="Q424" s="58">
        <f t="shared" si="41"/>
        <v>9.3555343458567156E-2</v>
      </c>
    </row>
    <row r="425" spans="1:17" hidden="1" x14ac:dyDescent="0.4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2">
        <f t="shared" si="36"/>
        <v>6306091000</v>
      </c>
      <c r="K425" s="5">
        <f t="shared" si="37"/>
        <v>9.5259252960518279E-2</v>
      </c>
      <c r="L425" t="s">
        <v>18</v>
      </c>
      <c r="M425" t="s">
        <v>196</v>
      </c>
      <c r="N425" s="57">
        <f t="shared" si="38"/>
        <v>6306091000</v>
      </c>
      <c r="O425" s="57">
        <f t="shared" si="39"/>
        <v>1940294000</v>
      </c>
      <c r="P425" s="58">
        <f t="shared" si="40"/>
        <v>0.30959922453043076</v>
      </c>
      <c r="Q425" s="58">
        <f t="shared" si="41"/>
        <v>9.5259252960518279E-2</v>
      </c>
    </row>
    <row r="426" spans="1:17" hidden="1" x14ac:dyDescent="0.4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2">
        <f t="shared" si="36"/>
        <v>3018000000</v>
      </c>
      <c r="K426" s="5">
        <f t="shared" si="37"/>
        <v>0.16267100094812406</v>
      </c>
      <c r="L426" t="s">
        <v>24</v>
      </c>
      <c r="M426" t="s">
        <v>198</v>
      </c>
      <c r="N426" s="57">
        <f t="shared" si="38"/>
        <v>3018000000</v>
      </c>
      <c r="O426" s="57">
        <f t="shared" si="39"/>
        <v>1201000000</v>
      </c>
      <c r="P426" s="58">
        <f t="shared" si="40"/>
        <v>0.40877691995123933</v>
      </c>
      <c r="Q426" s="58">
        <f t="shared" si="41"/>
        <v>0.16267100094812406</v>
      </c>
    </row>
    <row r="427" spans="1:17" hidden="1" x14ac:dyDescent="0.4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2">
        <f t="shared" si="36"/>
        <v>2820000000</v>
      </c>
      <c r="K427" s="5">
        <f t="shared" si="37"/>
        <v>0.14007836551917158</v>
      </c>
      <c r="L427" t="s">
        <v>24</v>
      </c>
      <c r="M427" t="s">
        <v>198</v>
      </c>
      <c r="N427" s="57">
        <f t="shared" si="38"/>
        <v>2820000000</v>
      </c>
      <c r="O427" s="57">
        <f t="shared" si="39"/>
        <v>1001000000</v>
      </c>
      <c r="P427" s="58">
        <f t="shared" si="40"/>
        <v>0.39462636439966414</v>
      </c>
      <c r="Q427" s="58">
        <f t="shared" si="41"/>
        <v>0.14007836551917158</v>
      </c>
    </row>
    <row r="428" spans="1:17" hidden="1" x14ac:dyDescent="0.4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2">
        <f t="shared" si="36"/>
        <v>2798000000</v>
      </c>
      <c r="K428" s="5">
        <f t="shared" si="37"/>
        <v>0.13221250840618695</v>
      </c>
      <c r="L428" t="s">
        <v>24</v>
      </c>
      <c r="M428" t="s">
        <v>198</v>
      </c>
      <c r="N428" s="57">
        <f t="shared" si="38"/>
        <v>2798000000</v>
      </c>
      <c r="O428" s="57">
        <f t="shared" si="39"/>
        <v>983000000</v>
      </c>
      <c r="P428" s="58">
        <f t="shared" si="40"/>
        <v>0.37632817753866843</v>
      </c>
      <c r="Q428" s="58">
        <f t="shared" si="41"/>
        <v>0.13221250840618695</v>
      </c>
    </row>
    <row r="429" spans="1:17" hidden="1" x14ac:dyDescent="0.4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2">
        <f t="shared" si="36"/>
        <v>2836000000</v>
      </c>
      <c r="K429" s="5">
        <f t="shared" si="37"/>
        <v>0.18670759375417056</v>
      </c>
      <c r="L429" t="s">
        <v>24</v>
      </c>
      <c r="M429" t="s">
        <v>198</v>
      </c>
      <c r="N429" s="57">
        <f t="shared" si="38"/>
        <v>2836000000</v>
      </c>
      <c r="O429" s="57">
        <f t="shared" si="39"/>
        <v>1399000000</v>
      </c>
      <c r="P429" s="58">
        <f t="shared" si="40"/>
        <v>0.37848658748164954</v>
      </c>
      <c r="Q429" s="58">
        <f t="shared" si="41"/>
        <v>0.18670759375417056</v>
      </c>
    </row>
    <row r="430" spans="1:17" hidden="1" x14ac:dyDescent="0.4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2">
        <f t="shared" si="36"/>
        <v>1405800000</v>
      </c>
      <c r="K430" s="5">
        <f t="shared" si="37"/>
        <v>0.12076430271755628</v>
      </c>
      <c r="L430" t="s">
        <v>18</v>
      </c>
      <c r="M430" t="s">
        <v>200</v>
      </c>
      <c r="N430" s="57">
        <f t="shared" si="38"/>
        <v>1405800000</v>
      </c>
      <c r="O430" s="57">
        <f t="shared" si="39"/>
        <v>755900000</v>
      </c>
      <c r="P430" s="58">
        <f t="shared" si="40"/>
        <v>0.22459380441902455</v>
      </c>
      <c r="Q430" s="58">
        <f t="shared" si="41"/>
        <v>0.12076430271755628</v>
      </c>
    </row>
    <row r="431" spans="1:17" hidden="1" x14ac:dyDescent="0.4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2">
        <f t="shared" si="36"/>
        <v>1756300000</v>
      </c>
      <c r="K431" s="5">
        <f t="shared" si="37"/>
        <v>0.11581452728382909</v>
      </c>
      <c r="L431" t="s">
        <v>18</v>
      </c>
      <c r="M431" t="s">
        <v>200</v>
      </c>
      <c r="N431" s="57">
        <f t="shared" si="38"/>
        <v>1756300000</v>
      </c>
      <c r="O431" s="57">
        <f t="shared" si="39"/>
        <v>929400000</v>
      </c>
      <c r="P431" s="58">
        <f t="shared" si="40"/>
        <v>0.21885630973594683</v>
      </c>
      <c r="Q431" s="58">
        <f t="shared" si="41"/>
        <v>0.11581452728382909</v>
      </c>
    </row>
    <row r="432" spans="1:17" hidden="1" x14ac:dyDescent="0.4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2">
        <f t="shared" si="36"/>
        <v>2288300000</v>
      </c>
      <c r="K432" s="5">
        <f t="shared" si="37"/>
        <v>0.11874538063562454</v>
      </c>
      <c r="L432" t="s">
        <v>18</v>
      </c>
      <c r="M432" t="s">
        <v>200</v>
      </c>
      <c r="N432" s="57">
        <f t="shared" si="38"/>
        <v>2288300000</v>
      </c>
      <c r="O432" s="57">
        <f t="shared" si="39"/>
        <v>1285300000</v>
      </c>
      <c r="P432" s="58">
        <f t="shared" si="40"/>
        <v>0.211409830007391</v>
      </c>
      <c r="Q432" s="58">
        <f t="shared" si="41"/>
        <v>0.11874538063562454</v>
      </c>
    </row>
    <row r="433" spans="1:17" hidden="1" x14ac:dyDescent="0.4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2">
        <f t="shared" si="36"/>
        <v>2654800000</v>
      </c>
      <c r="K433" s="5">
        <f t="shared" si="37"/>
        <v>0.12786451050389064</v>
      </c>
      <c r="L433" t="s">
        <v>18</v>
      </c>
      <c r="M433" t="s">
        <v>200</v>
      </c>
      <c r="N433" s="57">
        <f t="shared" si="38"/>
        <v>2654800000</v>
      </c>
      <c r="O433" s="57">
        <f t="shared" si="39"/>
        <v>1554500000</v>
      </c>
      <c r="P433" s="58">
        <f t="shared" si="40"/>
        <v>0.21836905917383653</v>
      </c>
      <c r="Q433" s="58">
        <f t="shared" si="41"/>
        <v>0.12786451050389064</v>
      </c>
    </row>
    <row r="434" spans="1:17" hidden="1" x14ac:dyDescent="0.4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2">
        <f t="shared" si="36"/>
        <v>9414300000</v>
      </c>
      <c r="K434" s="5">
        <f t="shared" si="37"/>
        <v>0.1695034062780662</v>
      </c>
      <c r="L434" t="s">
        <v>12</v>
      </c>
      <c r="M434" t="s">
        <v>163</v>
      </c>
      <c r="N434" s="57">
        <f t="shared" si="38"/>
        <v>9414300000</v>
      </c>
      <c r="O434" s="57">
        <f t="shared" si="39"/>
        <v>3095200000</v>
      </c>
      <c r="P434" s="58">
        <f t="shared" si="40"/>
        <v>0.51555825721232829</v>
      </c>
      <c r="Q434" s="58">
        <f t="shared" si="41"/>
        <v>0.1695034062780662</v>
      </c>
    </row>
    <row r="435" spans="1:17" hidden="1" x14ac:dyDescent="0.4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2">
        <f t="shared" si="36"/>
        <v>9342000000</v>
      </c>
      <c r="K435" s="5">
        <f t="shared" si="37"/>
        <v>0.17067674519091403</v>
      </c>
      <c r="L435" t="s">
        <v>12</v>
      </c>
      <c r="M435" t="s">
        <v>163</v>
      </c>
      <c r="N435" s="57">
        <f t="shared" si="38"/>
        <v>9342000000</v>
      </c>
      <c r="O435" s="57">
        <f t="shared" si="39"/>
        <v>3120500000</v>
      </c>
      <c r="P435" s="58">
        <f t="shared" si="40"/>
        <v>0.5109636768381729</v>
      </c>
      <c r="Q435" s="58">
        <f t="shared" si="41"/>
        <v>0.17067674519091403</v>
      </c>
    </row>
    <row r="436" spans="1:17" hidden="1" x14ac:dyDescent="0.4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2">
        <f t="shared" si="36"/>
        <v>9892600000</v>
      </c>
      <c r="K436" s="5">
        <f t="shared" si="37"/>
        <v>0.17472068497441787</v>
      </c>
      <c r="L436" t="s">
        <v>12</v>
      </c>
      <c r="M436" t="s">
        <v>163</v>
      </c>
      <c r="N436" s="57">
        <f t="shared" si="38"/>
        <v>9892600000</v>
      </c>
      <c r="O436" s="57">
        <f t="shared" si="39"/>
        <v>3346600000</v>
      </c>
      <c r="P436" s="58">
        <f t="shared" si="40"/>
        <v>0.51647697608854548</v>
      </c>
      <c r="Q436" s="58">
        <f t="shared" si="41"/>
        <v>0.17472068497441787</v>
      </c>
    </row>
    <row r="437" spans="1:17" hidden="1" x14ac:dyDescent="0.4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2">
        <f t="shared" si="36"/>
        <v>10762500000</v>
      </c>
      <c r="K437" s="5">
        <f t="shared" si="37"/>
        <v>0.16870510769290623</v>
      </c>
      <c r="L437" t="s">
        <v>12</v>
      </c>
      <c r="M437" t="s">
        <v>163</v>
      </c>
      <c r="N437" s="57">
        <f t="shared" si="38"/>
        <v>10762500000</v>
      </c>
      <c r="O437" s="57">
        <f t="shared" si="39"/>
        <v>3469100000</v>
      </c>
      <c r="P437" s="58">
        <f t="shared" si="40"/>
        <v>0.52338898317860627</v>
      </c>
      <c r="Q437" s="58">
        <f t="shared" si="41"/>
        <v>0.16870510769290623</v>
      </c>
    </row>
    <row r="438" spans="1:17" hidden="1" x14ac:dyDescent="0.4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2">
        <f t="shared" si="36"/>
        <v>20007000000</v>
      </c>
      <c r="K438" s="5">
        <f t="shared" si="37"/>
        <v>0.20980884083390688</v>
      </c>
      <c r="L438" t="s">
        <v>18</v>
      </c>
      <c r="M438" t="s">
        <v>203</v>
      </c>
      <c r="N438" s="57">
        <f t="shared" si="38"/>
        <v>20007000000</v>
      </c>
      <c r="O438" s="57">
        <f t="shared" si="39"/>
        <v>9450000000</v>
      </c>
      <c r="P438" s="58">
        <f t="shared" si="40"/>
        <v>0.4441952887369286</v>
      </c>
      <c r="Q438" s="58">
        <f t="shared" si="41"/>
        <v>0.20980884083390688</v>
      </c>
    </row>
    <row r="439" spans="1:17" hidden="1" x14ac:dyDescent="0.4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2">
        <f t="shared" si="36"/>
        <v>22393000000</v>
      </c>
      <c r="K439" s="5">
        <f t="shared" si="37"/>
        <v>0.23641243111466209</v>
      </c>
      <c r="L439" t="s">
        <v>18</v>
      </c>
      <c r="M439" t="s">
        <v>203</v>
      </c>
      <c r="N439" s="57">
        <f t="shared" si="38"/>
        <v>22393000000</v>
      </c>
      <c r="O439" s="57">
        <f t="shared" si="39"/>
        <v>11540000000</v>
      </c>
      <c r="P439" s="58">
        <f t="shared" si="40"/>
        <v>0.45875074263003712</v>
      </c>
      <c r="Q439" s="58">
        <f t="shared" si="41"/>
        <v>0.23641243111466209</v>
      </c>
    </row>
    <row r="440" spans="1:17" hidden="1" x14ac:dyDescent="0.4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2">
        <f t="shared" si="36"/>
        <v>24101000000</v>
      </c>
      <c r="K440" s="5">
        <f t="shared" si="37"/>
        <v>0.25205375011912706</v>
      </c>
      <c r="L440" t="s">
        <v>18</v>
      </c>
      <c r="M440" t="s">
        <v>203</v>
      </c>
      <c r="N440" s="57">
        <f t="shared" si="38"/>
        <v>24101000000</v>
      </c>
      <c r="O440" s="57">
        <f t="shared" si="39"/>
        <v>13224000000</v>
      </c>
      <c r="P440" s="58">
        <f t="shared" si="40"/>
        <v>0.4593729152768512</v>
      </c>
      <c r="Q440" s="58">
        <f t="shared" si="41"/>
        <v>0.25205375011912706</v>
      </c>
    </row>
    <row r="441" spans="1:17" hidden="1" x14ac:dyDescent="0.4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2">
        <f t="shared" si="36"/>
        <v>25639000000</v>
      </c>
      <c r="K441" s="5">
        <f t="shared" si="37"/>
        <v>0.25808886971527178</v>
      </c>
      <c r="L441" t="s">
        <v>18</v>
      </c>
      <c r="M441" t="s">
        <v>203</v>
      </c>
      <c r="N441" s="57">
        <f t="shared" si="38"/>
        <v>25639000000</v>
      </c>
      <c r="O441" s="57">
        <f t="shared" si="39"/>
        <v>14358000000</v>
      </c>
      <c r="P441" s="58">
        <f t="shared" si="40"/>
        <v>0.46086784584411844</v>
      </c>
      <c r="Q441" s="58">
        <f t="shared" si="41"/>
        <v>0.25808886971527178</v>
      </c>
    </row>
    <row r="442" spans="1:17" hidden="1" x14ac:dyDescent="0.4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2">
        <f t="shared" si="36"/>
        <v>3846000000</v>
      </c>
      <c r="K442" s="5">
        <f t="shared" si="37"/>
        <v>0.35627822944896115</v>
      </c>
      <c r="L442" t="s">
        <v>18</v>
      </c>
      <c r="M442" t="s">
        <v>147</v>
      </c>
      <c r="N442" s="57">
        <f t="shared" si="38"/>
        <v>3846000000</v>
      </c>
      <c r="O442" s="57">
        <f t="shared" si="39"/>
        <v>1972000000</v>
      </c>
      <c r="P442" s="58">
        <f t="shared" si="40"/>
        <v>0.69485094850948514</v>
      </c>
      <c r="Q442" s="58">
        <f t="shared" si="41"/>
        <v>0.35627822944896115</v>
      </c>
    </row>
    <row r="443" spans="1:17" hidden="1" x14ac:dyDescent="0.4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2">
        <f t="shared" si="36"/>
        <v>4141000000</v>
      </c>
      <c r="K443" s="5">
        <f t="shared" si="37"/>
        <v>0.33838786911412611</v>
      </c>
      <c r="L443" t="s">
        <v>18</v>
      </c>
      <c r="M443" t="s">
        <v>147</v>
      </c>
      <c r="N443" s="57">
        <f t="shared" si="38"/>
        <v>4141000000</v>
      </c>
      <c r="O443" s="57">
        <f t="shared" si="39"/>
        <v>2120000000</v>
      </c>
      <c r="P443" s="58">
        <f t="shared" si="40"/>
        <v>0.66097366320830009</v>
      </c>
      <c r="Q443" s="58">
        <f t="shared" si="41"/>
        <v>0.33838786911412611</v>
      </c>
    </row>
    <row r="444" spans="1:17" hidden="1" x14ac:dyDescent="0.4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2">
        <f t="shared" si="36"/>
        <v>4051000000</v>
      </c>
      <c r="K444" s="5">
        <f t="shared" si="37"/>
        <v>0.32092586800125117</v>
      </c>
      <c r="L444" t="s">
        <v>18</v>
      </c>
      <c r="M444" t="s">
        <v>147</v>
      </c>
      <c r="N444" s="57">
        <f t="shared" si="38"/>
        <v>4051000000</v>
      </c>
      <c r="O444" s="57">
        <f t="shared" si="39"/>
        <v>2052000000</v>
      </c>
      <c r="P444" s="58">
        <f t="shared" si="40"/>
        <v>0.633562715045355</v>
      </c>
      <c r="Q444" s="58">
        <f t="shared" si="41"/>
        <v>0.32092586800125117</v>
      </c>
    </row>
    <row r="445" spans="1:17" hidden="1" x14ac:dyDescent="0.4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2">
        <f t="shared" si="36"/>
        <v>4065000000</v>
      </c>
      <c r="K445" s="5">
        <f t="shared" si="37"/>
        <v>0.3159919963059874</v>
      </c>
      <c r="L445" t="s">
        <v>18</v>
      </c>
      <c r="M445" t="s">
        <v>147</v>
      </c>
      <c r="N445" s="57">
        <f t="shared" si="38"/>
        <v>4065000000</v>
      </c>
      <c r="O445" s="57">
        <f t="shared" si="39"/>
        <v>2053000000</v>
      </c>
      <c r="P445" s="58">
        <f t="shared" si="40"/>
        <v>0.6256733877174081</v>
      </c>
      <c r="Q445" s="58">
        <f t="shared" si="41"/>
        <v>0.3159919963059874</v>
      </c>
    </row>
    <row r="446" spans="1:17" hidden="1" x14ac:dyDescent="0.4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2">
        <f t="shared" si="36"/>
        <v>3846000000</v>
      </c>
      <c r="K446" s="5">
        <f t="shared" si="37"/>
        <v>0.35627822944896115</v>
      </c>
      <c r="L446" t="s">
        <v>18</v>
      </c>
      <c r="M446" t="s">
        <v>147</v>
      </c>
      <c r="N446" s="57">
        <f t="shared" si="38"/>
        <v>3846000000</v>
      </c>
      <c r="O446" s="57">
        <f t="shared" si="39"/>
        <v>1972000000</v>
      </c>
      <c r="P446" s="58">
        <f t="shared" si="40"/>
        <v>0.69485094850948514</v>
      </c>
      <c r="Q446" s="58">
        <f t="shared" si="41"/>
        <v>0.35627822944896115</v>
      </c>
    </row>
    <row r="447" spans="1:17" hidden="1" x14ac:dyDescent="0.4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2">
        <f t="shared" si="36"/>
        <v>4141000000</v>
      </c>
      <c r="K447" s="5">
        <f t="shared" si="37"/>
        <v>0.33838786911412611</v>
      </c>
      <c r="L447" t="s">
        <v>18</v>
      </c>
      <c r="M447" t="s">
        <v>147</v>
      </c>
      <c r="N447" s="57">
        <f t="shared" si="38"/>
        <v>4141000000</v>
      </c>
      <c r="O447" s="57">
        <f t="shared" si="39"/>
        <v>2120000000</v>
      </c>
      <c r="P447" s="58">
        <f t="shared" si="40"/>
        <v>0.66097366320830009</v>
      </c>
      <c r="Q447" s="58">
        <f t="shared" si="41"/>
        <v>0.33838786911412611</v>
      </c>
    </row>
    <row r="448" spans="1:17" hidden="1" x14ac:dyDescent="0.4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2">
        <f t="shared" si="36"/>
        <v>4051000000</v>
      </c>
      <c r="K448" s="5">
        <f t="shared" si="37"/>
        <v>0.32092586800125117</v>
      </c>
      <c r="L448" t="s">
        <v>18</v>
      </c>
      <c r="M448" t="s">
        <v>147</v>
      </c>
      <c r="N448" s="57">
        <f t="shared" si="38"/>
        <v>4051000000</v>
      </c>
      <c r="O448" s="57">
        <f t="shared" si="39"/>
        <v>2052000000</v>
      </c>
      <c r="P448" s="58">
        <f t="shared" si="40"/>
        <v>0.633562715045355</v>
      </c>
      <c r="Q448" s="58">
        <f t="shared" si="41"/>
        <v>0.32092586800125117</v>
      </c>
    </row>
    <row r="449" spans="1:17" hidden="1" x14ac:dyDescent="0.4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2">
        <f t="shared" si="36"/>
        <v>4065000000</v>
      </c>
      <c r="K449" s="5">
        <f t="shared" si="37"/>
        <v>0.3159919963059874</v>
      </c>
      <c r="L449" t="s">
        <v>18</v>
      </c>
      <c r="M449" t="s">
        <v>147</v>
      </c>
      <c r="N449" s="57">
        <f t="shared" si="38"/>
        <v>4065000000</v>
      </c>
      <c r="O449" s="57">
        <f t="shared" si="39"/>
        <v>2053000000</v>
      </c>
      <c r="P449" s="58">
        <f t="shared" si="40"/>
        <v>0.6256733877174081</v>
      </c>
      <c r="Q449" s="58">
        <f t="shared" si="41"/>
        <v>0.3159919963059874</v>
      </c>
    </row>
    <row r="450" spans="1:17" hidden="1" x14ac:dyDescent="0.4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2">
        <f t="shared" ref="J450:J513" si="42">E450-F450</f>
        <v>2777000000</v>
      </c>
      <c r="K450" s="5">
        <f t="shared" ref="K450:K513" si="43">(J450-G450-H450-I450)/E450</f>
        <v>0.11720151484951166</v>
      </c>
      <c r="L450" t="s">
        <v>18</v>
      </c>
      <c r="M450" t="s">
        <v>120</v>
      </c>
      <c r="N450" s="57">
        <f t="shared" si="38"/>
        <v>2777000000</v>
      </c>
      <c r="O450" s="57">
        <f t="shared" si="39"/>
        <v>1764000000</v>
      </c>
      <c r="P450" s="58">
        <f t="shared" si="40"/>
        <v>0.18450601288950896</v>
      </c>
      <c r="Q450" s="58">
        <f t="shared" si="41"/>
        <v>0.11720151484951166</v>
      </c>
    </row>
    <row r="451" spans="1:17" hidden="1" x14ac:dyDescent="0.4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2">
        <f t="shared" si="42"/>
        <v>3028000000</v>
      </c>
      <c r="K451" s="5">
        <f t="shared" si="43"/>
        <v>0.1224595135170011</v>
      </c>
      <c r="L451" t="s">
        <v>18</v>
      </c>
      <c r="M451" t="s">
        <v>120</v>
      </c>
      <c r="N451" s="57">
        <f t="shared" ref="N451:N514" si="44">E451-F451</f>
        <v>3028000000</v>
      </c>
      <c r="O451" s="57">
        <f t="shared" ref="O451:O514" si="45">N451-G451-H451-I451</f>
        <v>1898000000</v>
      </c>
      <c r="P451" s="58">
        <f t="shared" ref="P451:P514" si="46">1-(F451/E451)</f>
        <v>0.19536744306084264</v>
      </c>
      <c r="Q451" s="58">
        <f t="shared" ref="Q451:Q514" si="47">O451/E451</f>
        <v>0.1224595135170011</v>
      </c>
    </row>
    <row r="452" spans="1:17" hidden="1" x14ac:dyDescent="0.4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2">
        <f t="shared" si="42"/>
        <v>3010000000</v>
      </c>
      <c r="K452" s="5">
        <f t="shared" si="43"/>
        <v>0.12528849324101549</v>
      </c>
      <c r="L452" t="s">
        <v>18</v>
      </c>
      <c r="M452" t="s">
        <v>120</v>
      </c>
      <c r="N452" s="57">
        <f t="shared" si="44"/>
        <v>3010000000</v>
      </c>
      <c r="O452" s="57">
        <f t="shared" si="45"/>
        <v>1900000000</v>
      </c>
      <c r="P452" s="58">
        <f t="shared" si="46"/>
        <v>0.19848334981866134</v>
      </c>
      <c r="Q452" s="58">
        <f t="shared" si="47"/>
        <v>0.12528849324101549</v>
      </c>
    </row>
    <row r="453" spans="1:17" hidden="1" x14ac:dyDescent="0.4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2">
        <f t="shared" si="42"/>
        <v>3554000000</v>
      </c>
      <c r="K453" s="5">
        <f t="shared" si="43"/>
        <v>0.13654642578476683</v>
      </c>
      <c r="L453" t="s">
        <v>18</v>
      </c>
      <c r="M453" t="s">
        <v>120</v>
      </c>
      <c r="N453" s="57">
        <f t="shared" si="44"/>
        <v>3554000000</v>
      </c>
      <c r="O453" s="57">
        <f t="shared" si="45"/>
        <v>2275000000</v>
      </c>
      <c r="P453" s="58">
        <f t="shared" si="46"/>
        <v>0.21331252625892805</v>
      </c>
      <c r="Q453" s="58">
        <f t="shared" si="47"/>
        <v>0.13654642578476683</v>
      </c>
    </row>
    <row r="454" spans="1:17" hidden="1" x14ac:dyDescent="0.4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2">
        <f t="shared" si="42"/>
        <v>817169000</v>
      </c>
      <c r="K454" s="5">
        <f t="shared" si="43"/>
        <v>0.2862070556116294</v>
      </c>
      <c r="L454" t="s">
        <v>51</v>
      </c>
      <c r="M454" t="s">
        <v>74</v>
      </c>
      <c r="N454" s="57">
        <f t="shared" si="44"/>
        <v>817169000</v>
      </c>
      <c r="O454" s="57">
        <f t="shared" si="45"/>
        <v>366078000</v>
      </c>
      <c r="P454" s="58">
        <f t="shared" si="46"/>
        <v>0.63887896411994061</v>
      </c>
      <c r="Q454" s="58">
        <f t="shared" si="47"/>
        <v>0.2862070556116294</v>
      </c>
    </row>
    <row r="455" spans="1:17" hidden="1" x14ac:dyDescent="0.4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2">
        <f t="shared" si="42"/>
        <v>926599000</v>
      </c>
      <c r="K455" s="5">
        <f t="shared" si="43"/>
        <v>0.2575879114243867</v>
      </c>
      <c r="L455" t="s">
        <v>51</v>
      </c>
      <c r="M455" t="s">
        <v>74</v>
      </c>
      <c r="N455" s="57">
        <f t="shared" si="44"/>
        <v>926599000</v>
      </c>
      <c r="O455" s="57">
        <f t="shared" si="45"/>
        <v>381812000</v>
      </c>
      <c r="P455" s="58">
        <f t="shared" si="46"/>
        <v>0.62512624311945486</v>
      </c>
      <c r="Q455" s="58">
        <f t="shared" si="47"/>
        <v>0.2575879114243867</v>
      </c>
    </row>
    <row r="456" spans="1:17" hidden="1" x14ac:dyDescent="0.4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2">
        <f t="shared" si="42"/>
        <v>1013117000</v>
      </c>
      <c r="K456" s="5">
        <f t="shared" si="43"/>
        <v>0.238262154193356</v>
      </c>
      <c r="L456" t="s">
        <v>51</v>
      </c>
      <c r="M456" t="s">
        <v>74</v>
      </c>
      <c r="N456" s="57">
        <f t="shared" si="44"/>
        <v>1013117000</v>
      </c>
      <c r="O456" s="57">
        <f t="shared" si="45"/>
        <v>385136000</v>
      </c>
      <c r="P456" s="58">
        <f t="shared" si="46"/>
        <v>0.62675896013333021</v>
      </c>
      <c r="Q456" s="58">
        <f t="shared" si="47"/>
        <v>0.238262154193356</v>
      </c>
    </row>
    <row r="457" spans="1:17" hidden="1" x14ac:dyDescent="0.4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2">
        <f t="shared" si="42"/>
        <v>1112054000</v>
      </c>
      <c r="K457" s="5">
        <f t="shared" si="43"/>
        <v>0.22792649840983228</v>
      </c>
      <c r="L457" t="s">
        <v>51</v>
      </c>
      <c r="M457" t="s">
        <v>74</v>
      </c>
      <c r="N457" s="57">
        <f t="shared" si="44"/>
        <v>1112054000</v>
      </c>
      <c r="O457" s="57">
        <f t="shared" si="45"/>
        <v>401911000</v>
      </c>
      <c r="P457" s="58">
        <f t="shared" si="46"/>
        <v>0.630653488614762</v>
      </c>
      <c r="Q457" s="58">
        <f t="shared" si="47"/>
        <v>0.22792649840983228</v>
      </c>
    </row>
    <row r="458" spans="1:17" hidden="1" x14ac:dyDescent="0.4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2">
        <f t="shared" si="42"/>
        <v>2652700000</v>
      </c>
      <c r="K458" s="5">
        <f t="shared" si="43"/>
        <v>0.12443031983230779</v>
      </c>
      <c r="L458" t="s">
        <v>18</v>
      </c>
      <c r="M458" t="s">
        <v>196</v>
      </c>
      <c r="N458" s="57">
        <f t="shared" si="44"/>
        <v>2652700000</v>
      </c>
      <c r="O458" s="57">
        <f t="shared" si="45"/>
        <v>920100000</v>
      </c>
      <c r="P458" s="58">
        <f t="shared" si="46"/>
        <v>0.35873960375955105</v>
      </c>
      <c r="Q458" s="58">
        <f t="shared" si="47"/>
        <v>0.12443031983230779</v>
      </c>
    </row>
    <row r="459" spans="1:17" hidden="1" x14ac:dyDescent="0.4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2">
        <f t="shared" si="42"/>
        <v>2789800000</v>
      </c>
      <c r="K459" s="5">
        <f t="shared" si="43"/>
        <v>0.12375801946354094</v>
      </c>
      <c r="L459" t="s">
        <v>18</v>
      </c>
      <c r="M459" t="s">
        <v>196</v>
      </c>
      <c r="N459" s="57">
        <f t="shared" si="44"/>
        <v>2789800000</v>
      </c>
      <c r="O459" s="57">
        <f t="shared" si="45"/>
        <v>970300000</v>
      </c>
      <c r="P459" s="58">
        <f t="shared" si="46"/>
        <v>0.35582822085889576</v>
      </c>
      <c r="Q459" s="58">
        <f t="shared" si="47"/>
        <v>0.12375801946354094</v>
      </c>
    </row>
    <row r="460" spans="1:17" hidden="1" x14ac:dyDescent="0.4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2">
        <f t="shared" si="42"/>
        <v>3034000000</v>
      </c>
      <c r="K460" s="5">
        <f t="shared" si="43"/>
        <v>0.12092255469531051</v>
      </c>
      <c r="L460" t="s">
        <v>18</v>
      </c>
      <c r="M460" t="s">
        <v>196</v>
      </c>
      <c r="N460" s="57">
        <f t="shared" si="44"/>
        <v>3034000000</v>
      </c>
      <c r="O460" s="57">
        <f t="shared" si="45"/>
        <v>1040200000</v>
      </c>
      <c r="P460" s="58">
        <f t="shared" si="46"/>
        <v>0.35270047197228616</v>
      </c>
      <c r="Q460" s="58">
        <f t="shared" si="47"/>
        <v>0.12092255469531051</v>
      </c>
    </row>
    <row r="461" spans="1:17" hidden="1" x14ac:dyDescent="0.4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2">
        <f t="shared" si="42"/>
        <v>4656700000</v>
      </c>
      <c r="K461" s="5">
        <f t="shared" si="43"/>
        <v>6.7729572084860371E-2</v>
      </c>
      <c r="L461" t="s">
        <v>18</v>
      </c>
      <c r="M461" t="s">
        <v>196</v>
      </c>
      <c r="N461" s="57">
        <f t="shared" si="44"/>
        <v>4656700000</v>
      </c>
      <c r="O461" s="57">
        <f t="shared" si="45"/>
        <v>1049700000</v>
      </c>
      <c r="P461" s="58">
        <f t="shared" si="46"/>
        <v>0.30046327362824554</v>
      </c>
      <c r="Q461" s="58">
        <f t="shared" si="47"/>
        <v>6.7729572084860371E-2</v>
      </c>
    </row>
    <row r="462" spans="1:17" hidden="1" x14ac:dyDescent="0.4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2">
        <f t="shared" si="42"/>
        <v>1663000000</v>
      </c>
      <c r="K462" s="5">
        <f t="shared" si="43"/>
        <v>0.27751052315093205</v>
      </c>
      <c r="L462" t="s">
        <v>12</v>
      </c>
      <c r="M462" t="s">
        <v>210</v>
      </c>
      <c r="N462" s="57">
        <f t="shared" si="44"/>
        <v>1663000000</v>
      </c>
      <c r="O462" s="57">
        <f t="shared" si="45"/>
        <v>461500000</v>
      </c>
      <c r="P462" s="58">
        <f t="shared" si="46"/>
        <v>1</v>
      </c>
      <c r="Q462" s="58">
        <f t="shared" si="47"/>
        <v>0.27751052315093205</v>
      </c>
    </row>
    <row r="463" spans="1:17" hidden="1" x14ac:dyDescent="0.4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2">
        <f t="shared" si="42"/>
        <v>1558400000</v>
      </c>
      <c r="K463" s="5">
        <f t="shared" si="43"/>
        <v>0.28234086242299794</v>
      </c>
      <c r="L463" t="s">
        <v>12</v>
      </c>
      <c r="M463" t="s">
        <v>210</v>
      </c>
      <c r="N463" s="57">
        <f t="shared" si="44"/>
        <v>1558400000</v>
      </c>
      <c r="O463" s="57">
        <f t="shared" si="45"/>
        <v>440000000</v>
      </c>
      <c r="P463" s="58">
        <f t="shared" si="46"/>
        <v>1</v>
      </c>
      <c r="Q463" s="58">
        <f t="shared" si="47"/>
        <v>0.28234086242299794</v>
      </c>
    </row>
    <row r="464" spans="1:17" hidden="1" x14ac:dyDescent="0.4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2">
        <f t="shared" si="42"/>
        <v>1584500000</v>
      </c>
      <c r="K464" s="5">
        <f t="shared" si="43"/>
        <v>0.26904386241716632</v>
      </c>
      <c r="L464" t="s">
        <v>12</v>
      </c>
      <c r="M464" t="s">
        <v>210</v>
      </c>
      <c r="N464" s="57">
        <f t="shared" si="44"/>
        <v>1584500000</v>
      </c>
      <c r="O464" s="57">
        <f t="shared" si="45"/>
        <v>426300000</v>
      </c>
      <c r="P464" s="58">
        <f t="shared" si="46"/>
        <v>1</v>
      </c>
      <c r="Q464" s="58">
        <f t="shared" si="47"/>
        <v>0.26904386241716632</v>
      </c>
    </row>
    <row r="465" spans="1:17" hidden="1" x14ac:dyDescent="0.4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2">
        <f t="shared" si="42"/>
        <v>1637100000</v>
      </c>
      <c r="K465" s="5">
        <f t="shared" si="43"/>
        <v>0.22558182151365219</v>
      </c>
      <c r="L465" t="s">
        <v>12</v>
      </c>
      <c r="M465" t="s">
        <v>210</v>
      </c>
      <c r="N465" s="57">
        <f t="shared" si="44"/>
        <v>1637100000</v>
      </c>
      <c r="O465" s="57">
        <f t="shared" si="45"/>
        <v>369300000</v>
      </c>
      <c r="P465" s="58">
        <f t="shared" si="46"/>
        <v>1</v>
      </c>
      <c r="Q465" s="58">
        <f t="shared" si="47"/>
        <v>0.22558182151365219</v>
      </c>
    </row>
    <row r="466" spans="1:17" hidden="1" x14ac:dyDescent="0.4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2">
        <f t="shared" si="42"/>
        <v>2778591000</v>
      </c>
      <c r="K466" s="5">
        <f t="shared" si="43"/>
        <v>0.16235561339777971</v>
      </c>
      <c r="L466" t="s">
        <v>12</v>
      </c>
      <c r="M466" t="s">
        <v>156</v>
      </c>
      <c r="N466" s="57">
        <f t="shared" si="44"/>
        <v>2778591000</v>
      </c>
      <c r="O466" s="57">
        <f t="shared" si="45"/>
        <v>1161670000</v>
      </c>
      <c r="P466" s="58">
        <f t="shared" si="46"/>
        <v>0.38833734725571811</v>
      </c>
      <c r="Q466" s="58">
        <f t="shared" si="47"/>
        <v>0.16235561339777971</v>
      </c>
    </row>
    <row r="467" spans="1:17" hidden="1" x14ac:dyDescent="0.4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2">
        <f t="shared" si="42"/>
        <v>2974249000</v>
      </c>
      <c r="K467" s="5">
        <f t="shared" si="43"/>
        <v>0.15678145808804334</v>
      </c>
      <c r="L467" t="s">
        <v>12</v>
      </c>
      <c r="M467" t="s">
        <v>156</v>
      </c>
      <c r="N467" s="57">
        <f t="shared" si="44"/>
        <v>2974249000</v>
      </c>
      <c r="O467" s="57">
        <f t="shared" si="45"/>
        <v>1215484000</v>
      </c>
      <c r="P467" s="58">
        <f t="shared" si="46"/>
        <v>0.38363902357982893</v>
      </c>
      <c r="Q467" s="58">
        <f t="shared" si="47"/>
        <v>0.15678145808804334</v>
      </c>
    </row>
    <row r="468" spans="1:17" hidden="1" x14ac:dyDescent="0.4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2">
        <f t="shared" si="42"/>
        <v>2568144000</v>
      </c>
      <c r="K468" s="5">
        <f t="shared" si="43"/>
        <v>0.13236354728821068</v>
      </c>
      <c r="L468" t="s">
        <v>12</v>
      </c>
      <c r="M468" t="s">
        <v>156</v>
      </c>
      <c r="N468" s="57">
        <f t="shared" si="44"/>
        <v>2568144000</v>
      </c>
      <c r="O468" s="57">
        <f t="shared" si="45"/>
        <v>920762000</v>
      </c>
      <c r="P468" s="58">
        <f t="shared" si="46"/>
        <v>0.36918188390369555</v>
      </c>
      <c r="Q468" s="58">
        <f t="shared" si="47"/>
        <v>0.13236354728821068</v>
      </c>
    </row>
    <row r="469" spans="1:17" hidden="1" x14ac:dyDescent="0.4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2">
        <f t="shared" si="42"/>
        <v>2471969000</v>
      </c>
      <c r="K469" s="5">
        <f t="shared" si="43"/>
        <v>0.10515308178481449</v>
      </c>
      <c r="L469" t="s">
        <v>12</v>
      </c>
      <c r="M469" t="s">
        <v>156</v>
      </c>
      <c r="N469" s="57">
        <f t="shared" si="44"/>
        <v>2471969000</v>
      </c>
      <c r="O469" s="57">
        <f t="shared" si="45"/>
        <v>714446000</v>
      </c>
      <c r="P469" s="58">
        <f t="shared" si="46"/>
        <v>0.36382757888843398</v>
      </c>
      <c r="Q469" s="58">
        <f t="shared" si="47"/>
        <v>0.10515308178481449</v>
      </c>
    </row>
    <row r="470" spans="1:17" hidden="1" x14ac:dyDescent="0.4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2">
        <f t="shared" si="42"/>
        <v>3498000000</v>
      </c>
      <c r="K470" s="5">
        <f t="shared" si="43"/>
        <v>0.1744205436051359</v>
      </c>
      <c r="L470" t="s">
        <v>35</v>
      </c>
      <c r="M470" t="s">
        <v>213</v>
      </c>
      <c r="N470" s="57">
        <f t="shared" si="44"/>
        <v>3498000000</v>
      </c>
      <c r="O470" s="57">
        <f t="shared" si="45"/>
        <v>1046000000</v>
      </c>
      <c r="P470" s="58">
        <f t="shared" si="46"/>
        <v>0.58329164582291138</v>
      </c>
      <c r="Q470" s="58">
        <f t="shared" si="47"/>
        <v>0.1744205436051359</v>
      </c>
    </row>
    <row r="471" spans="1:17" hidden="1" x14ac:dyDescent="0.4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2">
        <f t="shared" si="42"/>
        <v>3630000000</v>
      </c>
      <c r="K471" s="5">
        <f t="shared" si="43"/>
        <v>0.19277895768665251</v>
      </c>
      <c r="L471" t="s">
        <v>35</v>
      </c>
      <c r="M471" t="s">
        <v>213</v>
      </c>
      <c r="N471" s="57">
        <f t="shared" si="44"/>
        <v>3630000000</v>
      </c>
      <c r="O471" s="57">
        <f t="shared" si="45"/>
        <v>1180000000</v>
      </c>
      <c r="P471" s="58">
        <f t="shared" si="46"/>
        <v>0.59304035288351575</v>
      </c>
      <c r="Q471" s="58">
        <f t="shared" si="47"/>
        <v>0.19277895768665251</v>
      </c>
    </row>
    <row r="472" spans="1:17" hidden="1" x14ac:dyDescent="0.4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2">
        <f t="shared" si="42"/>
        <v>3723000000</v>
      </c>
      <c r="K472" s="5">
        <f t="shared" si="43"/>
        <v>0.20662209487424388</v>
      </c>
      <c r="L472" t="s">
        <v>35</v>
      </c>
      <c r="M472" t="s">
        <v>213</v>
      </c>
      <c r="N472" s="57">
        <f t="shared" si="44"/>
        <v>3723000000</v>
      </c>
      <c r="O472" s="57">
        <f t="shared" si="45"/>
        <v>1298000000</v>
      </c>
      <c r="P472" s="58">
        <f t="shared" si="46"/>
        <v>0.59264565425023874</v>
      </c>
      <c r="Q472" s="58">
        <f t="shared" si="47"/>
        <v>0.20662209487424388</v>
      </c>
    </row>
    <row r="473" spans="1:17" hidden="1" x14ac:dyDescent="0.4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2">
        <f t="shared" si="42"/>
        <v>3858000000</v>
      </c>
      <c r="K473" s="5">
        <f t="shared" si="43"/>
        <v>0.22251552795031057</v>
      </c>
      <c r="L473" t="s">
        <v>35</v>
      </c>
      <c r="M473" t="s">
        <v>213</v>
      </c>
      <c r="N473" s="57">
        <f t="shared" si="44"/>
        <v>3858000000</v>
      </c>
      <c r="O473" s="57">
        <f t="shared" si="45"/>
        <v>1433000000</v>
      </c>
      <c r="P473" s="58">
        <f t="shared" si="46"/>
        <v>0.59906832298136647</v>
      </c>
      <c r="Q473" s="58">
        <f t="shared" si="47"/>
        <v>0.22251552795031057</v>
      </c>
    </row>
    <row r="474" spans="1:17" hidden="1" x14ac:dyDescent="0.4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2">
        <f t="shared" si="42"/>
        <v>1304400000</v>
      </c>
      <c r="K474" s="5">
        <f t="shared" si="43"/>
        <v>6.7708157405843614E-2</v>
      </c>
      <c r="L474" t="s">
        <v>18</v>
      </c>
      <c r="M474" t="s">
        <v>154</v>
      </c>
      <c r="N474" s="57">
        <f t="shared" si="44"/>
        <v>1304400000</v>
      </c>
      <c r="O474" s="57">
        <f t="shared" si="45"/>
        <v>400900000</v>
      </c>
      <c r="P474" s="58">
        <f t="shared" si="46"/>
        <v>0.22030062489444346</v>
      </c>
      <c r="Q474" s="58">
        <f t="shared" si="47"/>
        <v>6.7708157405843614E-2</v>
      </c>
    </row>
    <row r="475" spans="1:17" hidden="1" x14ac:dyDescent="0.4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2">
        <f t="shared" si="42"/>
        <v>1295100000</v>
      </c>
      <c r="K475" s="5">
        <f t="shared" si="43"/>
        <v>5.175321369479445E-2</v>
      </c>
      <c r="L475" t="s">
        <v>18</v>
      </c>
      <c r="M475" t="s">
        <v>154</v>
      </c>
      <c r="N475" s="57">
        <f t="shared" si="44"/>
        <v>1295100000</v>
      </c>
      <c r="O475" s="57">
        <f t="shared" si="45"/>
        <v>325300000</v>
      </c>
      <c r="P475" s="58">
        <f t="shared" si="46"/>
        <v>0.20604238258877439</v>
      </c>
      <c r="Q475" s="58">
        <f t="shared" si="47"/>
        <v>5.175321369479445E-2</v>
      </c>
    </row>
    <row r="476" spans="1:17" hidden="1" x14ac:dyDescent="0.4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2">
        <f t="shared" si="42"/>
        <v>1422500000</v>
      </c>
      <c r="K476" s="5">
        <f t="shared" si="43"/>
        <v>6.352749852158486E-2</v>
      </c>
      <c r="L476" t="s">
        <v>18</v>
      </c>
      <c r="M476" t="s">
        <v>154</v>
      </c>
      <c r="N476" s="57">
        <f t="shared" si="44"/>
        <v>1422500000</v>
      </c>
      <c r="O476" s="57">
        <f t="shared" si="45"/>
        <v>429700000</v>
      </c>
      <c r="P476" s="58">
        <f t="shared" si="46"/>
        <v>0.21030455351862798</v>
      </c>
      <c r="Q476" s="58">
        <f t="shared" si="47"/>
        <v>6.352749852158486E-2</v>
      </c>
    </row>
    <row r="477" spans="1:17" hidden="1" x14ac:dyDescent="0.4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2">
        <f t="shared" si="42"/>
        <v>1541100000</v>
      </c>
      <c r="K477" s="5">
        <f t="shared" si="43"/>
        <v>9.0574745799379824E-2</v>
      </c>
      <c r="L477" t="s">
        <v>18</v>
      </c>
      <c r="M477" t="s">
        <v>154</v>
      </c>
      <c r="N477" s="57">
        <f t="shared" si="44"/>
        <v>1541100000</v>
      </c>
      <c r="O477" s="57">
        <f t="shared" si="45"/>
        <v>628000000</v>
      </c>
      <c r="P477" s="58">
        <f t="shared" si="46"/>
        <v>0.22226869546405137</v>
      </c>
      <c r="Q477" s="58">
        <f t="shared" si="47"/>
        <v>9.0574745799379824E-2</v>
      </c>
    </row>
    <row r="478" spans="1:17" hidden="1" x14ac:dyDescent="0.4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2">
        <f t="shared" si="42"/>
        <v>6677000000</v>
      </c>
      <c r="K478" s="5">
        <f t="shared" si="43"/>
        <v>0.19914024117909782</v>
      </c>
      <c r="L478" t="s">
        <v>41</v>
      </c>
      <c r="M478" t="s">
        <v>44</v>
      </c>
      <c r="N478" s="57">
        <f t="shared" si="44"/>
        <v>6677000000</v>
      </c>
      <c r="O478" s="57">
        <f t="shared" si="45"/>
        <v>3567000000</v>
      </c>
      <c r="P478" s="58">
        <f t="shared" si="46"/>
        <v>0.37276686020544891</v>
      </c>
      <c r="Q478" s="58">
        <f t="shared" si="47"/>
        <v>0.19914024117909782</v>
      </c>
    </row>
    <row r="479" spans="1:17" hidden="1" x14ac:dyDescent="0.4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2">
        <f t="shared" si="42"/>
        <v>9211000000</v>
      </c>
      <c r="K479" s="5">
        <f t="shared" si="43"/>
        <v>0.23154332923185095</v>
      </c>
      <c r="L479" t="s">
        <v>41</v>
      </c>
      <c r="M479" t="s">
        <v>44</v>
      </c>
      <c r="N479" s="57">
        <f t="shared" si="44"/>
        <v>9211000000</v>
      </c>
      <c r="O479" s="57">
        <f t="shared" si="45"/>
        <v>5269000000</v>
      </c>
      <c r="P479" s="58">
        <f t="shared" si="46"/>
        <v>0.40477236772719283</v>
      </c>
      <c r="Q479" s="58">
        <f t="shared" si="47"/>
        <v>0.23154332923185095</v>
      </c>
    </row>
    <row r="480" spans="1:17" hidden="1" x14ac:dyDescent="0.4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2">
        <f t="shared" si="42"/>
        <v>9602000000</v>
      </c>
      <c r="K480" s="5">
        <f t="shared" si="43"/>
        <v>0.22248693834900732</v>
      </c>
      <c r="L480" t="s">
        <v>41</v>
      </c>
      <c r="M480" t="s">
        <v>44</v>
      </c>
      <c r="N480" s="57">
        <f t="shared" si="44"/>
        <v>9602000000</v>
      </c>
      <c r="O480" s="57">
        <f t="shared" si="45"/>
        <v>5323000000</v>
      </c>
      <c r="P480" s="58">
        <f t="shared" si="46"/>
        <v>0.401337513061651</v>
      </c>
      <c r="Q480" s="58">
        <f t="shared" si="47"/>
        <v>0.22248693834900732</v>
      </c>
    </row>
    <row r="481" spans="1:17" hidden="1" x14ac:dyDescent="0.4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2">
        <f t="shared" si="42"/>
        <v>9731000000</v>
      </c>
      <c r="K481" s="5">
        <f t="shared" si="43"/>
        <v>0.23240547337908693</v>
      </c>
      <c r="L481" t="s">
        <v>41</v>
      </c>
      <c r="M481" t="s">
        <v>44</v>
      </c>
      <c r="N481" s="57">
        <f t="shared" si="44"/>
        <v>9731000000</v>
      </c>
      <c r="O481" s="57">
        <f t="shared" si="45"/>
        <v>5452000000</v>
      </c>
      <c r="P481" s="58">
        <f t="shared" si="46"/>
        <v>0.41480881538002468</v>
      </c>
      <c r="Q481" s="58">
        <f t="shared" si="47"/>
        <v>0.23240547337908693</v>
      </c>
    </row>
    <row r="482" spans="1:17" hidden="1" x14ac:dyDescent="0.4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2">
        <f t="shared" si="42"/>
        <v>2602731000</v>
      </c>
      <c r="K482" s="5">
        <f t="shared" si="43"/>
        <v>0.16746104457702399</v>
      </c>
      <c r="L482" t="s">
        <v>24</v>
      </c>
      <c r="M482" t="s">
        <v>198</v>
      </c>
      <c r="N482" s="57">
        <f t="shared" si="44"/>
        <v>2602731000</v>
      </c>
      <c r="O482" s="57">
        <f t="shared" si="45"/>
        <v>1370883000</v>
      </c>
      <c r="P482" s="58">
        <f t="shared" si="46"/>
        <v>0.31793818437678656</v>
      </c>
      <c r="Q482" s="58">
        <f t="shared" si="47"/>
        <v>0.16746104457702399</v>
      </c>
    </row>
    <row r="483" spans="1:17" hidden="1" x14ac:dyDescent="0.4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2">
        <f t="shared" si="42"/>
        <v>3565673000</v>
      </c>
      <c r="K483" s="5">
        <f t="shared" si="43"/>
        <v>0.12924358532988214</v>
      </c>
      <c r="L483" t="s">
        <v>24</v>
      </c>
      <c r="M483" t="s">
        <v>198</v>
      </c>
      <c r="N483" s="57">
        <f t="shared" si="44"/>
        <v>3565673000</v>
      </c>
      <c r="O483" s="57">
        <f t="shared" si="45"/>
        <v>1520428000</v>
      </c>
      <c r="P483" s="58">
        <f t="shared" si="46"/>
        <v>0.30309910277497976</v>
      </c>
      <c r="Q483" s="58">
        <f t="shared" si="47"/>
        <v>0.12924358532988214</v>
      </c>
    </row>
    <row r="484" spans="1:17" hidden="1" x14ac:dyDescent="0.4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2">
        <f t="shared" si="42"/>
        <v>3675801000</v>
      </c>
      <c r="K484" s="5">
        <f t="shared" si="43"/>
        <v>0.14117585270493266</v>
      </c>
      <c r="L484" t="s">
        <v>24</v>
      </c>
      <c r="M484" t="s">
        <v>198</v>
      </c>
      <c r="N484" s="57">
        <f t="shared" si="44"/>
        <v>3675801000</v>
      </c>
      <c r="O484" s="57">
        <f t="shared" si="45"/>
        <v>1806360000</v>
      </c>
      <c r="P484" s="58">
        <f t="shared" si="46"/>
        <v>0.28728179352324246</v>
      </c>
      <c r="Q484" s="58">
        <f t="shared" si="47"/>
        <v>0.14117585270493266</v>
      </c>
    </row>
    <row r="485" spans="1:17" hidden="1" x14ac:dyDescent="0.4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2">
        <f t="shared" si="42"/>
        <v>3957003000</v>
      </c>
      <c r="K485" s="5">
        <f t="shared" si="43"/>
        <v>9.9539996010691467E-2</v>
      </c>
      <c r="L485" t="s">
        <v>24</v>
      </c>
      <c r="M485" t="s">
        <v>198</v>
      </c>
      <c r="N485" s="57">
        <f t="shared" si="44"/>
        <v>3957003000</v>
      </c>
      <c r="O485" s="57">
        <f t="shared" si="45"/>
        <v>1371844000</v>
      </c>
      <c r="P485" s="58">
        <f t="shared" si="46"/>
        <v>0.28711723988609061</v>
      </c>
      <c r="Q485" s="58">
        <f t="shared" si="47"/>
        <v>9.9539996010691467E-2</v>
      </c>
    </row>
    <row r="486" spans="1:17" hidden="1" x14ac:dyDescent="0.4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2">
        <f t="shared" si="42"/>
        <v>8129000000</v>
      </c>
      <c r="K486" s="5">
        <f t="shared" si="43"/>
        <v>0.2506492257381937</v>
      </c>
      <c r="L486" t="s">
        <v>82</v>
      </c>
      <c r="M486" t="s">
        <v>83</v>
      </c>
      <c r="N486" s="57">
        <f t="shared" si="44"/>
        <v>8129000000</v>
      </c>
      <c r="O486" s="57">
        <f t="shared" si="45"/>
        <v>2606000000</v>
      </c>
      <c r="P486" s="58">
        <f t="shared" si="46"/>
        <v>0.7818601519669135</v>
      </c>
      <c r="Q486" s="58">
        <f t="shared" si="47"/>
        <v>0.2506492257381937</v>
      </c>
    </row>
    <row r="487" spans="1:17" hidden="1" x14ac:dyDescent="0.4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2">
        <f t="shared" si="42"/>
        <v>18306000000</v>
      </c>
      <c r="K487" s="5">
        <f t="shared" si="43"/>
        <v>0.32449849791646479</v>
      </c>
      <c r="L487" t="s">
        <v>82</v>
      </c>
      <c r="M487" t="s">
        <v>83</v>
      </c>
      <c r="N487" s="57">
        <f t="shared" si="44"/>
        <v>18306000000</v>
      </c>
      <c r="O487" s="57">
        <f t="shared" si="45"/>
        <v>6697000000</v>
      </c>
      <c r="P487" s="58">
        <f t="shared" si="46"/>
        <v>0.88700455470491324</v>
      </c>
      <c r="Q487" s="58">
        <f t="shared" si="47"/>
        <v>0.32449849791646479</v>
      </c>
    </row>
    <row r="488" spans="1:17" hidden="1" x14ac:dyDescent="0.4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2">
        <f t="shared" si="42"/>
        <v>11041000000</v>
      </c>
      <c r="K488" s="5">
        <f t="shared" si="43"/>
        <v>1.300874857360213E-2</v>
      </c>
      <c r="L488" t="s">
        <v>82</v>
      </c>
      <c r="M488" t="s">
        <v>83</v>
      </c>
      <c r="N488" s="57">
        <f t="shared" si="44"/>
        <v>11041000000</v>
      </c>
      <c r="O488" s="57">
        <f t="shared" si="45"/>
        <v>171000000</v>
      </c>
      <c r="P488" s="58">
        <f t="shared" si="46"/>
        <v>0.83993914035755046</v>
      </c>
      <c r="Q488" s="58">
        <f t="shared" si="47"/>
        <v>1.300874857360213E-2</v>
      </c>
    </row>
    <row r="489" spans="1:17" hidden="1" x14ac:dyDescent="0.4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2">
        <f t="shared" si="42"/>
        <v>10615000000</v>
      </c>
      <c r="K489" s="5">
        <f t="shared" si="43"/>
        <v>0.19242436664753629</v>
      </c>
      <c r="L489" t="s">
        <v>82</v>
      </c>
      <c r="M489" t="s">
        <v>83</v>
      </c>
      <c r="N489" s="57">
        <f t="shared" si="44"/>
        <v>10615000000</v>
      </c>
      <c r="O489" s="57">
        <f t="shared" si="45"/>
        <v>2347000000</v>
      </c>
      <c r="P489" s="58">
        <f t="shared" si="46"/>
        <v>0.87029597441993933</v>
      </c>
      <c r="Q489" s="58">
        <f t="shared" si="47"/>
        <v>0.19242436664753629</v>
      </c>
    </row>
    <row r="490" spans="1:17" hidden="1" x14ac:dyDescent="0.4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 t="shared" si="42"/>
        <v>2409000000</v>
      </c>
      <c r="K490" s="5">
        <f t="shared" si="43"/>
        <v>3.8978140637345275E-2</v>
      </c>
      <c r="L490" t="s">
        <v>21</v>
      </c>
      <c r="M490" t="s">
        <v>92</v>
      </c>
      <c r="N490" s="57">
        <f t="shared" si="44"/>
        <v>2409000000</v>
      </c>
      <c r="O490" s="57">
        <f t="shared" si="45"/>
        <v>148000000</v>
      </c>
      <c r="P490" s="58">
        <f t="shared" si="46"/>
        <v>0.63444824861732951</v>
      </c>
      <c r="Q490" s="58">
        <f t="shared" si="47"/>
        <v>3.8978140637345275E-2</v>
      </c>
    </row>
    <row r="491" spans="1:17" hidden="1" x14ac:dyDescent="0.4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 t="shared" si="42"/>
        <v>2228000000</v>
      </c>
      <c r="K491" s="5">
        <f t="shared" si="43"/>
        <v>8.951048951048951E-3</v>
      </c>
      <c r="L491" t="s">
        <v>21</v>
      </c>
      <c r="M491" t="s">
        <v>92</v>
      </c>
      <c r="N491" s="57">
        <f t="shared" si="44"/>
        <v>2228000000</v>
      </c>
      <c r="O491" s="57">
        <f t="shared" si="45"/>
        <v>32000000</v>
      </c>
      <c r="P491" s="58">
        <f t="shared" si="46"/>
        <v>0.6232167832167832</v>
      </c>
      <c r="Q491" s="58">
        <f t="shared" si="47"/>
        <v>8.951048951048951E-3</v>
      </c>
    </row>
    <row r="492" spans="1:17" x14ac:dyDescent="0.4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 t="shared" si="42"/>
        <v>3086000000</v>
      </c>
      <c r="K492" s="5">
        <f t="shared" si="43"/>
        <v>0.20996677740863787</v>
      </c>
      <c r="L492" t="s">
        <v>21</v>
      </c>
      <c r="M492" t="s">
        <v>92</v>
      </c>
      <c r="N492" s="57">
        <f t="shared" si="44"/>
        <v>3086000000</v>
      </c>
      <c r="O492" s="57">
        <f t="shared" si="45"/>
        <v>948000000</v>
      </c>
      <c r="P492" s="58">
        <f t="shared" si="46"/>
        <v>0.68349944629014403</v>
      </c>
      <c r="Q492" s="58">
        <f t="shared" si="47"/>
        <v>0.20996677740863787</v>
      </c>
    </row>
    <row r="493" spans="1:17" hidden="1" x14ac:dyDescent="0.4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 t="shared" si="42"/>
        <v>3042000000</v>
      </c>
      <c r="K493" s="5">
        <f t="shared" si="43"/>
        <v>0.20427661510464057</v>
      </c>
      <c r="L493" t="s">
        <v>21</v>
      </c>
      <c r="M493" t="s">
        <v>92</v>
      </c>
      <c r="N493" s="57">
        <f t="shared" si="44"/>
        <v>3042000000</v>
      </c>
      <c r="O493" s="57">
        <f t="shared" si="45"/>
        <v>898000000</v>
      </c>
      <c r="P493" s="58">
        <f t="shared" si="46"/>
        <v>0.69199272065514106</v>
      </c>
      <c r="Q493" s="58">
        <f t="shared" si="47"/>
        <v>0.20427661510464057</v>
      </c>
    </row>
    <row r="494" spans="1:17" hidden="1" x14ac:dyDescent="0.4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 t="shared" si="42"/>
        <v>6765000000</v>
      </c>
      <c r="K494" s="5">
        <f t="shared" si="43"/>
        <v>0.29720237374349034</v>
      </c>
      <c r="L494" t="s">
        <v>21</v>
      </c>
      <c r="M494" t="s">
        <v>56</v>
      </c>
      <c r="N494" s="57">
        <f t="shared" si="44"/>
        <v>6765000000</v>
      </c>
      <c r="O494" s="57">
        <f t="shared" si="45"/>
        <v>2454000000</v>
      </c>
      <c r="P494" s="58">
        <f t="shared" si="46"/>
        <v>0.81930483226353401</v>
      </c>
      <c r="Q494" s="58">
        <f t="shared" si="47"/>
        <v>0.29720237374349034</v>
      </c>
    </row>
    <row r="495" spans="1:17" hidden="1" x14ac:dyDescent="0.4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 t="shared" si="42"/>
        <v>7127000000</v>
      </c>
      <c r="K495" s="5">
        <f t="shared" si="43"/>
        <v>0.28168373151308307</v>
      </c>
      <c r="L495" t="s">
        <v>21</v>
      </c>
      <c r="M495" t="s">
        <v>56</v>
      </c>
      <c r="N495" s="57">
        <f t="shared" si="44"/>
        <v>7127000000</v>
      </c>
      <c r="O495" s="57">
        <f t="shared" si="45"/>
        <v>2476000000</v>
      </c>
      <c r="P495" s="58">
        <f t="shared" si="46"/>
        <v>0.81080773606370871</v>
      </c>
      <c r="Q495" s="58">
        <f t="shared" si="47"/>
        <v>0.28168373151308307</v>
      </c>
    </row>
    <row r="496" spans="1:17" x14ac:dyDescent="0.4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 t="shared" si="42"/>
        <v>6821000000</v>
      </c>
      <c r="K496" s="5">
        <f t="shared" si="43"/>
        <v>0.25570297951582865</v>
      </c>
      <c r="L496" t="s">
        <v>21</v>
      </c>
      <c r="M496" t="s">
        <v>56</v>
      </c>
      <c r="N496" s="57">
        <f t="shared" si="44"/>
        <v>6821000000</v>
      </c>
      <c r="O496" s="57">
        <f t="shared" si="45"/>
        <v>2197000000</v>
      </c>
      <c r="P496" s="58">
        <f t="shared" si="46"/>
        <v>0.79387802607076352</v>
      </c>
      <c r="Q496" s="58">
        <f t="shared" si="47"/>
        <v>0.25570297951582865</v>
      </c>
    </row>
    <row r="497" spans="1:17" hidden="1" x14ac:dyDescent="0.4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 t="shared" si="42"/>
        <v>6972000000</v>
      </c>
      <c r="K497" s="5">
        <f t="shared" si="43"/>
        <v>0.25893752088205813</v>
      </c>
      <c r="L497" t="s">
        <v>21</v>
      </c>
      <c r="M497" t="s">
        <v>56</v>
      </c>
      <c r="N497" s="57">
        <f t="shared" si="44"/>
        <v>6972000000</v>
      </c>
      <c r="O497" s="57">
        <f t="shared" si="45"/>
        <v>2325000000</v>
      </c>
      <c r="P497" s="58">
        <f t="shared" si="46"/>
        <v>0.77647844971600399</v>
      </c>
      <c r="Q497" s="58">
        <f t="shared" si="47"/>
        <v>0.25893752088205813</v>
      </c>
    </row>
    <row r="498" spans="1:17" hidden="1" x14ac:dyDescent="0.4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2">
        <f t="shared" si="42"/>
        <v>5453300000</v>
      </c>
      <c r="K498" s="5">
        <f t="shared" si="43"/>
        <v>0.12121263314384181</v>
      </c>
      <c r="L498" t="s">
        <v>58</v>
      </c>
      <c r="M498" t="s">
        <v>59</v>
      </c>
      <c r="N498" s="57">
        <f t="shared" si="44"/>
        <v>5453300000</v>
      </c>
      <c r="O498" s="57">
        <f t="shared" si="45"/>
        <v>1435000000</v>
      </c>
      <c r="P498" s="58">
        <f t="shared" si="46"/>
        <v>0.46063334656676835</v>
      </c>
      <c r="Q498" s="58">
        <f t="shared" si="47"/>
        <v>0.12121263314384181</v>
      </c>
    </row>
    <row r="499" spans="1:17" hidden="1" x14ac:dyDescent="0.4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2">
        <f t="shared" si="42"/>
        <v>6092200000</v>
      </c>
      <c r="K499" s="5">
        <f t="shared" si="43"/>
        <v>0.13067590203268595</v>
      </c>
      <c r="L499" t="s">
        <v>58</v>
      </c>
      <c r="M499" t="s">
        <v>59</v>
      </c>
      <c r="N499" s="57">
        <f t="shared" si="44"/>
        <v>6092200000</v>
      </c>
      <c r="O499" s="57">
        <f t="shared" si="45"/>
        <v>1731900000</v>
      </c>
      <c r="P499" s="58">
        <f t="shared" si="46"/>
        <v>0.45967072600238434</v>
      </c>
      <c r="Q499" s="58">
        <f t="shared" si="47"/>
        <v>0.13067590203268595</v>
      </c>
    </row>
    <row r="500" spans="1:17" hidden="1" x14ac:dyDescent="0.4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2">
        <f t="shared" si="42"/>
        <v>6601400000</v>
      </c>
      <c r="K500" s="5">
        <f t="shared" si="43"/>
        <v>0.14171772697034418</v>
      </c>
      <c r="L500" t="s">
        <v>58</v>
      </c>
      <c r="M500" t="s">
        <v>59</v>
      </c>
      <c r="N500" s="57">
        <f t="shared" si="44"/>
        <v>6601400000</v>
      </c>
      <c r="O500" s="57">
        <f t="shared" si="45"/>
        <v>2023800000</v>
      </c>
      <c r="P500" s="58">
        <f t="shared" si="46"/>
        <v>0.4622667273554848</v>
      </c>
      <c r="Q500" s="58">
        <f t="shared" si="47"/>
        <v>0.14171772697034418</v>
      </c>
    </row>
    <row r="501" spans="1:17" hidden="1" x14ac:dyDescent="0.4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2">
        <f t="shared" si="42"/>
        <v>6321600000</v>
      </c>
      <c r="K501" s="5">
        <f t="shared" si="43"/>
        <v>0.14589039578888308</v>
      </c>
      <c r="L501" t="s">
        <v>58</v>
      </c>
      <c r="M501" t="s">
        <v>59</v>
      </c>
      <c r="N501" s="57">
        <f t="shared" si="44"/>
        <v>6321600000</v>
      </c>
      <c r="O501" s="57">
        <f t="shared" si="45"/>
        <v>1976100000</v>
      </c>
      <c r="P501" s="58">
        <f t="shared" si="46"/>
        <v>0.46670751784778264</v>
      </c>
      <c r="Q501" s="58">
        <f t="shared" si="47"/>
        <v>0.14589039578888308</v>
      </c>
    </row>
    <row r="502" spans="1:17" hidden="1" x14ac:dyDescent="0.4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2">
        <f t="shared" si="42"/>
        <v>5163000000</v>
      </c>
      <c r="K502" s="5">
        <f t="shared" si="43"/>
        <v>0.18164157357940747</v>
      </c>
      <c r="L502" t="s">
        <v>41</v>
      </c>
      <c r="M502" t="s">
        <v>44</v>
      </c>
      <c r="N502" s="57">
        <f t="shared" si="44"/>
        <v>5163000000</v>
      </c>
      <c r="O502" s="57">
        <f t="shared" si="45"/>
        <v>2244000000</v>
      </c>
      <c r="P502" s="58">
        <f t="shared" si="46"/>
        <v>0.41792132102962598</v>
      </c>
      <c r="Q502" s="58">
        <f t="shared" si="47"/>
        <v>0.18164157357940747</v>
      </c>
    </row>
    <row r="503" spans="1:17" hidden="1" x14ac:dyDescent="0.4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2">
        <f t="shared" si="42"/>
        <v>5112000000</v>
      </c>
      <c r="K503" s="5">
        <f t="shared" si="43"/>
        <v>0.16750522486260547</v>
      </c>
      <c r="L503" t="s">
        <v>41</v>
      </c>
      <c r="M503" t="s">
        <v>44</v>
      </c>
      <c r="N503" s="57">
        <f t="shared" si="44"/>
        <v>5112000000</v>
      </c>
      <c r="O503" s="57">
        <f t="shared" si="45"/>
        <v>2164000000</v>
      </c>
      <c r="P503" s="58">
        <f t="shared" si="46"/>
        <v>0.39569626132053559</v>
      </c>
      <c r="Q503" s="58">
        <f t="shared" si="47"/>
        <v>0.16750522486260547</v>
      </c>
    </row>
    <row r="504" spans="1:17" hidden="1" x14ac:dyDescent="0.4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2">
        <f t="shared" si="42"/>
        <v>5494000000</v>
      </c>
      <c r="K504" s="5">
        <f t="shared" si="43"/>
        <v>0.19332483670543252</v>
      </c>
      <c r="L504" t="s">
        <v>41</v>
      </c>
      <c r="M504" t="s">
        <v>44</v>
      </c>
      <c r="N504" s="57">
        <f t="shared" si="44"/>
        <v>5494000000</v>
      </c>
      <c r="O504" s="57">
        <f t="shared" si="45"/>
        <v>2427000000</v>
      </c>
      <c r="P504" s="58">
        <f t="shared" si="46"/>
        <v>0.43762944081567623</v>
      </c>
      <c r="Q504" s="58">
        <f t="shared" si="47"/>
        <v>0.19332483670543252</v>
      </c>
    </row>
    <row r="505" spans="1:17" hidden="1" x14ac:dyDescent="0.4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2">
        <f t="shared" si="42"/>
        <v>5718000000</v>
      </c>
      <c r="K505" s="5">
        <f t="shared" si="43"/>
        <v>0.2046376811594203</v>
      </c>
      <c r="L505" t="s">
        <v>41</v>
      </c>
      <c r="M505" t="s">
        <v>44</v>
      </c>
      <c r="N505" s="57">
        <f t="shared" si="44"/>
        <v>5718000000</v>
      </c>
      <c r="O505" s="57">
        <f t="shared" si="45"/>
        <v>2471000000</v>
      </c>
      <c r="P505" s="58">
        <f t="shared" si="46"/>
        <v>0.47354037267080751</v>
      </c>
      <c r="Q505" s="58">
        <f t="shared" si="47"/>
        <v>0.2046376811594203</v>
      </c>
    </row>
    <row r="506" spans="1:17" hidden="1" x14ac:dyDescent="0.4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2">
        <f t="shared" si="42"/>
        <v>1313500000</v>
      </c>
      <c r="K506" s="5">
        <f t="shared" si="43"/>
        <v>0.23154848046309695</v>
      </c>
      <c r="L506" t="s">
        <v>12</v>
      </c>
      <c r="M506" t="s">
        <v>210</v>
      </c>
      <c r="N506" s="57">
        <f t="shared" si="44"/>
        <v>1313500000</v>
      </c>
      <c r="O506" s="57">
        <f t="shared" si="45"/>
        <v>480000000</v>
      </c>
      <c r="P506" s="58">
        <f t="shared" si="46"/>
        <v>0.63362276893391223</v>
      </c>
      <c r="Q506" s="58">
        <f t="shared" si="47"/>
        <v>0.23154848046309695</v>
      </c>
    </row>
    <row r="507" spans="1:17" hidden="1" x14ac:dyDescent="0.4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2">
        <f t="shared" si="42"/>
        <v>1516600000</v>
      </c>
      <c r="K507" s="5">
        <f t="shared" si="43"/>
        <v>0.26528929206996832</v>
      </c>
      <c r="L507" t="s">
        <v>12</v>
      </c>
      <c r="M507" t="s">
        <v>210</v>
      </c>
      <c r="N507" s="57">
        <f t="shared" si="44"/>
        <v>1516600000</v>
      </c>
      <c r="O507" s="57">
        <f t="shared" si="45"/>
        <v>611200000</v>
      </c>
      <c r="P507" s="58">
        <f t="shared" si="46"/>
        <v>0.6582750987456053</v>
      </c>
      <c r="Q507" s="58">
        <f t="shared" si="47"/>
        <v>0.26528929206996832</v>
      </c>
    </row>
    <row r="508" spans="1:17" hidden="1" x14ac:dyDescent="0.4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2">
        <f t="shared" si="42"/>
        <v>1591700000</v>
      </c>
      <c r="K508" s="5">
        <f t="shared" si="43"/>
        <v>0.26194385158430472</v>
      </c>
      <c r="L508" t="s">
        <v>12</v>
      </c>
      <c r="M508" t="s">
        <v>210</v>
      </c>
      <c r="N508" s="57">
        <f t="shared" si="44"/>
        <v>1591700000</v>
      </c>
      <c r="O508" s="57">
        <f t="shared" si="45"/>
        <v>638200000</v>
      </c>
      <c r="P508" s="58">
        <f t="shared" si="46"/>
        <v>0.65329995074700375</v>
      </c>
      <c r="Q508" s="58">
        <f t="shared" si="47"/>
        <v>0.26194385158430472</v>
      </c>
    </row>
    <row r="509" spans="1:17" hidden="1" x14ac:dyDescent="0.4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2">
        <f t="shared" si="42"/>
        <v>1776200000</v>
      </c>
      <c r="K509" s="5">
        <f t="shared" si="43"/>
        <v>0.26051208890223759</v>
      </c>
      <c r="L509" t="s">
        <v>12</v>
      </c>
      <c r="M509" t="s">
        <v>210</v>
      </c>
      <c r="N509" s="57">
        <f t="shared" si="44"/>
        <v>1776200000</v>
      </c>
      <c r="O509" s="57">
        <f t="shared" si="45"/>
        <v>693900000</v>
      </c>
      <c r="P509" s="58">
        <f t="shared" si="46"/>
        <v>0.66684186814837065</v>
      </c>
      <c r="Q509" s="58">
        <f t="shared" si="47"/>
        <v>0.26051208890223759</v>
      </c>
    </row>
    <row r="510" spans="1:17" hidden="1" x14ac:dyDescent="0.4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2">
        <f t="shared" si="42"/>
        <v>4115000000</v>
      </c>
      <c r="K510" s="5">
        <f t="shared" si="43"/>
        <v>0.19027145506659923</v>
      </c>
      <c r="L510" t="s">
        <v>41</v>
      </c>
      <c r="M510" t="s">
        <v>44</v>
      </c>
      <c r="N510" s="57">
        <f t="shared" si="44"/>
        <v>4115000000</v>
      </c>
      <c r="O510" s="57">
        <f t="shared" si="45"/>
        <v>2257000000</v>
      </c>
      <c r="P510" s="58">
        <f t="shared" si="46"/>
        <v>0.34690608666329459</v>
      </c>
      <c r="Q510" s="58">
        <f t="shared" si="47"/>
        <v>0.19027145506659923</v>
      </c>
    </row>
    <row r="511" spans="1:17" hidden="1" x14ac:dyDescent="0.4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2">
        <f t="shared" si="42"/>
        <v>4217000000</v>
      </c>
      <c r="K511" s="5">
        <f t="shared" si="43"/>
        <v>0.18170256736348461</v>
      </c>
      <c r="L511" t="s">
        <v>41</v>
      </c>
      <c r="M511" t="s">
        <v>44</v>
      </c>
      <c r="N511" s="57">
        <f t="shared" si="44"/>
        <v>4217000000</v>
      </c>
      <c r="O511" s="57">
        <f t="shared" si="45"/>
        <v>2286000000</v>
      </c>
      <c r="P511" s="58">
        <f t="shared" si="46"/>
        <v>0.33518798187743426</v>
      </c>
      <c r="Q511" s="58">
        <f t="shared" si="47"/>
        <v>0.18170256736348461</v>
      </c>
    </row>
    <row r="512" spans="1:17" hidden="1" x14ac:dyDescent="0.4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2">
        <f t="shared" si="42"/>
        <v>4671000000</v>
      </c>
      <c r="K512" s="5">
        <f t="shared" si="43"/>
        <v>0.19600387683590548</v>
      </c>
      <c r="L512" t="s">
        <v>41</v>
      </c>
      <c r="M512" t="s">
        <v>44</v>
      </c>
      <c r="N512" s="57">
        <f t="shared" si="44"/>
        <v>4671000000</v>
      </c>
      <c r="O512" s="57">
        <f t="shared" si="45"/>
        <v>2629000000</v>
      </c>
      <c r="P512" s="58">
        <f t="shared" si="46"/>
        <v>0.34824424066204429</v>
      </c>
      <c r="Q512" s="58">
        <f t="shared" si="47"/>
        <v>0.19600387683590548</v>
      </c>
    </row>
    <row r="513" spans="1:17" hidden="1" x14ac:dyDescent="0.4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2">
        <f t="shared" si="42"/>
        <v>4268000000</v>
      </c>
      <c r="K513" s="5">
        <f t="shared" si="43"/>
        <v>0.17467893092676154</v>
      </c>
      <c r="L513" t="s">
        <v>41</v>
      </c>
      <c r="M513" t="s">
        <v>44</v>
      </c>
      <c r="N513" s="57">
        <f t="shared" si="44"/>
        <v>4268000000</v>
      </c>
      <c r="O513" s="57">
        <f t="shared" si="45"/>
        <v>2013000000</v>
      </c>
      <c r="P513" s="58">
        <f t="shared" si="46"/>
        <v>0.37035751475182233</v>
      </c>
      <c r="Q513" s="58">
        <f t="shared" si="47"/>
        <v>0.17467893092676154</v>
      </c>
    </row>
    <row r="514" spans="1:17" hidden="1" x14ac:dyDescent="0.4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2">
        <f t="shared" ref="J514:J577" si="48">E514-F514</f>
        <v>8155800000</v>
      </c>
      <c r="K514" s="5">
        <f t="shared" ref="K514:K577" si="49">(J514-G514-H514-I514)/E514</f>
        <v>0.1530982056041722</v>
      </c>
      <c r="L514" t="s">
        <v>35</v>
      </c>
      <c r="M514" t="s">
        <v>169</v>
      </c>
      <c r="N514" s="57">
        <f t="shared" si="44"/>
        <v>8155800000</v>
      </c>
      <c r="O514" s="57">
        <f t="shared" si="45"/>
        <v>1558800000</v>
      </c>
      <c r="P514" s="58">
        <f t="shared" si="46"/>
        <v>0.80102536904446209</v>
      </c>
      <c r="Q514" s="58">
        <f t="shared" si="47"/>
        <v>0.1530982056041722</v>
      </c>
    </row>
    <row r="515" spans="1:17" hidden="1" x14ac:dyDescent="0.4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2">
        <f t="shared" si="48"/>
        <v>8810600000</v>
      </c>
      <c r="K515" s="5">
        <f t="shared" si="49"/>
        <v>0.16635365764714463</v>
      </c>
      <c r="L515" t="s">
        <v>35</v>
      </c>
      <c r="M515" t="s">
        <v>169</v>
      </c>
      <c r="N515" s="57">
        <f t="shared" ref="N515:N578" si="50">E515-F515</f>
        <v>8810600000</v>
      </c>
      <c r="O515" s="57">
        <f t="shared" ref="O515:O578" si="51">N515-G515-H515-I515</f>
        <v>1824700000</v>
      </c>
      <c r="P515" s="58">
        <f t="shared" ref="P515:P578" si="52">1-(F515/E515)</f>
        <v>0.80324192254394289</v>
      </c>
      <c r="Q515" s="58">
        <f t="shared" ref="Q515:Q578" si="53">O515/E515</f>
        <v>0.16635365764714463</v>
      </c>
    </row>
    <row r="516" spans="1:17" hidden="1" x14ac:dyDescent="0.4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2">
        <f t="shared" si="48"/>
        <v>8679800000</v>
      </c>
      <c r="K516" s="5">
        <f t="shared" si="49"/>
        <v>0.1490018923231049</v>
      </c>
      <c r="L516" t="s">
        <v>35</v>
      </c>
      <c r="M516" t="s">
        <v>169</v>
      </c>
      <c r="N516" s="57">
        <f t="shared" si="50"/>
        <v>8679800000</v>
      </c>
      <c r="O516" s="57">
        <f t="shared" si="51"/>
        <v>1606300000</v>
      </c>
      <c r="P516" s="58">
        <f t="shared" si="52"/>
        <v>0.80514637675781975</v>
      </c>
      <c r="Q516" s="58">
        <f t="shared" si="53"/>
        <v>0.1490018923231049</v>
      </c>
    </row>
    <row r="517" spans="1:17" hidden="1" x14ac:dyDescent="0.4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2">
        <f t="shared" si="48"/>
        <v>9081200000</v>
      </c>
      <c r="K517" s="5">
        <f t="shared" si="49"/>
        <v>0.15479964128108822</v>
      </c>
      <c r="L517" t="s">
        <v>35</v>
      </c>
      <c r="M517" t="s">
        <v>169</v>
      </c>
      <c r="N517" s="57">
        <f t="shared" si="50"/>
        <v>9081200000</v>
      </c>
      <c r="O517" s="57">
        <f t="shared" si="51"/>
        <v>1743400000</v>
      </c>
      <c r="P517" s="58">
        <f t="shared" si="52"/>
        <v>0.80633618355042924</v>
      </c>
      <c r="Q517" s="58">
        <f t="shared" si="53"/>
        <v>0.15479964128108822</v>
      </c>
    </row>
    <row r="518" spans="1:17" hidden="1" x14ac:dyDescent="0.4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2">
        <f t="shared" si="48"/>
        <v>1762000000</v>
      </c>
      <c r="K518" s="5">
        <f t="shared" si="49"/>
        <v>0.11355220933102937</v>
      </c>
      <c r="L518" t="s">
        <v>58</v>
      </c>
      <c r="M518" t="s">
        <v>192</v>
      </c>
      <c r="N518" s="57">
        <f t="shared" si="50"/>
        <v>1762000000</v>
      </c>
      <c r="O518" s="57">
        <f t="shared" si="51"/>
        <v>920000000</v>
      </c>
      <c r="P518" s="58">
        <f t="shared" si="52"/>
        <v>0.21747716613181933</v>
      </c>
      <c r="Q518" s="58">
        <f t="shared" si="53"/>
        <v>0.11355220933102937</v>
      </c>
    </row>
    <row r="519" spans="1:17" hidden="1" x14ac:dyDescent="0.4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2">
        <f t="shared" si="48"/>
        <v>2776000000</v>
      </c>
      <c r="K519" s="5">
        <f t="shared" si="49"/>
        <v>0.20727272727272728</v>
      </c>
      <c r="L519" t="s">
        <v>58</v>
      </c>
      <c r="M519" t="s">
        <v>192</v>
      </c>
      <c r="N519" s="57">
        <f t="shared" si="50"/>
        <v>2776000000</v>
      </c>
      <c r="O519" s="57">
        <f t="shared" si="51"/>
        <v>1938000000</v>
      </c>
      <c r="P519" s="58">
        <f t="shared" si="52"/>
        <v>0.29689839572192511</v>
      </c>
      <c r="Q519" s="58">
        <f t="shared" si="53"/>
        <v>0.20727272727272728</v>
      </c>
    </row>
    <row r="520" spans="1:17" hidden="1" x14ac:dyDescent="0.4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2">
        <f t="shared" si="48"/>
        <v>2221000000</v>
      </c>
      <c r="K520" s="5">
        <f t="shared" si="49"/>
        <v>0.13005143277002204</v>
      </c>
      <c r="L520" t="s">
        <v>58</v>
      </c>
      <c r="M520" t="s">
        <v>192</v>
      </c>
      <c r="N520" s="57">
        <f t="shared" si="50"/>
        <v>2221000000</v>
      </c>
      <c r="O520" s="57">
        <f t="shared" si="51"/>
        <v>1239000000</v>
      </c>
      <c r="P520" s="58">
        <f t="shared" si="52"/>
        <v>0.23312690248766665</v>
      </c>
      <c r="Q520" s="58">
        <f t="shared" si="53"/>
        <v>0.13005143277002204</v>
      </c>
    </row>
    <row r="521" spans="1:17" hidden="1" x14ac:dyDescent="0.4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2">
        <f t="shared" si="48"/>
        <v>2580000000</v>
      </c>
      <c r="K521" s="5">
        <f t="shared" si="49"/>
        <v>0.16241708126036483</v>
      </c>
      <c r="L521" t="s">
        <v>58</v>
      </c>
      <c r="M521" t="s">
        <v>192</v>
      </c>
      <c r="N521" s="57">
        <f t="shared" si="50"/>
        <v>2580000000</v>
      </c>
      <c r="O521" s="57">
        <f t="shared" si="51"/>
        <v>1567000000</v>
      </c>
      <c r="P521" s="58">
        <f t="shared" si="52"/>
        <v>0.26741293532338306</v>
      </c>
      <c r="Q521" s="58">
        <f t="shared" si="53"/>
        <v>0.16241708126036483</v>
      </c>
    </row>
    <row r="522" spans="1:17" hidden="1" x14ac:dyDescent="0.4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2">
        <f t="shared" si="48"/>
        <v>9952000000</v>
      </c>
      <c r="K522" s="5">
        <f t="shared" si="49"/>
        <v>0.15979569500182414</v>
      </c>
      <c r="L522" t="s">
        <v>12</v>
      </c>
      <c r="M522" t="s">
        <v>163</v>
      </c>
      <c r="N522" s="57">
        <f t="shared" si="50"/>
        <v>9952000000</v>
      </c>
      <c r="O522" s="57">
        <f t="shared" si="51"/>
        <v>3942000000</v>
      </c>
      <c r="P522" s="58">
        <f t="shared" si="52"/>
        <v>0.40342129798532567</v>
      </c>
      <c r="Q522" s="58">
        <f t="shared" si="53"/>
        <v>0.15979569500182414</v>
      </c>
    </row>
    <row r="523" spans="1:17" hidden="1" x14ac:dyDescent="0.4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2">
        <f t="shared" si="48"/>
        <v>7762000000</v>
      </c>
      <c r="K523" s="5">
        <f t="shared" si="49"/>
        <v>0.19099983082388766</v>
      </c>
      <c r="L523" t="s">
        <v>12</v>
      </c>
      <c r="M523" t="s">
        <v>163</v>
      </c>
      <c r="N523" s="57">
        <f t="shared" si="50"/>
        <v>7762000000</v>
      </c>
      <c r="O523" s="57">
        <f t="shared" si="51"/>
        <v>3387000000</v>
      </c>
      <c r="P523" s="58">
        <f t="shared" si="52"/>
        <v>0.43771499464275643</v>
      </c>
      <c r="Q523" s="58">
        <f t="shared" si="53"/>
        <v>0.19099983082388766</v>
      </c>
    </row>
    <row r="524" spans="1:17" hidden="1" x14ac:dyDescent="0.4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2">
        <f t="shared" si="48"/>
        <v>7008000000</v>
      </c>
      <c r="K524" s="5">
        <f t="shared" si="49"/>
        <v>0.18111883808234353</v>
      </c>
      <c r="L524" t="s">
        <v>12</v>
      </c>
      <c r="M524" t="s">
        <v>163</v>
      </c>
      <c r="N524" s="57">
        <f t="shared" si="50"/>
        <v>7008000000</v>
      </c>
      <c r="O524" s="57">
        <f t="shared" si="51"/>
        <v>2943000000</v>
      </c>
      <c r="P524" s="58">
        <f t="shared" si="52"/>
        <v>0.43128807926641644</v>
      </c>
      <c r="Q524" s="58">
        <f t="shared" si="53"/>
        <v>0.18111883808234353</v>
      </c>
    </row>
    <row r="525" spans="1:17" hidden="1" x14ac:dyDescent="0.4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2">
        <f t="shared" si="48"/>
        <v>6262000000</v>
      </c>
      <c r="K525" s="5">
        <f t="shared" si="49"/>
        <v>0.17242804021484645</v>
      </c>
      <c r="L525" t="s">
        <v>12</v>
      </c>
      <c r="M525" t="s">
        <v>163</v>
      </c>
      <c r="N525" s="57">
        <f t="shared" si="50"/>
        <v>6262000000</v>
      </c>
      <c r="O525" s="57">
        <f t="shared" si="51"/>
        <v>2504000000</v>
      </c>
      <c r="P525" s="58">
        <f t="shared" si="52"/>
        <v>0.43120782261396506</v>
      </c>
      <c r="Q525" s="58">
        <f t="shared" si="53"/>
        <v>0.17242804021484645</v>
      </c>
    </row>
    <row r="526" spans="1:17" hidden="1" x14ac:dyDescent="0.4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2">
        <f t="shared" si="48"/>
        <v>9983208000</v>
      </c>
      <c r="K526" s="5">
        <f t="shared" si="49"/>
        <v>0.25260317962487233</v>
      </c>
      <c r="L526" t="s">
        <v>82</v>
      </c>
      <c r="M526" t="s">
        <v>83</v>
      </c>
      <c r="N526" s="57">
        <f t="shared" si="50"/>
        <v>9983208000</v>
      </c>
      <c r="O526" s="57">
        <f t="shared" si="51"/>
        <v>2951071000</v>
      </c>
      <c r="P526" s="58">
        <f t="shared" si="52"/>
        <v>0.85453385691379924</v>
      </c>
      <c r="Q526" s="58">
        <f t="shared" si="53"/>
        <v>0.25260317962487233</v>
      </c>
    </row>
    <row r="527" spans="1:17" hidden="1" x14ac:dyDescent="0.4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2">
        <f t="shared" si="48"/>
        <v>12420225000</v>
      </c>
      <c r="K527" s="5">
        <f t="shared" si="49"/>
        <v>0.28978524230975411</v>
      </c>
      <c r="L527" t="s">
        <v>82</v>
      </c>
      <c r="M527" t="s">
        <v>83</v>
      </c>
      <c r="N527" s="57">
        <f t="shared" si="50"/>
        <v>12420225000</v>
      </c>
      <c r="O527" s="57">
        <f t="shared" si="51"/>
        <v>4198153000</v>
      </c>
      <c r="P527" s="58">
        <f t="shared" si="52"/>
        <v>0.85732890420303054</v>
      </c>
      <c r="Q527" s="58">
        <f t="shared" si="53"/>
        <v>0.28978524230975411</v>
      </c>
    </row>
    <row r="528" spans="1:17" hidden="1" x14ac:dyDescent="0.4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2">
        <f t="shared" si="48"/>
        <v>15500951000</v>
      </c>
      <c r="K528" s="5">
        <f t="shared" si="49"/>
        <v>0.34478285410754661</v>
      </c>
      <c r="L528" t="s">
        <v>82</v>
      </c>
      <c r="M528" t="s">
        <v>83</v>
      </c>
      <c r="N528" s="57">
        <f t="shared" si="50"/>
        <v>15500951000</v>
      </c>
      <c r="O528" s="57">
        <f t="shared" si="51"/>
        <v>6218276000</v>
      </c>
      <c r="P528" s="58">
        <f t="shared" si="52"/>
        <v>0.85947650557183841</v>
      </c>
      <c r="Q528" s="58">
        <f t="shared" si="53"/>
        <v>0.34478285410754661</v>
      </c>
    </row>
    <row r="529" spans="1:17" hidden="1" x14ac:dyDescent="0.4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2">
        <f t="shared" si="48"/>
        <v>6579671000</v>
      </c>
      <c r="K529" s="5">
        <f t="shared" si="49"/>
        <v>1.0471910245793628E-2</v>
      </c>
      <c r="L529" t="s">
        <v>82</v>
      </c>
      <c r="M529" t="s">
        <v>83</v>
      </c>
      <c r="N529" s="57">
        <f t="shared" si="50"/>
        <v>6579671000</v>
      </c>
      <c r="O529" s="57">
        <f t="shared" si="51"/>
        <v>91707000</v>
      </c>
      <c r="P529" s="58">
        <f t="shared" si="52"/>
        <v>0.75132458982249128</v>
      </c>
      <c r="Q529" s="58">
        <f t="shared" si="53"/>
        <v>1.0471910245793628E-2</v>
      </c>
    </row>
    <row r="530" spans="1:17" hidden="1" x14ac:dyDescent="0.4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2">
        <f t="shared" si="48"/>
        <v>942759000</v>
      </c>
      <c r="K530" s="5">
        <f t="shared" si="49"/>
        <v>0.21806942548808506</v>
      </c>
      <c r="L530" t="s">
        <v>51</v>
      </c>
      <c r="M530" t="s">
        <v>52</v>
      </c>
      <c r="N530" s="57">
        <f t="shared" si="50"/>
        <v>942759000</v>
      </c>
      <c r="O530" s="57">
        <f t="shared" si="51"/>
        <v>411579000</v>
      </c>
      <c r="P530" s="58">
        <f t="shared" si="52"/>
        <v>0.49950778223311099</v>
      </c>
      <c r="Q530" s="58">
        <f t="shared" si="53"/>
        <v>0.21806942548808506</v>
      </c>
    </row>
    <row r="531" spans="1:17" hidden="1" x14ac:dyDescent="0.4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2">
        <f t="shared" si="48"/>
        <v>1088363000</v>
      </c>
      <c r="K531" s="5">
        <f t="shared" si="49"/>
        <v>0.2169069931427754</v>
      </c>
      <c r="L531" t="s">
        <v>51</v>
      </c>
      <c r="M531" t="s">
        <v>52</v>
      </c>
      <c r="N531" s="57">
        <f t="shared" si="50"/>
        <v>1088363000</v>
      </c>
      <c r="O531" s="57">
        <f t="shared" si="51"/>
        <v>466950000</v>
      </c>
      <c r="P531" s="58">
        <f t="shared" si="52"/>
        <v>0.505564933671379</v>
      </c>
      <c r="Q531" s="58">
        <f t="shared" si="53"/>
        <v>0.2169069931427754</v>
      </c>
    </row>
    <row r="532" spans="1:17" hidden="1" x14ac:dyDescent="0.4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2">
        <f t="shared" si="48"/>
        <v>1245891000</v>
      </c>
      <c r="K532" s="5">
        <f t="shared" si="49"/>
        <v>0.20941853917871359</v>
      </c>
      <c r="L532" t="s">
        <v>51</v>
      </c>
      <c r="M532" t="s">
        <v>52</v>
      </c>
      <c r="N532" s="57">
        <f t="shared" si="50"/>
        <v>1245891000</v>
      </c>
      <c r="O532" s="57">
        <f t="shared" si="51"/>
        <v>511772000</v>
      </c>
      <c r="P532" s="58">
        <f t="shared" si="52"/>
        <v>0.50982209498742925</v>
      </c>
      <c r="Q532" s="58">
        <f t="shared" si="53"/>
        <v>0.20941853917871359</v>
      </c>
    </row>
    <row r="533" spans="1:17" hidden="1" x14ac:dyDescent="0.4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2">
        <f t="shared" si="48"/>
        <v>1434361000</v>
      </c>
      <c r="K533" s="5">
        <f t="shared" si="49"/>
        <v>0.22343900124254046</v>
      </c>
      <c r="L533" t="s">
        <v>51</v>
      </c>
      <c r="M533" t="s">
        <v>52</v>
      </c>
      <c r="N533" s="57">
        <f t="shared" si="50"/>
        <v>1434361000</v>
      </c>
      <c r="O533" s="57">
        <f t="shared" si="51"/>
        <v>609065000</v>
      </c>
      <c r="P533" s="58">
        <f t="shared" si="52"/>
        <v>0.52620358953683355</v>
      </c>
      <c r="Q533" s="58">
        <f t="shared" si="53"/>
        <v>0.22343900124254046</v>
      </c>
    </row>
    <row r="534" spans="1:17" hidden="1" x14ac:dyDescent="0.4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2">
        <f t="shared" si="48"/>
        <v>1121995000</v>
      </c>
      <c r="K534" s="5">
        <f t="shared" si="49"/>
        <v>0.29418736001446638</v>
      </c>
      <c r="L534" t="s">
        <v>51</v>
      </c>
      <c r="M534" t="s">
        <v>52</v>
      </c>
      <c r="N534" s="57">
        <f t="shared" si="50"/>
        <v>1121995000</v>
      </c>
      <c r="O534" s="57">
        <f t="shared" si="51"/>
        <v>514093000</v>
      </c>
      <c r="P534" s="58">
        <f t="shared" si="52"/>
        <v>0.64205648977798024</v>
      </c>
      <c r="Q534" s="58">
        <f t="shared" si="53"/>
        <v>0.29418736001446638</v>
      </c>
    </row>
    <row r="535" spans="1:17" hidden="1" x14ac:dyDescent="0.4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2">
        <f t="shared" si="48"/>
        <v>1553474000</v>
      </c>
      <c r="K535" s="5">
        <f t="shared" si="49"/>
        <v>0.21456697695106006</v>
      </c>
      <c r="L535" t="s">
        <v>51</v>
      </c>
      <c r="M535" t="s">
        <v>52</v>
      </c>
      <c r="N535" s="57">
        <f t="shared" si="50"/>
        <v>1553474000</v>
      </c>
      <c r="O535" s="57">
        <f t="shared" si="51"/>
        <v>512322000</v>
      </c>
      <c r="P535" s="58">
        <f t="shared" si="52"/>
        <v>0.65061469144809525</v>
      </c>
      <c r="Q535" s="58">
        <f t="shared" si="53"/>
        <v>0.21456697695106006</v>
      </c>
    </row>
    <row r="536" spans="1:17" hidden="1" x14ac:dyDescent="0.4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2">
        <f t="shared" si="48"/>
        <v>1731184000</v>
      </c>
      <c r="K536" s="5">
        <f t="shared" si="49"/>
        <v>0.35237621369248584</v>
      </c>
      <c r="L536" t="s">
        <v>51</v>
      </c>
      <c r="M536" t="s">
        <v>52</v>
      </c>
      <c r="N536" s="57">
        <f t="shared" si="50"/>
        <v>1731184000</v>
      </c>
      <c r="O536" s="57">
        <f t="shared" si="51"/>
        <v>921375000</v>
      </c>
      <c r="P536" s="58">
        <f t="shared" si="52"/>
        <v>0.66208445326280008</v>
      </c>
      <c r="Q536" s="58">
        <f t="shared" si="53"/>
        <v>0.35237621369248584</v>
      </c>
    </row>
    <row r="537" spans="1:17" hidden="1" x14ac:dyDescent="0.4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2">
        <f t="shared" si="48"/>
        <v>1839797000</v>
      </c>
      <c r="K537" s="5">
        <f t="shared" si="49"/>
        <v>0.36751652571162108</v>
      </c>
      <c r="L537" t="s">
        <v>51</v>
      </c>
      <c r="M537" t="s">
        <v>52</v>
      </c>
      <c r="N537" s="57">
        <f t="shared" si="50"/>
        <v>1839797000</v>
      </c>
      <c r="O537" s="57">
        <f t="shared" si="51"/>
        <v>1008820000</v>
      </c>
      <c r="P537" s="58">
        <f t="shared" si="52"/>
        <v>0.67024424719440867</v>
      </c>
      <c r="Q537" s="58">
        <f t="shared" si="53"/>
        <v>0.36751652571162108</v>
      </c>
    </row>
    <row r="538" spans="1:17" hidden="1" x14ac:dyDescent="0.4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2">
        <f t="shared" si="48"/>
        <v>1504616000</v>
      </c>
      <c r="K538" s="5">
        <f t="shared" si="49"/>
        <v>0.34995861071861367</v>
      </c>
      <c r="L538" t="s">
        <v>82</v>
      </c>
      <c r="M538" t="s">
        <v>83</v>
      </c>
      <c r="N538" s="57">
        <f t="shared" si="50"/>
        <v>1504616000</v>
      </c>
      <c r="O538" s="57">
        <f t="shared" si="51"/>
        <v>650635000</v>
      </c>
      <c r="P538" s="58">
        <f t="shared" si="52"/>
        <v>0.8092914230328796</v>
      </c>
      <c r="Q538" s="58">
        <f t="shared" si="53"/>
        <v>0.34995861071861367</v>
      </c>
    </row>
    <row r="539" spans="1:17" hidden="1" x14ac:dyDescent="0.4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2">
        <f t="shared" si="48"/>
        <v>1944794000</v>
      </c>
      <c r="K539" s="5">
        <f t="shared" si="49"/>
        <v>0.43008027569023027</v>
      </c>
      <c r="L539" t="s">
        <v>82</v>
      </c>
      <c r="M539" t="s">
        <v>83</v>
      </c>
      <c r="N539" s="57">
        <f t="shared" si="50"/>
        <v>1944794000</v>
      </c>
      <c r="O539" s="57">
        <f t="shared" si="51"/>
        <v>1027362000</v>
      </c>
      <c r="P539" s="58">
        <f t="shared" si="52"/>
        <v>0.81414101327546251</v>
      </c>
      <c r="Q539" s="58">
        <f t="shared" si="53"/>
        <v>0.43008027569023027</v>
      </c>
    </row>
    <row r="540" spans="1:17" hidden="1" x14ac:dyDescent="0.4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2">
        <f t="shared" si="48"/>
        <v>1430957000</v>
      </c>
      <c r="K540" s="5">
        <f t="shared" si="49"/>
        <v>0.18516683725690891</v>
      </c>
      <c r="L540" t="s">
        <v>82</v>
      </c>
      <c r="M540" t="s">
        <v>83</v>
      </c>
      <c r="N540" s="57">
        <f t="shared" si="50"/>
        <v>1430957000</v>
      </c>
      <c r="O540" s="57">
        <f t="shared" si="51"/>
        <v>361816000</v>
      </c>
      <c r="P540" s="58">
        <f t="shared" si="52"/>
        <v>0.73232190378710338</v>
      </c>
      <c r="Q540" s="58">
        <f t="shared" si="53"/>
        <v>0.18516683725690891</v>
      </c>
    </row>
    <row r="541" spans="1:17" hidden="1" x14ac:dyDescent="0.4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2">
        <f t="shared" si="48"/>
        <v>1243430000</v>
      </c>
      <c r="K541" s="5">
        <f t="shared" si="49"/>
        <v>2.3023799101833321E-2</v>
      </c>
      <c r="L541" t="s">
        <v>82</v>
      </c>
      <c r="M541" t="s">
        <v>83</v>
      </c>
      <c r="N541" s="57">
        <f t="shared" si="50"/>
        <v>1243430000</v>
      </c>
      <c r="O541" s="57">
        <f t="shared" si="51"/>
        <v>42763000</v>
      </c>
      <c r="P541" s="58">
        <f t="shared" si="52"/>
        <v>0.66946852459351791</v>
      </c>
      <c r="Q541" s="58">
        <f t="shared" si="53"/>
        <v>2.3023799101833321E-2</v>
      </c>
    </row>
    <row r="542" spans="1:17" hidden="1" x14ac:dyDescent="0.4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2">
        <f t="shared" si="48"/>
        <v>2606353000</v>
      </c>
      <c r="K542" s="5">
        <f t="shared" si="49"/>
        <v>0.17823461332047136</v>
      </c>
      <c r="L542" t="s">
        <v>41</v>
      </c>
      <c r="M542" t="s">
        <v>42</v>
      </c>
      <c r="N542" s="57">
        <f t="shared" si="50"/>
        <v>2606353000</v>
      </c>
      <c r="O542" s="57">
        <f t="shared" si="51"/>
        <v>1118206000</v>
      </c>
      <c r="P542" s="58">
        <f t="shared" si="52"/>
        <v>0.41543536623095434</v>
      </c>
      <c r="Q542" s="58">
        <f t="shared" si="53"/>
        <v>0.17823461332047136</v>
      </c>
    </row>
    <row r="543" spans="1:17" hidden="1" x14ac:dyDescent="0.4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2">
        <f t="shared" si="48"/>
        <v>3303264000</v>
      </c>
      <c r="K543" s="5">
        <f t="shared" si="49"/>
        <v>0.20947709446277626</v>
      </c>
      <c r="L543" t="s">
        <v>41</v>
      </c>
      <c r="M543" t="s">
        <v>42</v>
      </c>
      <c r="N543" s="57">
        <f t="shared" si="50"/>
        <v>3303264000</v>
      </c>
      <c r="O543" s="57">
        <f t="shared" si="51"/>
        <v>1529435000</v>
      </c>
      <c r="P543" s="58">
        <f t="shared" si="52"/>
        <v>0.4524272982921721</v>
      </c>
      <c r="Q543" s="58">
        <f t="shared" si="53"/>
        <v>0.20947709446277626</v>
      </c>
    </row>
    <row r="544" spans="1:17" hidden="1" x14ac:dyDescent="0.4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2">
        <f t="shared" si="48"/>
        <v>3292717000</v>
      </c>
      <c r="K544" s="5">
        <f t="shared" si="49"/>
        <v>0.2109118278614327</v>
      </c>
      <c r="L544" t="s">
        <v>41</v>
      </c>
      <c r="M544" t="s">
        <v>42</v>
      </c>
      <c r="N544" s="57">
        <f t="shared" si="50"/>
        <v>3292717000</v>
      </c>
      <c r="O544" s="57">
        <f t="shared" si="51"/>
        <v>1632849000</v>
      </c>
      <c r="P544" s="58">
        <f t="shared" si="52"/>
        <v>0.42531364572009611</v>
      </c>
      <c r="Q544" s="58">
        <f t="shared" si="53"/>
        <v>0.2109118278614327</v>
      </c>
    </row>
    <row r="545" spans="1:17" hidden="1" x14ac:dyDescent="0.4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2">
        <f t="shared" si="48"/>
        <v>3538633000</v>
      </c>
      <c r="K545" s="5">
        <f t="shared" si="49"/>
        <v>0.22177276765415516</v>
      </c>
      <c r="L545" t="s">
        <v>41</v>
      </c>
      <c r="M545" t="s">
        <v>42</v>
      </c>
      <c r="N545" s="57">
        <f t="shared" si="50"/>
        <v>3538633000</v>
      </c>
      <c r="O545" s="57">
        <f t="shared" si="51"/>
        <v>1764164000</v>
      </c>
      <c r="P545" s="58">
        <f t="shared" si="52"/>
        <v>0.4448409751714274</v>
      </c>
      <c r="Q545" s="58">
        <f t="shared" si="53"/>
        <v>0.22177276765415516</v>
      </c>
    </row>
    <row r="546" spans="1:17" hidden="1" x14ac:dyDescent="0.4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2">
        <f t="shared" si="48"/>
        <v>362986000</v>
      </c>
      <c r="K546" s="5">
        <f t="shared" si="49"/>
        <v>0.31624600815094001</v>
      </c>
      <c r="L546" t="s">
        <v>51</v>
      </c>
      <c r="M546" t="s">
        <v>233</v>
      </c>
      <c r="N546" s="57">
        <f t="shared" si="50"/>
        <v>362986000</v>
      </c>
      <c r="O546" s="57">
        <f t="shared" si="51"/>
        <v>169240000</v>
      </c>
      <c r="P546" s="58">
        <f t="shared" si="52"/>
        <v>0.6782845279761115</v>
      </c>
      <c r="Q546" s="58">
        <f t="shared" si="53"/>
        <v>0.31624600815094001</v>
      </c>
    </row>
    <row r="547" spans="1:17" hidden="1" x14ac:dyDescent="0.4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2">
        <f t="shared" si="48"/>
        <v>413254000</v>
      </c>
      <c r="K547" s="5">
        <f t="shared" si="49"/>
        <v>0.31797114266529097</v>
      </c>
      <c r="L547" t="s">
        <v>51</v>
      </c>
      <c r="M547" t="s">
        <v>233</v>
      </c>
      <c r="N547" s="57">
        <f t="shared" si="50"/>
        <v>413254000</v>
      </c>
      <c r="O547" s="57">
        <f t="shared" si="51"/>
        <v>194150000</v>
      </c>
      <c r="P547" s="58">
        <f t="shared" si="52"/>
        <v>0.67681095334021191</v>
      </c>
      <c r="Q547" s="58">
        <f t="shared" si="53"/>
        <v>0.31797114266529097</v>
      </c>
    </row>
    <row r="548" spans="1:17" hidden="1" x14ac:dyDescent="0.4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2">
        <f t="shared" si="48"/>
        <v>658392000</v>
      </c>
      <c r="K548" s="5">
        <f t="shared" si="49"/>
        <v>0.2646121585518334</v>
      </c>
      <c r="L548" t="s">
        <v>51</v>
      </c>
      <c r="M548" t="s">
        <v>233</v>
      </c>
      <c r="N548" s="57">
        <f t="shared" si="50"/>
        <v>658392000</v>
      </c>
      <c r="O548" s="57">
        <f t="shared" si="51"/>
        <v>256922000</v>
      </c>
      <c r="P548" s="58">
        <f t="shared" si="52"/>
        <v>0.67809891053805704</v>
      </c>
      <c r="Q548" s="58">
        <f t="shared" si="53"/>
        <v>0.2646121585518334</v>
      </c>
    </row>
    <row r="549" spans="1:17" hidden="1" x14ac:dyDescent="0.4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2">
        <f t="shared" si="48"/>
        <v>830899000</v>
      </c>
      <c r="K549" s="5">
        <f t="shared" si="49"/>
        <v>0.28247155282914449</v>
      </c>
      <c r="L549" t="s">
        <v>51</v>
      </c>
      <c r="M549" t="s">
        <v>233</v>
      </c>
      <c r="N549" s="57">
        <f t="shared" si="50"/>
        <v>830899000</v>
      </c>
      <c r="O549" s="57">
        <f t="shared" si="51"/>
        <v>337386000</v>
      </c>
      <c r="P549" s="58">
        <f t="shared" si="52"/>
        <v>0.69565818016806669</v>
      </c>
      <c r="Q549" s="58">
        <f t="shared" si="53"/>
        <v>0.28247155282914449</v>
      </c>
    </row>
    <row r="550" spans="1:17" hidden="1" x14ac:dyDescent="0.4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2">
        <f t="shared" si="48"/>
        <v>1365000000</v>
      </c>
      <c r="K550" s="5">
        <f t="shared" si="49"/>
        <v>-1.9780219780219779E-2</v>
      </c>
      <c r="L550" t="s">
        <v>46</v>
      </c>
      <c r="M550" t="s">
        <v>235</v>
      </c>
      <c r="N550" s="57">
        <f t="shared" si="50"/>
        <v>1365000000</v>
      </c>
      <c r="O550" s="57">
        <f t="shared" si="51"/>
        <v>-27000000</v>
      </c>
      <c r="P550" s="58">
        <f t="shared" si="52"/>
        <v>1</v>
      </c>
      <c r="Q550" s="58">
        <f t="shared" si="53"/>
        <v>-1.9780219780219779E-2</v>
      </c>
    </row>
    <row r="551" spans="1:17" hidden="1" x14ac:dyDescent="0.4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2">
        <f t="shared" si="48"/>
        <v>1466000000</v>
      </c>
      <c r="K551" s="5">
        <f t="shared" si="49"/>
        <v>0.21964529331514324</v>
      </c>
      <c r="L551" t="s">
        <v>46</v>
      </c>
      <c r="M551" t="s">
        <v>235</v>
      </c>
      <c r="N551" s="57">
        <f t="shared" si="50"/>
        <v>1466000000</v>
      </c>
      <c r="O551" s="57">
        <f t="shared" si="51"/>
        <v>322000000</v>
      </c>
      <c r="P551" s="58">
        <f t="shared" si="52"/>
        <v>1</v>
      </c>
      <c r="Q551" s="58">
        <f t="shared" si="53"/>
        <v>0.21964529331514324</v>
      </c>
    </row>
    <row r="552" spans="1:17" hidden="1" x14ac:dyDescent="0.4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2">
        <f t="shared" si="48"/>
        <v>1665000000</v>
      </c>
      <c r="K552" s="5">
        <f t="shared" si="49"/>
        <v>0.34294294294294292</v>
      </c>
      <c r="L552" t="s">
        <v>46</v>
      </c>
      <c r="M552" t="s">
        <v>235</v>
      </c>
      <c r="N552" s="57">
        <f t="shared" si="50"/>
        <v>1665000000</v>
      </c>
      <c r="O552" s="57">
        <f t="shared" si="51"/>
        <v>571000000</v>
      </c>
      <c r="P552" s="58">
        <f t="shared" si="52"/>
        <v>1</v>
      </c>
      <c r="Q552" s="58">
        <f t="shared" si="53"/>
        <v>0.34294294294294292</v>
      </c>
    </row>
    <row r="553" spans="1:17" hidden="1" x14ac:dyDescent="0.4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2">
        <f t="shared" si="48"/>
        <v>1403000000</v>
      </c>
      <c r="K553" s="5">
        <f t="shared" si="49"/>
        <v>0.20955096222380612</v>
      </c>
      <c r="L553" t="s">
        <v>46</v>
      </c>
      <c r="M553" t="s">
        <v>235</v>
      </c>
      <c r="N553" s="57">
        <f t="shared" si="50"/>
        <v>1403000000</v>
      </c>
      <c r="O553" s="57">
        <f t="shared" si="51"/>
        <v>294000000</v>
      </c>
      <c r="P553" s="58">
        <f t="shared" si="52"/>
        <v>1</v>
      </c>
      <c r="Q553" s="58">
        <f t="shared" si="53"/>
        <v>0.20955096222380612</v>
      </c>
    </row>
    <row r="554" spans="1:17" hidden="1" x14ac:dyDescent="0.4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2">
        <f t="shared" si="48"/>
        <v>4863000000</v>
      </c>
      <c r="K554" s="5">
        <f t="shared" si="49"/>
        <v>9.3801728894610997E-2</v>
      </c>
      <c r="L554" t="s">
        <v>12</v>
      </c>
      <c r="M554" t="s">
        <v>163</v>
      </c>
      <c r="N554" s="57">
        <f t="shared" si="50"/>
        <v>4863000000</v>
      </c>
      <c r="O554" s="57">
        <f t="shared" si="51"/>
        <v>1530000000</v>
      </c>
      <c r="P554" s="58">
        <f t="shared" si="52"/>
        <v>0.2981423579179695</v>
      </c>
      <c r="Q554" s="58">
        <f t="shared" si="53"/>
        <v>9.3801728894610997E-2</v>
      </c>
    </row>
    <row r="555" spans="1:17" hidden="1" x14ac:dyDescent="0.4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2">
        <f t="shared" si="48"/>
        <v>6677000000</v>
      </c>
      <c r="K555" s="5">
        <f t="shared" si="49"/>
        <v>9.7387281139435719E-2</v>
      </c>
      <c r="L555" t="s">
        <v>12</v>
      </c>
      <c r="M555" t="s">
        <v>163</v>
      </c>
      <c r="N555" s="57">
        <f t="shared" si="50"/>
        <v>6677000000</v>
      </c>
      <c r="O555" s="57">
        <f t="shared" si="51"/>
        <v>2147000000</v>
      </c>
      <c r="P555" s="58">
        <f t="shared" si="52"/>
        <v>0.3028667331942303</v>
      </c>
      <c r="Q555" s="58">
        <f t="shared" si="53"/>
        <v>9.7387281139435719E-2</v>
      </c>
    </row>
    <row r="556" spans="1:17" hidden="1" x14ac:dyDescent="0.4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2">
        <f t="shared" si="48"/>
        <v>6906000000</v>
      </c>
      <c r="K556" s="5">
        <f t="shared" si="49"/>
        <v>0.10859347286271727</v>
      </c>
      <c r="L556" t="s">
        <v>12</v>
      </c>
      <c r="M556" t="s">
        <v>163</v>
      </c>
      <c r="N556" s="57">
        <f t="shared" si="50"/>
        <v>6906000000</v>
      </c>
      <c r="O556" s="57">
        <f t="shared" si="51"/>
        <v>2449000000</v>
      </c>
      <c r="P556" s="58">
        <f t="shared" si="52"/>
        <v>0.30622561191912023</v>
      </c>
      <c r="Q556" s="58">
        <f t="shared" si="53"/>
        <v>0.10859347286271727</v>
      </c>
    </row>
    <row r="557" spans="1:17" hidden="1" x14ac:dyDescent="0.4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2">
        <f t="shared" si="48"/>
        <v>6563000000</v>
      </c>
      <c r="K557" s="5">
        <f t="shared" si="49"/>
        <v>0.11229920882282426</v>
      </c>
      <c r="L557" t="s">
        <v>12</v>
      </c>
      <c r="M557" t="s">
        <v>163</v>
      </c>
      <c r="N557" s="57">
        <f t="shared" si="50"/>
        <v>6563000000</v>
      </c>
      <c r="O557" s="57">
        <f t="shared" si="51"/>
        <v>2342000000</v>
      </c>
      <c r="P557" s="58">
        <f t="shared" si="52"/>
        <v>0.31469671541596744</v>
      </c>
      <c r="Q557" s="58">
        <f t="shared" si="53"/>
        <v>0.11229920882282426</v>
      </c>
    </row>
    <row r="558" spans="1:17" hidden="1" x14ac:dyDescent="0.4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2">
        <f t="shared" si="48"/>
        <v>3718452000</v>
      </c>
      <c r="K558" s="5">
        <f t="shared" si="49"/>
        <v>0.16081268644901675</v>
      </c>
      <c r="L558" t="s">
        <v>41</v>
      </c>
      <c r="M558" t="s">
        <v>44</v>
      </c>
      <c r="N558" s="57">
        <f t="shared" si="50"/>
        <v>3718452000</v>
      </c>
      <c r="O558" s="57">
        <f t="shared" si="51"/>
        <v>1656705000</v>
      </c>
      <c r="P558" s="58">
        <f t="shared" si="52"/>
        <v>0.36094190308577523</v>
      </c>
      <c r="Q558" s="58">
        <f t="shared" si="53"/>
        <v>0.16081268644901675</v>
      </c>
    </row>
    <row r="559" spans="1:17" hidden="1" x14ac:dyDescent="0.4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2">
        <f t="shared" si="48"/>
        <v>3802062000</v>
      </c>
      <c r="K559" s="5">
        <f t="shared" si="49"/>
        <v>0.14511234228374514</v>
      </c>
      <c r="L559" t="s">
        <v>41</v>
      </c>
      <c r="M559" t="s">
        <v>44</v>
      </c>
      <c r="N559" s="57">
        <f t="shared" si="50"/>
        <v>3802062000</v>
      </c>
      <c r="O559" s="57">
        <f t="shared" si="51"/>
        <v>1652967000</v>
      </c>
      <c r="P559" s="58">
        <f t="shared" si="52"/>
        <v>0.33377927225892634</v>
      </c>
      <c r="Q559" s="58">
        <f t="shared" si="53"/>
        <v>0.14511234228374514</v>
      </c>
    </row>
    <row r="560" spans="1:17" hidden="1" x14ac:dyDescent="0.4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2">
        <f t="shared" si="48"/>
        <v>4368734000</v>
      </c>
      <c r="K560" s="5">
        <f t="shared" si="49"/>
        <v>0.17500238696987361</v>
      </c>
      <c r="L560" t="s">
        <v>41</v>
      </c>
      <c r="M560" t="s">
        <v>44</v>
      </c>
      <c r="N560" s="57">
        <f t="shared" si="50"/>
        <v>4368734000</v>
      </c>
      <c r="O560" s="57">
        <f t="shared" si="51"/>
        <v>2186641000</v>
      </c>
      <c r="P560" s="58">
        <f t="shared" si="52"/>
        <v>0.34964078604418547</v>
      </c>
      <c r="Q560" s="58">
        <f t="shared" si="53"/>
        <v>0.17500238696987361</v>
      </c>
    </row>
    <row r="561" spans="1:17" hidden="1" x14ac:dyDescent="0.4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2">
        <f t="shared" si="48"/>
        <v>4063978000</v>
      </c>
      <c r="K561" s="5">
        <f t="shared" si="49"/>
        <v>0.14346113013604933</v>
      </c>
      <c r="L561" t="s">
        <v>41</v>
      </c>
      <c r="M561" t="s">
        <v>44</v>
      </c>
      <c r="N561" s="57">
        <f t="shared" si="50"/>
        <v>4063978000</v>
      </c>
      <c r="O561" s="57">
        <f t="shared" si="51"/>
        <v>1651704000</v>
      </c>
      <c r="P561" s="58">
        <f t="shared" si="52"/>
        <v>0.35298266319391458</v>
      </c>
      <c r="Q561" s="58">
        <f t="shared" si="53"/>
        <v>0.14346113013604933</v>
      </c>
    </row>
    <row r="562" spans="1:17" hidden="1" x14ac:dyDescent="0.4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2">
        <f t="shared" si="48"/>
        <v>1408600000</v>
      </c>
      <c r="K562" s="5">
        <f t="shared" si="49"/>
        <v>0.22104653611286587</v>
      </c>
      <c r="L562" t="s">
        <v>24</v>
      </c>
      <c r="M562" t="s">
        <v>29</v>
      </c>
      <c r="N562" s="57">
        <f t="shared" si="50"/>
        <v>1408600000</v>
      </c>
      <c r="O562" s="57">
        <f t="shared" si="51"/>
        <v>419900000</v>
      </c>
      <c r="P562" s="58">
        <f t="shared" si="52"/>
        <v>0.74152453148031161</v>
      </c>
      <c r="Q562" s="58">
        <f t="shared" si="53"/>
        <v>0.22104653611286587</v>
      </c>
    </row>
    <row r="563" spans="1:17" hidden="1" x14ac:dyDescent="0.4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2">
        <f t="shared" si="48"/>
        <v>1528900000</v>
      </c>
      <c r="K563" s="5">
        <f t="shared" si="49"/>
        <v>0.2230261549743339</v>
      </c>
      <c r="L563" t="s">
        <v>24</v>
      </c>
      <c r="M563" t="s">
        <v>29</v>
      </c>
      <c r="N563" s="57">
        <f t="shared" si="50"/>
        <v>1528900000</v>
      </c>
      <c r="O563" s="57">
        <f t="shared" si="51"/>
        <v>456200000</v>
      </c>
      <c r="P563" s="58">
        <f t="shared" si="52"/>
        <v>0.74744561231972617</v>
      </c>
      <c r="Q563" s="58">
        <f t="shared" si="53"/>
        <v>0.2230261549743339</v>
      </c>
    </row>
    <row r="564" spans="1:17" hidden="1" x14ac:dyDescent="0.4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2">
        <f t="shared" si="48"/>
        <v>1697300000</v>
      </c>
      <c r="K564" s="5">
        <f t="shared" si="49"/>
        <v>0.18171251452925222</v>
      </c>
      <c r="L564" t="s">
        <v>24</v>
      </c>
      <c r="M564" t="s">
        <v>29</v>
      </c>
      <c r="N564" s="57">
        <f t="shared" si="50"/>
        <v>1697300000</v>
      </c>
      <c r="O564" s="57">
        <f t="shared" si="51"/>
        <v>422100000</v>
      </c>
      <c r="P564" s="58">
        <f t="shared" si="52"/>
        <v>0.73068147574152997</v>
      </c>
      <c r="Q564" s="58">
        <f t="shared" si="53"/>
        <v>0.18171251452925222</v>
      </c>
    </row>
    <row r="565" spans="1:17" hidden="1" x14ac:dyDescent="0.4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2">
        <f t="shared" si="48"/>
        <v>1876500000</v>
      </c>
      <c r="K565" s="5">
        <f t="shared" si="49"/>
        <v>0.25772947828527892</v>
      </c>
      <c r="L565" t="s">
        <v>24</v>
      </c>
      <c r="M565" t="s">
        <v>29</v>
      </c>
      <c r="N565" s="57">
        <f t="shared" si="50"/>
        <v>1876500000</v>
      </c>
      <c r="O565" s="57">
        <f t="shared" si="51"/>
        <v>642700000</v>
      </c>
      <c r="P565" s="58">
        <f t="shared" si="52"/>
        <v>0.75249629065244417</v>
      </c>
      <c r="Q565" s="58">
        <f t="shared" si="53"/>
        <v>0.25772947828527892</v>
      </c>
    </row>
    <row r="566" spans="1:17" hidden="1" x14ac:dyDescent="0.4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2">
        <f t="shared" si="48"/>
        <v>6894000000</v>
      </c>
      <c r="K566" s="5">
        <f t="shared" si="49"/>
        <v>0.14649630343940856</v>
      </c>
      <c r="L566" t="s">
        <v>41</v>
      </c>
      <c r="M566" t="s">
        <v>42</v>
      </c>
      <c r="N566" s="57">
        <f t="shared" si="50"/>
        <v>6894000000</v>
      </c>
      <c r="O566" s="57">
        <f t="shared" si="51"/>
        <v>3646000000</v>
      </c>
      <c r="P566" s="58">
        <f t="shared" si="52"/>
        <v>0.27700096432015431</v>
      </c>
      <c r="Q566" s="58">
        <f t="shared" si="53"/>
        <v>0.14649630343940856</v>
      </c>
    </row>
    <row r="567" spans="1:17" hidden="1" x14ac:dyDescent="0.4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2">
        <f t="shared" si="48"/>
        <v>5858000000</v>
      </c>
      <c r="K567" s="5">
        <f t="shared" si="49"/>
        <v>8.7134055197054208E-2</v>
      </c>
      <c r="L567" t="s">
        <v>41</v>
      </c>
      <c r="M567" t="s">
        <v>42</v>
      </c>
      <c r="N567" s="57">
        <f t="shared" si="50"/>
        <v>5858000000</v>
      </c>
      <c r="O567" s="57">
        <f t="shared" si="51"/>
        <v>2390000000</v>
      </c>
      <c r="P567" s="58">
        <f t="shared" si="52"/>
        <v>0.21356957964198475</v>
      </c>
      <c r="Q567" s="58">
        <f t="shared" si="53"/>
        <v>8.7134055197054208E-2</v>
      </c>
    </row>
    <row r="568" spans="1:17" hidden="1" x14ac:dyDescent="0.4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2">
        <f t="shared" si="48"/>
        <v>8041000000</v>
      </c>
      <c r="K568" s="5">
        <f t="shared" si="49"/>
        <v>0.14911535979896084</v>
      </c>
      <c r="L568" t="s">
        <v>41</v>
      </c>
      <c r="M568" t="s">
        <v>42</v>
      </c>
      <c r="N568" s="57">
        <f t="shared" si="50"/>
        <v>8041000000</v>
      </c>
      <c r="O568" s="57">
        <f t="shared" si="51"/>
        <v>4391000000</v>
      </c>
      <c r="P568" s="58">
        <f t="shared" si="52"/>
        <v>0.27306686589465823</v>
      </c>
      <c r="Q568" s="58">
        <f t="shared" si="53"/>
        <v>0.14911535979896084</v>
      </c>
    </row>
    <row r="569" spans="1:17" hidden="1" x14ac:dyDescent="0.4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2">
        <f t="shared" si="48"/>
        <v>8672000000</v>
      </c>
      <c r="K569" s="5">
        <f t="shared" si="49"/>
        <v>0.10076530612244898</v>
      </c>
      <c r="L569" t="s">
        <v>41</v>
      </c>
      <c r="M569" t="s">
        <v>42</v>
      </c>
      <c r="N569" s="57">
        <f t="shared" si="50"/>
        <v>8672000000</v>
      </c>
      <c r="O569" s="57">
        <f t="shared" si="51"/>
        <v>3160000000</v>
      </c>
      <c r="P569" s="58">
        <f t="shared" si="52"/>
        <v>0.27653061224489794</v>
      </c>
      <c r="Q569" s="58">
        <f t="shared" si="53"/>
        <v>0.10076530612244898</v>
      </c>
    </row>
    <row r="570" spans="1:17" hidden="1" x14ac:dyDescent="0.4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2">
        <f t="shared" si="48"/>
        <v>1835370000</v>
      </c>
      <c r="K570" s="5">
        <f t="shared" si="49"/>
        <v>8.8581267527950855E-2</v>
      </c>
      <c r="L570" t="s">
        <v>12</v>
      </c>
      <c r="M570" t="s">
        <v>145</v>
      </c>
      <c r="N570" s="57">
        <f t="shared" si="50"/>
        <v>1835370000</v>
      </c>
      <c r="O570" s="57">
        <f t="shared" si="51"/>
        <v>530798000</v>
      </c>
      <c r="P570" s="58">
        <f t="shared" si="52"/>
        <v>0.30629241440769395</v>
      </c>
      <c r="Q570" s="58">
        <f t="shared" si="53"/>
        <v>8.8581267527950855E-2</v>
      </c>
    </row>
    <row r="571" spans="1:17" hidden="1" x14ac:dyDescent="0.4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2">
        <f t="shared" si="48"/>
        <v>1882853000</v>
      </c>
      <c r="K571" s="5">
        <f t="shared" si="49"/>
        <v>9.0797642270713227E-2</v>
      </c>
      <c r="L571" t="s">
        <v>12</v>
      </c>
      <c r="M571" t="s">
        <v>145</v>
      </c>
      <c r="N571" s="57">
        <f t="shared" si="50"/>
        <v>1882853000</v>
      </c>
      <c r="O571" s="57">
        <f t="shared" si="51"/>
        <v>552073000</v>
      </c>
      <c r="P571" s="58">
        <f t="shared" si="52"/>
        <v>0.309666680207761</v>
      </c>
      <c r="Q571" s="58">
        <f t="shared" si="53"/>
        <v>9.0797642270713227E-2</v>
      </c>
    </row>
    <row r="572" spans="1:17" hidden="1" x14ac:dyDescent="0.4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2">
        <f t="shared" si="48"/>
        <v>1981427000</v>
      </c>
      <c r="K572" s="5">
        <f t="shared" si="49"/>
        <v>9.058237204597118E-2</v>
      </c>
      <c r="L572" t="s">
        <v>12</v>
      </c>
      <c r="M572" t="s">
        <v>145</v>
      </c>
      <c r="N572" s="57">
        <f t="shared" si="50"/>
        <v>1981427000</v>
      </c>
      <c r="O572" s="57">
        <f t="shared" si="51"/>
        <v>594648000</v>
      </c>
      <c r="P572" s="58">
        <f t="shared" si="52"/>
        <v>0.3018295827042764</v>
      </c>
      <c r="Q572" s="58">
        <f t="shared" si="53"/>
        <v>9.058237204597118E-2</v>
      </c>
    </row>
    <row r="573" spans="1:17" hidden="1" x14ac:dyDescent="0.4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2">
        <f t="shared" si="48"/>
        <v>2187777000</v>
      </c>
      <c r="K573" s="5">
        <f t="shared" si="49"/>
        <v>0.10904097432047</v>
      </c>
      <c r="L573" t="s">
        <v>12</v>
      </c>
      <c r="M573" t="s">
        <v>145</v>
      </c>
      <c r="N573" s="57">
        <f t="shared" si="50"/>
        <v>2187777000</v>
      </c>
      <c r="O573" s="57">
        <f t="shared" si="51"/>
        <v>721484000</v>
      </c>
      <c r="P573" s="58">
        <f t="shared" si="52"/>
        <v>0.33064813034788698</v>
      </c>
      <c r="Q573" s="58">
        <f t="shared" si="53"/>
        <v>0.10904097432047</v>
      </c>
    </row>
    <row r="574" spans="1:17" hidden="1" x14ac:dyDescent="0.4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2">
        <f t="shared" si="48"/>
        <v>3733225000</v>
      </c>
      <c r="K574" s="5">
        <f t="shared" si="49"/>
        <v>0.10698455061861031</v>
      </c>
      <c r="L574" t="s">
        <v>18</v>
      </c>
      <c r="M574" t="s">
        <v>76</v>
      </c>
      <c r="N574" s="57">
        <f t="shared" si="50"/>
        <v>3733225000</v>
      </c>
      <c r="O574" s="57">
        <f t="shared" si="51"/>
        <v>510451000</v>
      </c>
      <c r="P574" s="58">
        <f t="shared" si="52"/>
        <v>0.78244023223220538</v>
      </c>
      <c r="Q574" s="58">
        <f t="shared" si="53"/>
        <v>0.10698455061861031</v>
      </c>
    </row>
    <row r="575" spans="1:17" hidden="1" x14ac:dyDescent="0.4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2">
        <f t="shared" si="48"/>
        <v>4584404000</v>
      </c>
      <c r="K575" s="5">
        <f t="shared" si="49"/>
        <v>0.10198256783872951</v>
      </c>
      <c r="L575" t="s">
        <v>18</v>
      </c>
      <c r="M575" t="s">
        <v>76</v>
      </c>
      <c r="N575" s="57">
        <f t="shared" si="50"/>
        <v>4584404000</v>
      </c>
      <c r="O575" s="57">
        <f t="shared" si="51"/>
        <v>587775000</v>
      </c>
      <c r="P575" s="58">
        <f t="shared" si="52"/>
        <v>0.79542221416382619</v>
      </c>
      <c r="Q575" s="58">
        <f t="shared" si="53"/>
        <v>0.10198256783872951</v>
      </c>
    </row>
    <row r="576" spans="1:17" hidden="1" x14ac:dyDescent="0.4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2">
        <f t="shared" si="48"/>
        <v>5362758000</v>
      </c>
      <c r="K576" s="5">
        <f t="shared" si="49"/>
        <v>6.3105065301903365E-2</v>
      </c>
      <c r="L576" t="s">
        <v>18</v>
      </c>
      <c r="M576" t="s">
        <v>76</v>
      </c>
      <c r="N576" s="57">
        <f t="shared" si="50"/>
        <v>5362758000</v>
      </c>
      <c r="O576" s="57">
        <f t="shared" si="51"/>
        <v>421057000</v>
      </c>
      <c r="P576" s="58">
        <f t="shared" si="52"/>
        <v>0.80373249652257228</v>
      </c>
      <c r="Q576" s="58">
        <f t="shared" si="53"/>
        <v>6.3105065301903365E-2</v>
      </c>
    </row>
    <row r="577" spans="1:17" hidden="1" x14ac:dyDescent="0.4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2">
        <f t="shared" si="48"/>
        <v>7176866000</v>
      </c>
      <c r="K577" s="5">
        <f t="shared" si="49"/>
        <v>6.5993363700316082E-2</v>
      </c>
      <c r="L577" t="s">
        <v>18</v>
      </c>
      <c r="M577" t="s">
        <v>76</v>
      </c>
      <c r="N577" s="57">
        <f t="shared" si="50"/>
        <v>7176866000</v>
      </c>
      <c r="O577" s="57">
        <f t="shared" si="51"/>
        <v>578997000</v>
      </c>
      <c r="P577" s="58">
        <f t="shared" si="52"/>
        <v>0.81801033194719963</v>
      </c>
      <c r="Q577" s="58">
        <f t="shared" si="53"/>
        <v>6.5993363700316082E-2</v>
      </c>
    </row>
    <row r="578" spans="1:17" hidden="1" x14ac:dyDescent="0.4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2">
        <f t="shared" ref="J578:J641" si="54">E578-F578</f>
        <v>295368000</v>
      </c>
      <c r="K578" s="5">
        <f t="shared" ref="K578:K641" si="55">(J578-G578-H578-I578)/E578</f>
        <v>0.39715092477698855</v>
      </c>
      <c r="L578" t="s">
        <v>51</v>
      </c>
      <c r="M578" t="s">
        <v>74</v>
      </c>
      <c r="N578" s="57">
        <f t="shared" si="50"/>
        <v>295368000</v>
      </c>
      <c r="O578" s="57">
        <f t="shared" si="51"/>
        <v>162592000</v>
      </c>
      <c r="P578" s="58">
        <f t="shared" si="52"/>
        <v>0.72147260842802563</v>
      </c>
      <c r="Q578" s="58">
        <f t="shared" si="53"/>
        <v>0.39715092477698855</v>
      </c>
    </row>
    <row r="579" spans="1:17" hidden="1" x14ac:dyDescent="0.4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2">
        <f t="shared" si="54"/>
        <v>380601000</v>
      </c>
      <c r="K579" s="5">
        <f t="shared" si="55"/>
        <v>0.42661439495364117</v>
      </c>
      <c r="L579" t="s">
        <v>51</v>
      </c>
      <c r="M579" t="s">
        <v>74</v>
      </c>
      <c r="N579" s="57">
        <f t="shared" ref="N579:N642" si="56">E579-F579</f>
        <v>380601000</v>
      </c>
      <c r="O579" s="57">
        <f t="shared" ref="O579:O642" si="57">N579-G579-H579-I579</f>
        <v>222101000</v>
      </c>
      <c r="P579" s="58">
        <f t="shared" ref="P579:P642" si="58">1-(F579/E579)</f>
        <v>0.7310631889714625</v>
      </c>
      <c r="Q579" s="58">
        <f t="shared" ref="Q579:Q642" si="59">O579/E579</f>
        <v>0.42661439495364117</v>
      </c>
    </row>
    <row r="580" spans="1:17" hidden="1" x14ac:dyDescent="0.4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2">
        <f t="shared" si="54"/>
        <v>474739000</v>
      </c>
      <c r="K580" s="5">
        <f t="shared" si="55"/>
        <v>0.44547905833996493</v>
      </c>
      <c r="L580" t="s">
        <v>51</v>
      </c>
      <c r="M580" t="s">
        <v>74</v>
      </c>
      <c r="N580" s="57">
        <f t="shared" si="56"/>
        <v>474739000</v>
      </c>
      <c r="O580" s="57">
        <f t="shared" si="57"/>
        <v>288294000</v>
      </c>
      <c r="P580" s="58">
        <f t="shared" si="58"/>
        <v>0.73357850901252397</v>
      </c>
      <c r="Q580" s="58">
        <f t="shared" si="59"/>
        <v>0.44547905833996493</v>
      </c>
    </row>
    <row r="581" spans="1:17" hidden="1" x14ac:dyDescent="0.4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2">
        <f t="shared" si="54"/>
        <v>578305000</v>
      </c>
      <c r="K581" s="5">
        <f t="shared" si="55"/>
        <v>0.46538535288327559</v>
      </c>
      <c r="L581" t="s">
        <v>51</v>
      </c>
      <c r="M581" t="s">
        <v>74</v>
      </c>
      <c r="N581" s="57">
        <f t="shared" si="56"/>
        <v>578305000</v>
      </c>
      <c r="O581" s="57">
        <f t="shared" si="57"/>
        <v>364057000</v>
      </c>
      <c r="P581" s="58">
        <f t="shared" si="58"/>
        <v>0.73926521533485878</v>
      </c>
      <c r="Q581" s="58">
        <f t="shared" si="59"/>
        <v>0.46538535288327559</v>
      </c>
    </row>
    <row r="582" spans="1:17" hidden="1" x14ac:dyDescent="0.4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2">
        <f t="shared" si="54"/>
        <v>23867000000</v>
      </c>
      <c r="K582" s="5">
        <f t="shared" si="55"/>
        <v>8.8601046849581741E-2</v>
      </c>
      <c r="L582" t="s">
        <v>18</v>
      </c>
      <c r="M582" t="s">
        <v>244</v>
      </c>
      <c r="N582" s="57">
        <f t="shared" si="56"/>
        <v>23867000000</v>
      </c>
      <c r="O582" s="57">
        <f t="shared" si="57"/>
        <v>13017000000</v>
      </c>
      <c r="P582" s="58">
        <f t="shared" si="58"/>
        <v>0.16245226896819287</v>
      </c>
      <c r="Q582" s="58">
        <f t="shared" si="59"/>
        <v>8.8601046849581741E-2</v>
      </c>
    </row>
    <row r="583" spans="1:17" hidden="1" x14ac:dyDescent="0.4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2">
        <f t="shared" si="54"/>
        <v>12174000000</v>
      </c>
      <c r="K583" s="5">
        <f t="shared" si="55"/>
        <v>2.3043233826356741E-3</v>
      </c>
      <c r="L583" t="s">
        <v>18</v>
      </c>
      <c r="M583" t="s">
        <v>244</v>
      </c>
      <c r="N583" s="57">
        <f t="shared" si="56"/>
        <v>12174000000</v>
      </c>
      <c r="O583" s="57">
        <f t="shared" si="57"/>
        <v>332000000</v>
      </c>
      <c r="P583" s="58">
        <f t="shared" si="58"/>
        <v>8.4496484518694848E-2</v>
      </c>
      <c r="Q583" s="58">
        <f t="shared" si="59"/>
        <v>2.3043233826356741E-3</v>
      </c>
    </row>
    <row r="584" spans="1:17" hidden="1" x14ac:dyDescent="0.4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2">
        <f t="shared" si="54"/>
        <v>18149000000</v>
      </c>
      <c r="K584" s="5">
        <f t="shared" si="55"/>
        <v>5.113066502627743E-2</v>
      </c>
      <c r="L584" t="s">
        <v>18</v>
      </c>
      <c r="M584" t="s">
        <v>244</v>
      </c>
      <c r="N584" s="57">
        <f t="shared" si="56"/>
        <v>18149000000</v>
      </c>
      <c r="O584" s="57">
        <f t="shared" si="57"/>
        <v>7647000000</v>
      </c>
      <c r="P584" s="58">
        <f t="shared" si="58"/>
        <v>0.1213509140266652</v>
      </c>
      <c r="Q584" s="58">
        <f t="shared" si="59"/>
        <v>5.113066502627743E-2</v>
      </c>
    </row>
    <row r="585" spans="1:17" hidden="1" x14ac:dyDescent="0.4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2">
        <f t="shared" si="54"/>
        <v>16312000000</v>
      </c>
      <c r="K585" s="5">
        <f t="shared" si="55"/>
        <v>2.7114624505928855E-2</v>
      </c>
      <c r="L585" t="s">
        <v>18</v>
      </c>
      <c r="M585" t="s">
        <v>244</v>
      </c>
      <c r="N585" s="57">
        <f t="shared" si="56"/>
        <v>16312000000</v>
      </c>
      <c r="O585" s="57">
        <f t="shared" si="57"/>
        <v>4116000000</v>
      </c>
      <c r="P585" s="58">
        <f t="shared" si="58"/>
        <v>0.10745718050065878</v>
      </c>
      <c r="Q585" s="58">
        <f t="shared" si="59"/>
        <v>2.7114624505928855E-2</v>
      </c>
    </row>
    <row r="586" spans="1:17" hidden="1" x14ac:dyDescent="0.4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2">
        <f t="shared" si="54"/>
        <v>1719445000</v>
      </c>
      <c r="K586" s="5">
        <f t="shared" si="55"/>
        <v>0.21406834298125196</v>
      </c>
      <c r="L586" t="s">
        <v>12</v>
      </c>
      <c r="M586" t="s">
        <v>63</v>
      </c>
      <c r="N586" s="57">
        <f t="shared" si="56"/>
        <v>1719445000</v>
      </c>
      <c r="O586" s="57">
        <f t="shared" si="57"/>
        <v>712014000</v>
      </c>
      <c r="P586" s="58">
        <f t="shared" si="58"/>
        <v>0.51695436044431542</v>
      </c>
      <c r="Q586" s="58">
        <f t="shared" si="59"/>
        <v>0.21406834298125196</v>
      </c>
    </row>
    <row r="587" spans="1:17" hidden="1" x14ac:dyDescent="0.4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2">
        <f t="shared" si="54"/>
        <v>1897402000</v>
      </c>
      <c r="K587" s="5">
        <f t="shared" si="55"/>
        <v>0.21069359184273659</v>
      </c>
      <c r="L587" t="s">
        <v>12</v>
      </c>
      <c r="M587" t="s">
        <v>63</v>
      </c>
      <c r="N587" s="57">
        <f t="shared" si="56"/>
        <v>1897402000</v>
      </c>
      <c r="O587" s="57">
        <f t="shared" si="57"/>
        <v>786626000</v>
      </c>
      <c r="P587" s="58">
        <f t="shared" si="58"/>
        <v>0.50820903777601067</v>
      </c>
      <c r="Q587" s="58">
        <f t="shared" si="59"/>
        <v>0.21069359184273659</v>
      </c>
    </row>
    <row r="588" spans="1:17" hidden="1" x14ac:dyDescent="0.4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2">
        <f t="shared" si="54"/>
        <v>1948934000</v>
      </c>
      <c r="K588" s="5">
        <f t="shared" si="55"/>
        <v>0.21382889997304344</v>
      </c>
      <c r="L588" t="s">
        <v>12</v>
      </c>
      <c r="M588" t="s">
        <v>63</v>
      </c>
      <c r="N588" s="57">
        <f t="shared" si="56"/>
        <v>1948934000</v>
      </c>
      <c r="O588" s="57">
        <f t="shared" si="57"/>
        <v>827344000</v>
      </c>
      <c r="P588" s="58">
        <f t="shared" si="58"/>
        <v>0.50370633417304456</v>
      </c>
      <c r="Q588" s="58">
        <f t="shared" si="59"/>
        <v>0.21382889997304344</v>
      </c>
    </row>
    <row r="589" spans="1:17" hidden="1" x14ac:dyDescent="0.4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2">
        <f t="shared" si="54"/>
        <v>1964777000</v>
      </c>
      <c r="K589" s="5">
        <f t="shared" si="55"/>
        <v>0.20073189642900771</v>
      </c>
      <c r="L589" t="s">
        <v>12</v>
      </c>
      <c r="M589" t="s">
        <v>63</v>
      </c>
      <c r="N589" s="57">
        <f t="shared" si="56"/>
        <v>1964777000</v>
      </c>
      <c r="O589" s="57">
        <f t="shared" si="57"/>
        <v>795307000</v>
      </c>
      <c r="P589" s="58">
        <f t="shared" si="58"/>
        <v>0.49590084491912745</v>
      </c>
      <c r="Q589" s="58">
        <f t="shared" si="59"/>
        <v>0.20073189642900771</v>
      </c>
    </row>
    <row r="590" spans="1:17" hidden="1" x14ac:dyDescent="0.4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2">
        <f t="shared" si="54"/>
        <v>5997000000</v>
      </c>
      <c r="K590" s="5">
        <f t="shared" si="55"/>
        <v>0.35619918699186992</v>
      </c>
      <c r="L590" t="s">
        <v>21</v>
      </c>
      <c r="M590" t="s">
        <v>56</v>
      </c>
      <c r="N590" s="57">
        <f t="shared" si="56"/>
        <v>5997000000</v>
      </c>
      <c r="O590" s="57">
        <f t="shared" si="57"/>
        <v>2804000000</v>
      </c>
      <c r="P590" s="58">
        <f t="shared" si="58"/>
        <v>0.76181402439024393</v>
      </c>
      <c r="Q590" s="58">
        <f t="shared" si="59"/>
        <v>0.35619918699186992</v>
      </c>
    </row>
    <row r="591" spans="1:17" hidden="1" x14ac:dyDescent="0.4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2">
        <f t="shared" si="54"/>
        <v>10313000000</v>
      </c>
      <c r="K591" s="5">
        <f t="shared" si="55"/>
        <v>0.40060965827049577</v>
      </c>
      <c r="L591" t="s">
        <v>21</v>
      </c>
      <c r="M591" t="s">
        <v>56</v>
      </c>
      <c r="N591" s="57">
        <f t="shared" si="56"/>
        <v>10313000000</v>
      </c>
      <c r="O591" s="57">
        <f t="shared" si="57"/>
        <v>4994000000</v>
      </c>
      <c r="P591" s="58">
        <f t="shared" si="58"/>
        <v>0.82729022942403341</v>
      </c>
      <c r="Q591" s="58">
        <f t="shared" si="59"/>
        <v>0.40060965827049577</v>
      </c>
    </row>
    <row r="592" spans="1:17" x14ac:dyDescent="0.4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2">
        <f t="shared" si="54"/>
        <v>15061000000</v>
      </c>
      <c r="K592" s="5">
        <f t="shared" si="55"/>
        <v>0.34722222222222221</v>
      </c>
      <c r="L592" t="s">
        <v>21</v>
      </c>
      <c r="M592" t="s">
        <v>56</v>
      </c>
      <c r="N592" s="57">
        <f t="shared" si="56"/>
        <v>15061000000</v>
      </c>
      <c r="O592" s="57">
        <f t="shared" si="57"/>
        <v>6225000000</v>
      </c>
      <c r="P592" s="58">
        <f t="shared" si="58"/>
        <v>0.84008255243194996</v>
      </c>
      <c r="Q592" s="58">
        <f t="shared" si="59"/>
        <v>0.34722222222222221</v>
      </c>
    </row>
    <row r="593" spans="1:17" hidden="1" x14ac:dyDescent="0.4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2">
        <f t="shared" si="54"/>
        <v>23849000000</v>
      </c>
      <c r="K593" s="5">
        <f t="shared" si="55"/>
        <v>0.44963456111151312</v>
      </c>
      <c r="L593" t="s">
        <v>21</v>
      </c>
      <c r="M593" t="s">
        <v>56</v>
      </c>
      <c r="N593" s="57">
        <f t="shared" si="56"/>
        <v>23849000000</v>
      </c>
      <c r="O593" s="57">
        <f t="shared" si="57"/>
        <v>12427000000</v>
      </c>
      <c r="P593" s="58">
        <f t="shared" si="58"/>
        <v>0.86290614371517482</v>
      </c>
      <c r="Q593" s="58">
        <f t="shared" si="59"/>
        <v>0.44963456111151312</v>
      </c>
    </row>
    <row r="594" spans="1:17" hidden="1" x14ac:dyDescent="0.4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2">
        <f t="shared" si="54"/>
        <v>1041600000</v>
      </c>
      <c r="K594" s="5">
        <f t="shared" si="55"/>
        <v>5.1390838330994004E-2</v>
      </c>
      <c r="L594" t="s">
        <v>12</v>
      </c>
      <c r="M594" t="s">
        <v>63</v>
      </c>
      <c r="N594" s="57">
        <f t="shared" si="56"/>
        <v>1041600000</v>
      </c>
      <c r="O594" s="57">
        <f t="shared" si="57"/>
        <v>161100000</v>
      </c>
      <c r="P594" s="58">
        <f t="shared" si="58"/>
        <v>0.33227000127599848</v>
      </c>
      <c r="Q594" s="58">
        <f t="shared" si="59"/>
        <v>5.1390838330994004E-2</v>
      </c>
    </row>
    <row r="595" spans="1:17" hidden="1" x14ac:dyDescent="0.4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2">
        <f t="shared" si="54"/>
        <v>1295100000</v>
      </c>
      <c r="K595" s="5">
        <f t="shared" si="55"/>
        <v>9.3692623393455021E-2</v>
      </c>
      <c r="L595" t="s">
        <v>12</v>
      </c>
      <c r="M595" t="s">
        <v>63</v>
      </c>
      <c r="N595" s="57">
        <f t="shared" si="56"/>
        <v>1295100000</v>
      </c>
      <c r="O595" s="57">
        <f t="shared" si="57"/>
        <v>347000000</v>
      </c>
      <c r="P595" s="58">
        <f t="shared" si="58"/>
        <v>0.34968679123015445</v>
      </c>
      <c r="Q595" s="58">
        <f t="shared" si="59"/>
        <v>9.3692623393455021E-2</v>
      </c>
    </row>
    <row r="596" spans="1:17" hidden="1" x14ac:dyDescent="0.4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2">
        <f t="shared" si="54"/>
        <v>1366900000</v>
      </c>
      <c r="K596" s="5">
        <f t="shared" si="55"/>
        <v>0.10227725732509468</v>
      </c>
      <c r="L596" t="s">
        <v>12</v>
      </c>
      <c r="M596" t="s">
        <v>63</v>
      </c>
      <c r="N596" s="57">
        <f t="shared" si="56"/>
        <v>1366900000</v>
      </c>
      <c r="O596" s="57">
        <f t="shared" si="57"/>
        <v>410500000</v>
      </c>
      <c r="P596" s="58">
        <f t="shared" si="58"/>
        <v>0.34056707195535185</v>
      </c>
      <c r="Q596" s="58">
        <f t="shared" si="59"/>
        <v>0.10227725732509468</v>
      </c>
    </row>
    <row r="597" spans="1:17" hidden="1" x14ac:dyDescent="0.4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2">
        <f t="shared" si="54"/>
        <v>1581900000</v>
      </c>
      <c r="K597" s="5">
        <f t="shared" si="55"/>
        <v>0.11195789841463948</v>
      </c>
      <c r="L597" t="s">
        <v>12</v>
      </c>
      <c r="M597" t="s">
        <v>63</v>
      </c>
      <c r="N597" s="57">
        <f t="shared" si="56"/>
        <v>1581900000</v>
      </c>
      <c r="O597" s="57">
        <f t="shared" si="57"/>
        <v>512700000</v>
      </c>
      <c r="P597" s="58">
        <f t="shared" si="58"/>
        <v>0.34543826702188063</v>
      </c>
      <c r="Q597" s="58">
        <f t="shared" si="59"/>
        <v>0.11195789841463948</v>
      </c>
    </row>
    <row r="598" spans="1:17" hidden="1" x14ac:dyDescent="0.4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2">
        <f t="shared" si="54"/>
        <v>6449000000</v>
      </c>
      <c r="K598" s="5">
        <f t="shared" si="55"/>
        <v>0.3183231538034425</v>
      </c>
      <c r="L598" t="s">
        <v>58</v>
      </c>
      <c r="M598" t="s">
        <v>249</v>
      </c>
      <c r="N598" s="57">
        <f t="shared" si="56"/>
        <v>6449000000</v>
      </c>
      <c r="O598" s="57">
        <f t="shared" si="57"/>
        <v>5733000000</v>
      </c>
      <c r="P598" s="58">
        <f t="shared" si="58"/>
        <v>0.35807884508606325</v>
      </c>
      <c r="Q598" s="58">
        <f t="shared" si="59"/>
        <v>0.3183231538034425</v>
      </c>
    </row>
    <row r="599" spans="1:17" hidden="1" x14ac:dyDescent="0.4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2">
        <f t="shared" si="54"/>
        <v>6284000000</v>
      </c>
      <c r="K599" s="5">
        <f t="shared" si="55"/>
        <v>0.25892643755078631</v>
      </c>
      <c r="L599" t="s">
        <v>58</v>
      </c>
      <c r="M599" t="s">
        <v>249</v>
      </c>
      <c r="N599" s="57">
        <f t="shared" si="56"/>
        <v>6284000000</v>
      </c>
      <c r="O599" s="57">
        <f t="shared" si="57"/>
        <v>5417000000</v>
      </c>
      <c r="P599" s="58">
        <f t="shared" si="58"/>
        <v>0.30036805124038046</v>
      </c>
      <c r="Q599" s="58">
        <f t="shared" si="59"/>
        <v>0.25892643755078631</v>
      </c>
    </row>
    <row r="600" spans="1:17" hidden="1" x14ac:dyDescent="0.4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2">
        <f t="shared" si="54"/>
        <v>1934000000</v>
      </c>
      <c r="K600" s="5">
        <f t="shared" si="55"/>
        <v>5.6721709114656217E-2</v>
      </c>
      <c r="L600" t="s">
        <v>58</v>
      </c>
      <c r="M600" t="s">
        <v>249</v>
      </c>
      <c r="N600" s="57">
        <f t="shared" si="56"/>
        <v>1934000000</v>
      </c>
      <c r="O600" s="57">
        <f t="shared" si="57"/>
        <v>1216000000</v>
      </c>
      <c r="P600" s="58">
        <f t="shared" si="58"/>
        <v>9.0213639332027196E-2</v>
      </c>
      <c r="Q600" s="58">
        <f t="shared" si="59"/>
        <v>5.6721709114656217E-2</v>
      </c>
    </row>
    <row r="601" spans="1:17" hidden="1" x14ac:dyDescent="0.4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2">
        <f t="shared" si="54"/>
        <v>-12647000000</v>
      </c>
      <c r="K601" s="5">
        <f t="shared" si="55"/>
        <v>-0.8403980600869182</v>
      </c>
      <c r="L601" t="s">
        <v>58</v>
      </c>
      <c r="M601" t="s">
        <v>249</v>
      </c>
      <c r="N601" s="57">
        <f t="shared" si="56"/>
        <v>-12647000000</v>
      </c>
      <c r="O601" s="57">
        <f t="shared" si="57"/>
        <v>-13343000000</v>
      </c>
      <c r="P601" s="58">
        <f t="shared" si="58"/>
        <v>-0.79656106317314346</v>
      </c>
      <c r="Q601" s="58">
        <f t="shared" si="59"/>
        <v>-0.8403980600869182</v>
      </c>
    </row>
    <row r="602" spans="1:17" hidden="1" x14ac:dyDescent="0.4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2">
        <f t="shared" si="54"/>
        <v>27839000000</v>
      </c>
      <c r="K602" s="5">
        <f t="shared" si="55"/>
        <v>0.11502246708966514</v>
      </c>
      <c r="L602" t="s">
        <v>12</v>
      </c>
      <c r="M602" t="s">
        <v>145</v>
      </c>
      <c r="N602" s="57">
        <f t="shared" si="56"/>
        <v>27839000000</v>
      </c>
      <c r="O602" s="57">
        <f t="shared" si="57"/>
        <v>5094000000</v>
      </c>
      <c r="P602" s="58">
        <f t="shared" si="58"/>
        <v>0.62860433084200773</v>
      </c>
      <c r="Q602" s="58">
        <f t="shared" si="59"/>
        <v>0.11502246708966514</v>
      </c>
    </row>
    <row r="603" spans="1:17" hidden="1" x14ac:dyDescent="0.4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2">
        <f t="shared" si="54"/>
        <v>28515000000</v>
      </c>
      <c r="K603" s="5">
        <f t="shared" si="55"/>
        <v>8.3722869620558735E-2</v>
      </c>
      <c r="L603" t="s">
        <v>12</v>
      </c>
      <c r="M603" t="s">
        <v>145</v>
      </c>
      <c r="N603" s="57">
        <f t="shared" si="56"/>
        <v>28515000000</v>
      </c>
      <c r="O603" s="57">
        <f t="shared" si="57"/>
        <v>3815000000</v>
      </c>
      <c r="P603" s="58">
        <f t="shared" si="58"/>
        <v>0.62578181578774106</v>
      </c>
      <c r="Q603" s="58">
        <f t="shared" si="59"/>
        <v>8.3722869620558735E-2</v>
      </c>
    </row>
    <row r="604" spans="1:17" hidden="1" x14ac:dyDescent="0.4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2">
        <f t="shared" si="54"/>
        <v>30469000000</v>
      </c>
      <c r="K604" s="5">
        <f t="shared" si="55"/>
        <v>4.5160474574842478E-2</v>
      </c>
      <c r="L604" t="s">
        <v>12</v>
      </c>
      <c r="M604" t="s">
        <v>145</v>
      </c>
      <c r="N604" s="57">
        <f t="shared" si="56"/>
        <v>30469000000</v>
      </c>
      <c r="O604" s="57">
        <f t="shared" si="57"/>
        <v>2143000000</v>
      </c>
      <c r="P604" s="58">
        <f t="shared" si="58"/>
        <v>0.6420879607190273</v>
      </c>
      <c r="Q604" s="58">
        <f t="shared" si="59"/>
        <v>4.5160474574842478E-2</v>
      </c>
    </row>
    <row r="605" spans="1:17" hidden="1" x14ac:dyDescent="0.4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2">
        <f t="shared" si="54"/>
        <v>33038000000</v>
      </c>
      <c r="K605" s="5">
        <f t="shared" si="55"/>
        <v>6.1094013699990075E-2</v>
      </c>
      <c r="L605" t="s">
        <v>12</v>
      </c>
      <c r="M605" t="s">
        <v>145</v>
      </c>
      <c r="N605" s="57">
        <f t="shared" si="56"/>
        <v>33038000000</v>
      </c>
      <c r="O605" s="57">
        <f t="shared" si="57"/>
        <v>3077000000</v>
      </c>
      <c r="P605" s="58">
        <f t="shared" si="58"/>
        <v>0.6559714087163705</v>
      </c>
      <c r="Q605" s="58">
        <f t="shared" si="59"/>
        <v>6.1094013699990075E-2</v>
      </c>
    </row>
    <row r="606" spans="1:17" hidden="1" x14ac:dyDescent="0.4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2">
        <f t="shared" si="54"/>
        <v>8538000000</v>
      </c>
      <c r="K606" s="5">
        <f t="shared" si="55"/>
        <v>0.13988856112749917</v>
      </c>
      <c r="L606" t="s">
        <v>41</v>
      </c>
      <c r="M606" t="s">
        <v>44</v>
      </c>
      <c r="N606" s="57">
        <f t="shared" si="56"/>
        <v>8538000000</v>
      </c>
      <c r="O606" s="57">
        <f t="shared" si="57"/>
        <v>2134000000</v>
      </c>
      <c r="P606" s="58">
        <f t="shared" si="58"/>
        <v>0.55968534906587997</v>
      </c>
      <c r="Q606" s="58">
        <f t="shared" si="59"/>
        <v>0.13988856112749917</v>
      </c>
    </row>
    <row r="607" spans="1:17" hidden="1" x14ac:dyDescent="0.4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2">
        <f t="shared" si="54"/>
        <v>8433000000</v>
      </c>
      <c r="K607" s="5">
        <f t="shared" si="55"/>
        <v>0.15961590115498253</v>
      </c>
      <c r="L607" t="s">
        <v>41</v>
      </c>
      <c r="M607" t="s">
        <v>44</v>
      </c>
      <c r="N607" s="57">
        <f t="shared" si="56"/>
        <v>8433000000</v>
      </c>
      <c r="O607" s="57">
        <f t="shared" si="57"/>
        <v>2377000000</v>
      </c>
      <c r="P607" s="58">
        <f t="shared" si="58"/>
        <v>0.56627719580983071</v>
      </c>
      <c r="Q607" s="58">
        <f t="shared" si="59"/>
        <v>0.15961590115498253</v>
      </c>
    </row>
    <row r="608" spans="1:17" hidden="1" x14ac:dyDescent="0.4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2">
        <f t="shared" si="54"/>
        <v>8053000000</v>
      </c>
      <c r="K608" s="5">
        <f t="shared" si="55"/>
        <v>7.0569473054688026E-2</v>
      </c>
      <c r="L608" t="s">
        <v>41</v>
      </c>
      <c r="M608" t="s">
        <v>44</v>
      </c>
      <c r="N608" s="57">
        <f t="shared" si="56"/>
        <v>8053000000</v>
      </c>
      <c r="O608" s="57">
        <f t="shared" si="57"/>
        <v>1062000000</v>
      </c>
      <c r="P608" s="58">
        <f t="shared" si="58"/>
        <v>0.53511861253239412</v>
      </c>
      <c r="Q608" s="58">
        <f t="shared" si="59"/>
        <v>7.0569473054688026E-2</v>
      </c>
    </row>
    <row r="609" spans="1:17" hidden="1" x14ac:dyDescent="0.4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2">
        <f t="shared" si="54"/>
        <v>8853000000</v>
      </c>
      <c r="K609" s="5">
        <f t="shared" si="55"/>
        <v>0.15533076001597232</v>
      </c>
      <c r="L609" t="s">
        <v>41</v>
      </c>
      <c r="M609" t="s">
        <v>44</v>
      </c>
      <c r="N609" s="57">
        <f t="shared" si="56"/>
        <v>8853000000</v>
      </c>
      <c r="O609" s="57">
        <f t="shared" si="57"/>
        <v>2334000000</v>
      </c>
      <c r="P609" s="58">
        <f t="shared" si="58"/>
        <v>0.58917875682150944</v>
      </c>
      <c r="Q609" s="58">
        <f t="shared" si="59"/>
        <v>0.15533076001597232</v>
      </c>
    </row>
    <row r="610" spans="1:17" hidden="1" x14ac:dyDescent="0.4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2">
        <f t="shared" si="54"/>
        <v>1228267000</v>
      </c>
      <c r="K610" s="5">
        <f t="shared" si="55"/>
        <v>0.29083502890001717</v>
      </c>
      <c r="L610" t="s">
        <v>21</v>
      </c>
      <c r="M610" t="s">
        <v>173</v>
      </c>
      <c r="N610" s="57">
        <f t="shared" si="56"/>
        <v>1228267000</v>
      </c>
      <c r="O610" s="57">
        <f t="shared" si="57"/>
        <v>430818000</v>
      </c>
      <c r="P610" s="58">
        <f t="shared" si="58"/>
        <v>0.82917396311653035</v>
      </c>
      <c r="Q610" s="58">
        <f t="shared" si="59"/>
        <v>0.29083502890001717</v>
      </c>
    </row>
    <row r="611" spans="1:17" hidden="1" x14ac:dyDescent="0.4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2">
        <f t="shared" si="54"/>
        <v>1422087000</v>
      </c>
      <c r="K611" s="5">
        <f t="shared" si="55"/>
        <v>0.28495605774904359</v>
      </c>
      <c r="L611" t="s">
        <v>21</v>
      </c>
      <c r="M611" t="s">
        <v>173</v>
      </c>
      <c r="N611" s="57">
        <f t="shared" si="56"/>
        <v>1422087000</v>
      </c>
      <c r="O611" s="57">
        <f t="shared" si="57"/>
        <v>493557000</v>
      </c>
      <c r="P611" s="58">
        <f t="shared" si="58"/>
        <v>0.82104459119446016</v>
      </c>
      <c r="Q611" s="58">
        <f t="shared" si="59"/>
        <v>0.28495605774904359</v>
      </c>
    </row>
    <row r="612" spans="1:17" x14ac:dyDescent="0.4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2">
        <f t="shared" si="54"/>
        <v>1587562000</v>
      </c>
      <c r="K612" s="5">
        <f t="shared" si="55"/>
        <v>0.28799477868532675</v>
      </c>
      <c r="L612" t="s">
        <v>21</v>
      </c>
      <c r="M612" t="s">
        <v>173</v>
      </c>
      <c r="N612" s="57">
        <f t="shared" si="56"/>
        <v>1587562000</v>
      </c>
      <c r="O612" s="57">
        <f t="shared" si="57"/>
        <v>552899000</v>
      </c>
      <c r="P612" s="58">
        <f t="shared" si="58"/>
        <v>0.82693144107555749</v>
      </c>
      <c r="Q612" s="58">
        <f t="shared" si="59"/>
        <v>0.28799477868532675</v>
      </c>
    </row>
    <row r="613" spans="1:17" hidden="1" x14ac:dyDescent="0.4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2">
        <f t="shared" si="54"/>
        <v>1657829000</v>
      </c>
      <c r="K613" s="5">
        <f t="shared" si="55"/>
        <v>0.27890652490133</v>
      </c>
      <c r="L613" t="s">
        <v>21</v>
      </c>
      <c r="M613" t="s">
        <v>173</v>
      </c>
      <c r="N613" s="57">
        <f t="shared" si="56"/>
        <v>1657829000</v>
      </c>
      <c r="O613" s="57">
        <f t="shared" si="57"/>
        <v>556428000</v>
      </c>
      <c r="P613" s="58">
        <f t="shared" si="58"/>
        <v>0.83097781792190006</v>
      </c>
      <c r="Q613" s="58">
        <f t="shared" si="59"/>
        <v>0.27890652490133</v>
      </c>
    </row>
    <row r="614" spans="1:17" hidden="1" x14ac:dyDescent="0.4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2">
        <f t="shared" si="54"/>
        <v>1839600000</v>
      </c>
      <c r="K614" s="5">
        <f t="shared" si="55"/>
        <v>0.18570344042237483</v>
      </c>
      <c r="L614" t="s">
        <v>21</v>
      </c>
      <c r="M614" t="s">
        <v>56</v>
      </c>
      <c r="N614" s="57">
        <f t="shared" si="56"/>
        <v>1839600000</v>
      </c>
      <c r="O614" s="57">
        <f t="shared" si="57"/>
        <v>1076300000</v>
      </c>
      <c r="P614" s="58">
        <f t="shared" si="58"/>
        <v>0.31740225680665313</v>
      </c>
      <c r="Q614" s="58">
        <f t="shared" si="59"/>
        <v>0.18570344042237483</v>
      </c>
    </row>
    <row r="615" spans="1:17" hidden="1" x14ac:dyDescent="0.4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2">
        <f t="shared" si="54"/>
        <v>1970700000</v>
      </c>
      <c r="K615" s="5">
        <f t="shared" si="55"/>
        <v>0.1752976877659399</v>
      </c>
      <c r="L615" t="s">
        <v>21</v>
      </c>
      <c r="M615" t="s">
        <v>56</v>
      </c>
      <c r="N615" s="57">
        <f t="shared" si="56"/>
        <v>1970700000</v>
      </c>
      <c r="O615" s="57">
        <f t="shared" si="57"/>
        <v>1062900000</v>
      </c>
      <c r="P615" s="58">
        <f t="shared" si="58"/>
        <v>0.32501566777715474</v>
      </c>
      <c r="Q615" s="58">
        <f t="shared" si="59"/>
        <v>0.1752976877659399</v>
      </c>
    </row>
    <row r="616" spans="1:17" x14ac:dyDescent="0.4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2">
        <f t="shared" si="54"/>
        <v>2085500000</v>
      </c>
      <c r="K616" s="5">
        <f t="shared" si="55"/>
        <v>0.19810408806012036</v>
      </c>
      <c r="L616" t="s">
        <v>21</v>
      </c>
      <c r="M616" t="s">
        <v>56</v>
      </c>
      <c r="N616" s="57">
        <f t="shared" si="56"/>
        <v>2085500000</v>
      </c>
      <c r="O616" s="57">
        <f t="shared" si="57"/>
        <v>1270600000</v>
      </c>
      <c r="P616" s="58">
        <f t="shared" si="58"/>
        <v>0.32515825251800801</v>
      </c>
      <c r="Q616" s="58">
        <f t="shared" si="59"/>
        <v>0.19810408806012036</v>
      </c>
    </row>
    <row r="617" spans="1:17" hidden="1" x14ac:dyDescent="0.4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2">
        <f t="shared" si="54"/>
        <v>2202000000</v>
      </c>
      <c r="K617" s="5">
        <f t="shared" si="55"/>
        <v>0.16666666666666666</v>
      </c>
      <c r="L617" t="s">
        <v>21</v>
      </c>
      <c r="M617" t="s">
        <v>56</v>
      </c>
      <c r="N617" s="57">
        <f t="shared" si="56"/>
        <v>2202000000</v>
      </c>
      <c r="O617" s="57">
        <f t="shared" si="57"/>
        <v>1099200000</v>
      </c>
      <c r="P617" s="58">
        <f t="shared" si="58"/>
        <v>0.33387918486171764</v>
      </c>
      <c r="Q617" s="58">
        <f t="shared" si="59"/>
        <v>0.16666666666666666</v>
      </c>
    </row>
    <row r="618" spans="1:17" hidden="1" x14ac:dyDescent="0.4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2">
        <f t="shared" si="54"/>
        <v>1872000000</v>
      </c>
      <c r="K618" s="5">
        <f t="shared" si="55"/>
        <v>0.23624887285843102</v>
      </c>
      <c r="L618" t="s">
        <v>21</v>
      </c>
      <c r="M618" t="s">
        <v>56</v>
      </c>
      <c r="N618" s="57">
        <f t="shared" si="56"/>
        <v>1872000000</v>
      </c>
      <c r="O618" s="57">
        <f t="shared" si="57"/>
        <v>1048000000</v>
      </c>
      <c r="P618" s="58">
        <f t="shared" si="58"/>
        <v>0.42200180342651039</v>
      </c>
      <c r="Q618" s="58">
        <f t="shared" si="59"/>
        <v>0.23624887285843102</v>
      </c>
    </row>
    <row r="619" spans="1:17" hidden="1" x14ac:dyDescent="0.4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2">
        <f t="shared" si="54"/>
        <v>2038000000</v>
      </c>
      <c r="K619" s="5">
        <f t="shared" si="55"/>
        <v>0.22039883672621521</v>
      </c>
      <c r="L619" t="s">
        <v>21</v>
      </c>
      <c r="M619" t="s">
        <v>56</v>
      </c>
      <c r="N619" s="57">
        <f t="shared" si="56"/>
        <v>2038000000</v>
      </c>
      <c r="O619" s="57">
        <f t="shared" si="57"/>
        <v>1061000000</v>
      </c>
      <c r="P619" s="58">
        <f t="shared" si="58"/>
        <v>0.42334856668051513</v>
      </c>
      <c r="Q619" s="58">
        <f t="shared" si="59"/>
        <v>0.22039883672621521</v>
      </c>
    </row>
    <row r="620" spans="1:17" x14ac:dyDescent="0.4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2">
        <f t="shared" si="54"/>
        <v>2185000000</v>
      </c>
      <c r="K620" s="5">
        <f t="shared" si="55"/>
        <v>0.2388472167390446</v>
      </c>
      <c r="L620" t="s">
        <v>21</v>
      </c>
      <c r="M620" t="s">
        <v>56</v>
      </c>
      <c r="N620" s="57">
        <f t="shared" si="56"/>
        <v>2185000000</v>
      </c>
      <c r="O620" s="57">
        <f t="shared" si="57"/>
        <v>1210000000</v>
      </c>
      <c r="P620" s="58">
        <f t="shared" si="58"/>
        <v>0.43130675088827475</v>
      </c>
      <c r="Q620" s="58">
        <f t="shared" si="59"/>
        <v>0.2388472167390446</v>
      </c>
    </row>
    <row r="621" spans="1:17" hidden="1" x14ac:dyDescent="0.4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2">
        <f t="shared" si="54"/>
        <v>2345000000</v>
      </c>
      <c r="K621" s="5">
        <f t="shared" si="55"/>
        <v>0.24952417205938332</v>
      </c>
      <c r="L621" t="s">
        <v>21</v>
      </c>
      <c r="M621" t="s">
        <v>56</v>
      </c>
      <c r="N621" s="57">
        <f t="shared" si="56"/>
        <v>2345000000</v>
      </c>
      <c r="O621" s="57">
        <f t="shared" si="57"/>
        <v>1311000000</v>
      </c>
      <c r="P621" s="58">
        <f t="shared" si="58"/>
        <v>0.44632660829843929</v>
      </c>
      <c r="Q621" s="58">
        <f t="shared" si="59"/>
        <v>0.24952417205938332</v>
      </c>
    </row>
    <row r="622" spans="1:17" hidden="1" x14ac:dyDescent="0.4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2">
        <f t="shared" si="54"/>
        <v>2034000000</v>
      </c>
      <c r="K622" s="5">
        <f t="shared" si="55"/>
        <v>0.10061468780329991</v>
      </c>
      <c r="L622" t="s">
        <v>18</v>
      </c>
      <c r="M622" t="s">
        <v>256</v>
      </c>
      <c r="N622" s="57">
        <f t="shared" si="56"/>
        <v>2034000000</v>
      </c>
      <c r="O622" s="57">
        <f t="shared" si="57"/>
        <v>622000000</v>
      </c>
      <c r="P622" s="58">
        <f t="shared" si="58"/>
        <v>0.32901973471368484</v>
      </c>
      <c r="Q622" s="58">
        <f t="shared" si="59"/>
        <v>0.10061468780329991</v>
      </c>
    </row>
    <row r="623" spans="1:17" hidden="1" x14ac:dyDescent="0.4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2">
        <f t="shared" si="54"/>
        <v>2133000000</v>
      </c>
      <c r="K623" s="5">
        <f t="shared" si="55"/>
        <v>0.10238278247501921</v>
      </c>
      <c r="L623" t="s">
        <v>18</v>
      </c>
      <c r="M623" t="s">
        <v>256</v>
      </c>
      <c r="N623" s="57">
        <f t="shared" si="56"/>
        <v>2133000000</v>
      </c>
      <c r="O623" s="57">
        <f t="shared" si="57"/>
        <v>666000000</v>
      </c>
      <c r="P623" s="58">
        <f t="shared" si="58"/>
        <v>0.32790161414296692</v>
      </c>
      <c r="Q623" s="58">
        <f t="shared" si="59"/>
        <v>0.10238278247501921</v>
      </c>
    </row>
    <row r="624" spans="1:17" hidden="1" x14ac:dyDescent="0.4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2">
        <f t="shared" si="54"/>
        <v>2374000000</v>
      </c>
      <c r="K624" s="5">
        <f t="shared" si="55"/>
        <v>0.11313103062508741</v>
      </c>
      <c r="L624" t="s">
        <v>18</v>
      </c>
      <c r="M624" t="s">
        <v>256</v>
      </c>
      <c r="N624" s="57">
        <f t="shared" si="56"/>
        <v>2374000000</v>
      </c>
      <c r="O624" s="57">
        <f t="shared" si="57"/>
        <v>809000000</v>
      </c>
      <c r="P624" s="58">
        <f t="shared" si="58"/>
        <v>0.33198154104321076</v>
      </c>
      <c r="Q624" s="58">
        <f t="shared" si="59"/>
        <v>0.11313103062508741</v>
      </c>
    </row>
    <row r="625" spans="1:17" hidden="1" x14ac:dyDescent="0.4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2">
        <f t="shared" si="54"/>
        <v>2505000000</v>
      </c>
      <c r="K625" s="5">
        <f t="shared" si="55"/>
        <v>0.1270912034538586</v>
      </c>
      <c r="L625" t="s">
        <v>18</v>
      </c>
      <c r="M625" t="s">
        <v>256</v>
      </c>
      <c r="N625" s="57">
        <f t="shared" si="56"/>
        <v>2505000000</v>
      </c>
      <c r="O625" s="57">
        <f t="shared" si="57"/>
        <v>942000000</v>
      </c>
      <c r="P625" s="58">
        <f t="shared" si="58"/>
        <v>0.33796546141392336</v>
      </c>
      <c r="Q625" s="58">
        <f t="shared" si="59"/>
        <v>0.1270912034538586</v>
      </c>
    </row>
    <row r="626" spans="1:17" hidden="1" x14ac:dyDescent="0.4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2">
        <f t="shared" si="54"/>
        <v>735184000</v>
      </c>
      <c r="K626" s="5">
        <f t="shared" si="55"/>
        <v>0.2172613668545666</v>
      </c>
      <c r="L626" t="s">
        <v>21</v>
      </c>
      <c r="M626" t="s">
        <v>258</v>
      </c>
      <c r="N626" s="57">
        <f t="shared" si="56"/>
        <v>735184000</v>
      </c>
      <c r="O626" s="57">
        <f t="shared" si="57"/>
        <v>305330000</v>
      </c>
      <c r="P626" s="58">
        <f t="shared" si="58"/>
        <v>0.52312933786266558</v>
      </c>
      <c r="Q626" s="58">
        <f t="shared" si="59"/>
        <v>0.2172613668545666</v>
      </c>
    </row>
    <row r="627" spans="1:17" hidden="1" x14ac:dyDescent="0.4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2">
        <f t="shared" si="54"/>
        <v>737010000</v>
      </c>
      <c r="K627" s="5">
        <f t="shared" si="55"/>
        <v>0.1781475461984052</v>
      </c>
      <c r="L627" t="s">
        <v>21</v>
      </c>
      <c r="M627" t="s">
        <v>258</v>
      </c>
      <c r="N627" s="57">
        <f t="shared" si="56"/>
        <v>737010000</v>
      </c>
      <c r="O627" s="57">
        <f t="shared" si="57"/>
        <v>266575000</v>
      </c>
      <c r="P627" s="58">
        <f t="shared" si="58"/>
        <v>0.49253126896253074</v>
      </c>
      <c r="Q627" s="58">
        <f t="shared" si="59"/>
        <v>0.1781475461984052</v>
      </c>
    </row>
    <row r="628" spans="1:17" hidden="1" x14ac:dyDescent="0.4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2">
        <f t="shared" si="54"/>
        <v>750373000</v>
      </c>
      <c r="K628" s="5">
        <f t="shared" si="55"/>
        <v>0.18007139431902963</v>
      </c>
      <c r="L628" t="s">
        <v>21</v>
      </c>
      <c r="M628" t="s">
        <v>258</v>
      </c>
      <c r="N628" s="57">
        <f t="shared" si="56"/>
        <v>750373000</v>
      </c>
      <c r="O628" s="57">
        <f t="shared" si="57"/>
        <v>275627000</v>
      </c>
      <c r="P628" s="58">
        <f t="shared" si="58"/>
        <v>0.49023031985020782</v>
      </c>
      <c r="Q628" s="58">
        <f t="shared" si="59"/>
        <v>0.18007139431902963</v>
      </c>
    </row>
    <row r="629" spans="1:17" hidden="1" x14ac:dyDescent="0.4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2">
        <f t="shared" si="54"/>
        <v>753561000</v>
      </c>
      <c r="K629" s="5">
        <f t="shared" si="55"/>
        <v>0.19724584748119381</v>
      </c>
      <c r="L629" t="s">
        <v>21</v>
      </c>
      <c r="M629" t="s">
        <v>258</v>
      </c>
      <c r="N629" s="57">
        <f t="shared" si="56"/>
        <v>753561000</v>
      </c>
      <c r="O629" s="57">
        <f t="shared" si="57"/>
        <v>307125000</v>
      </c>
      <c r="P629" s="58">
        <f t="shared" si="58"/>
        <v>0.48396183337004761</v>
      </c>
      <c r="Q629" s="58">
        <f t="shared" si="59"/>
        <v>0.19724584748119381</v>
      </c>
    </row>
    <row r="630" spans="1:17" hidden="1" x14ac:dyDescent="0.4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2">
        <f t="shared" si="54"/>
        <v>1365191000</v>
      </c>
      <c r="K630" s="5">
        <f t="shared" si="55"/>
        <v>4.3509124685443136E-2</v>
      </c>
      <c r="L630" t="s">
        <v>12</v>
      </c>
      <c r="M630" t="s">
        <v>260</v>
      </c>
      <c r="N630" s="57">
        <f t="shared" si="56"/>
        <v>1365191000</v>
      </c>
      <c r="O630" s="57">
        <f t="shared" si="57"/>
        <v>1190043000</v>
      </c>
      <c r="P630" s="58">
        <f t="shared" si="58"/>
        <v>4.9912705203463026E-2</v>
      </c>
      <c r="Q630" s="58">
        <f t="shared" si="59"/>
        <v>4.3509124685443136E-2</v>
      </c>
    </row>
    <row r="631" spans="1:17" hidden="1" x14ac:dyDescent="0.4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2">
        <f t="shared" si="54"/>
        <v>1399033000</v>
      </c>
      <c r="K631" s="5">
        <f t="shared" si="55"/>
        <v>5.649014932812399E-2</v>
      </c>
      <c r="L631" t="s">
        <v>12</v>
      </c>
      <c r="M631" t="s">
        <v>260</v>
      </c>
      <c r="N631" s="57">
        <f t="shared" si="56"/>
        <v>1399033000</v>
      </c>
      <c r="O631" s="57">
        <f t="shared" si="57"/>
        <v>1216322000</v>
      </c>
      <c r="P631" s="58">
        <f t="shared" si="58"/>
        <v>6.497587241287528E-2</v>
      </c>
      <c r="Q631" s="58">
        <f t="shared" si="59"/>
        <v>5.649014932812399E-2</v>
      </c>
    </row>
    <row r="632" spans="1:17" hidden="1" x14ac:dyDescent="0.4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2">
        <f t="shared" si="54"/>
        <v>1094696000</v>
      </c>
      <c r="K632" s="5">
        <f t="shared" si="55"/>
        <v>3.7897161363379409E-2</v>
      </c>
      <c r="L632" t="s">
        <v>12</v>
      </c>
      <c r="M632" t="s">
        <v>260</v>
      </c>
      <c r="N632" s="57">
        <f t="shared" si="56"/>
        <v>1094696000</v>
      </c>
      <c r="O632" s="57">
        <f t="shared" si="57"/>
        <v>686471000</v>
      </c>
      <c r="P632" s="58">
        <f t="shared" si="58"/>
        <v>6.0433537550524274E-2</v>
      </c>
      <c r="Q632" s="58">
        <f t="shared" si="59"/>
        <v>3.7897161363379409E-2</v>
      </c>
    </row>
    <row r="633" spans="1:17" hidden="1" x14ac:dyDescent="0.4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2">
        <f t="shared" si="54"/>
        <v>790316000</v>
      </c>
      <c r="K633" s="5">
        <f t="shared" si="55"/>
        <v>3.1478591812318685E-2</v>
      </c>
      <c r="L633" t="s">
        <v>12</v>
      </c>
      <c r="M633" t="s">
        <v>260</v>
      </c>
      <c r="N633" s="57">
        <f t="shared" si="56"/>
        <v>790316000</v>
      </c>
      <c r="O633" s="57">
        <f t="shared" si="57"/>
        <v>599243000</v>
      </c>
      <c r="P633" s="58">
        <f t="shared" si="58"/>
        <v>4.1515770341488234E-2</v>
      </c>
      <c r="Q633" s="58">
        <f t="shared" si="59"/>
        <v>3.1478591812318685E-2</v>
      </c>
    </row>
    <row r="634" spans="1:17" hidden="1" x14ac:dyDescent="0.4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2">
        <f t="shared" si="54"/>
        <v>1688095000</v>
      </c>
      <c r="K634" s="5">
        <f t="shared" si="55"/>
        <v>0.14557446294054094</v>
      </c>
      <c r="L634" t="s">
        <v>12</v>
      </c>
      <c r="M634" t="s">
        <v>156</v>
      </c>
      <c r="N634" s="57">
        <f t="shared" si="56"/>
        <v>1688095000</v>
      </c>
      <c r="O634" s="57">
        <f t="shared" si="57"/>
        <v>721266000</v>
      </c>
      <c r="P634" s="58">
        <f t="shared" si="58"/>
        <v>0.34071136448635098</v>
      </c>
      <c r="Q634" s="58">
        <f t="shared" si="59"/>
        <v>0.14557446294054094</v>
      </c>
    </row>
    <row r="635" spans="1:17" hidden="1" x14ac:dyDescent="0.4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2">
        <f t="shared" si="54"/>
        <v>1714617000</v>
      </c>
      <c r="K635" s="5">
        <f t="shared" si="55"/>
        <v>0.15943733810862701</v>
      </c>
      <c r="L635" t="s">
        <v>12</v>
      </c>
      <c r="M635" t="s">
        <v>156</v>
      </c>
      <c r="N635" s="57">
        <f t="shared" si="56"/>
        <v>1714617000</v>
      </c>
      <c r="O635" s="57">
        <f t="shared" si="57"/>
        <v>777717000</v>
      </c>
      <c r="P635" s="58">
        <f t="shared" si="58"/>
        <v>0.35150828689073232</v>
      </c>
      <c r="Q635" s="58">
        <f t="shared" si="59"/>
        <v>0.15943733810862701</v>
      </c>
    </row>
    <row r="636" spans="1:17" hidden="1" x14ac:dyDescent="0.4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2">
        <f t="shared" si="54"/>
        <v>1487318000</v>
      </c>
      <c r="K636" s="5">
        <f t="shared" si="55"/>
        <v>0.11306810084564232</v>
      </c>
      <c r="L636" t="s">
        <v>12</v>
      </c>
      <c r="M636" t="s">
        <v>156</v>
      </c>
      <c r="N636" s="57">
        <f t="shared" si="56"/>
        <v>1487318000</v>
      </c>
      <c r="O636" s="57">
        <f t="shared" si="57"/>
        <v>515707000</v>
      </c>
      <c r="P636" s="58">
        <f t="shared" si="58"/>
        <v>0.32609257119554136</v>
      </c>
      <c r="Q636" s="58">
        <f t="shared" si="59"/>
        <v>0.11306810084564232</v>
      </c>
    </row>
    <row r="637" spans="1:17" hidden="1" x14ac:dyDescent="0.4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2">
        <f t="shared" si="54"/>
        <v>1231554000</v>
      </c>
      <c r="K637" s="5">
        <f t="shared" si="55"/>
        <v>6.6700371943914288E-2</v>
      </c>
      <c r="L637" t="s">
        <v>12</v>
      </c>
      <c r="M637" t="s">
        <v>156</v>
      </c>
      <c r="N637" s="57">
        <f t="shared" si="56"/>
        <v>1231554000</v>
      </c>
      <c r="O637" s="57">
        <f t="shared" si="57"/>
        <v>266232000</v>
      </c>
      <c r="P637" s="58">
        <f t="shared" si="58"/>
        <v>0.30854709377165557</v>
      </c>
      <c r="Q637" s="58">
        <f t="shared" si="59"/>
        <v>6.6700371943914288E-2</v>
      </c>
    </row>
    <row r="638" spans="1:17" hidden="1" x14ac:dyDescent="0.4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2">
        <f t="shared" si="54"/>
        <v>1268300000</v>
      </c>
      <c r="K638" s="5">
        <f t="shared" si="55"/>
        <v>0.19548960380069796</v>
      </c>
      <c r="L638" t="s">
        <v>58</v>
      </c>
      <c r="M638" t="s">
        <v>192</v>
      </c>
      <c r="N638" s="57">
        <f t="shared" si="56"/>
        <v>1268300000</v>
      </c>
      <c r="O638" s="57">
        <f t="shared" si="57"/>
        <v>666600000</v>
      </c>
      <c r="P638" s="58">
        <f t="shared" si="58"/>
        <v>0.37194639138977681</v>
      </c>
      <c r="Q638" s="58">
        <f t="shared" si="59"/>
        <v>0.19548960380069796</v>
      </c>
    </row>
    <row r="639" spans="1:17" hidden="1" x14ac:dyDescent="0.4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2">
        <f t="shared" si="54"/>
        <v>1200900000</v>
      </c>
      <c r="K639" s="5">
        <f t="shared" si="55"/>
        <v>0.18820072188328488</v>
      </c>
      <c r="L639" t="s">
        <v>58</v>
      </c>
      <c r="M639" t="s">
        <v>192</v>
      </c>
      <c r="N639" s="57">
        <f t="shared" si="56"/>
        <v>1200900000</v>
      </c>
      <c r="O639" s="57">
        <f t="shared" si="57"/>
        <v>589200000</v>
      </c>
      <c r="P639" s="58">
        <f t="shared" si="58"/>
        <v>0.38358833487718402</v>
      </c>
      <c r="Q639" s="58">
        <f t="shared" si="59"/>
        <v>0.18820072188328488</v>
      </c>
    </row>
    <row r="640" spans="1:17" hidden="1" x14ac:dyDescent="0.4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2">
        <f t="shared" si="54"/>
        <v>1210900000</v>
      </c>
      <c r="K640" s="5">
        <f t="shared" si="55"/>
        <v>0.15183969067419523</v>
      </c>
      <c r="L640" t="s">
        <v>58</v>
      </c>
      <c r="M640" t="s">
        <v>192</v>
      </c>
      <c r="N640" s="57">
        <f t="shared" si="56"/>
        <v>1210900000</v>
      </c>
      <c r="O640" s="57">
        <f t="shared" si="57"/>
        <v>494800000</v>
      </c>
      <c r="P640" s="58">
        <f t="shared" si="58"/>
        <v>0.37158989781201091</v>
      </c>
      <c r="Q640" s="58">
        <f t="shared" si="59"/>
        <v>0.15183969067419523</v>
      </c>
    </row>
    <row r="641" spans="1:17" hidden="1" x14ac:dyDescent="0.4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2">
        <f t="shared" si="54"/>
        <v>1075400000</v>
      </c>
      <c r="K641" s="5">
        <f t="shared" si="55"/>
        <v>5.9148481611475658E-2</v>
      </c>
      <c r="L641" t="s">
        <v>58</v>
      </c>
      <c r="M641" t="s">
        <v>192</v>
      </c>
      <c r="N641" s="57">
        <f t="shared" si="56"/>
        <v>1075400000</v>
      </c>
      <c r="O641" s="57">
        <f t="shared" si="57"/>
        <v>193800000</v>
      </c>
      <c r="P641" s="58">
        <f t="shared" si="58"/>
        <v>0.32821608423622772</v>
      </c>
      <c r="Q641" s="58">
        <f t="shared" si="59"/>
        <v>5.9148481611475658E-2</v>
      </c>
    </row>
    <row r="642" spans="1:17" hidden="1" x14ac:dyDescent="0.4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2">
        <f t="shared" ref="J642:J705" si="60">E642-F642</f>
        <v>446959000</v>
      </c>
      <c r="K642" s="5">
        <f t="shared" ref="K642:K705" si="61">(J642-G642-H642-I642)/E642</f>
        <v>0.39873833762411498</v>
      </c>
      <c r="L642" t="s">
        <v>51</v>
      </c>
      <c r="M642" t="s">
        <v>264</v>
      </c>
      <c r="N642" s="57">
        <f t="shared" si="56"/>
        <v>446959000</v>
      </c>
      <c r="O642" s="57">
        <f t="shared" si="57"/>
        <v>254161000</v>
      </c>
      <c r="P642" s="58">
        <f t="shared" si="58"/>
        <v>0.70120785111066142</v>
      </c>
      <c r="Q642" s="58">
        <f t="shared" si="59"/>
        <v>0.39873833762411498</v>
      </c>
    </row>
    <row r="643" spans="1:17" hidden="1" x14ac:dyDescent="0.4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2">
        <f t="shared" si="60"/>
        <v>474167000</v>
      </c>
      <c r="K643" s="5">
        <f t="shared" si="61"/>
        <v>0.39504583946712529</v>
      </c>
      <c r="L643" t="s">
        <v>51</v>
      </c>
      <c r="M643" t="s">
        <v>264</v>
      </c>
      <c r="N643" s="57">
        <f t="shared" ref="N643:N706" si="62">E643-F643</f>
        <v>474167000</v>
      </c>
      <c r="O643" s="57">
        <f t="shared" ref="O643:O706" si="63">N643-G643-H643-I643</f>
        <v>271037000</v>
      </c>
      <c r="P643" s="58">
        <f t="shared" ref="P643:P706" si="64">1-(F643/E643)</f>
        <v>0.69111486831173752</v>
      </c>
      <c r="Q643" s="58">
        <f t="shared" ref="Q643:Q706" si="65">O643/E643</f>
        <v>0.39504583946712529</v>
      </c>
    </row>
    <row r="644" spans="1:17" hidden="1" x14ac:dyDescent="0.4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2">
        <f t="shared" si="60"/>
        <v>510595000</v>
      </c>
      <c r="K644" s="5">
        <f t="shared" si="61"/>
        <v>0.40342628882329856</v>
      </c>
      <c r="L644" t="s">
        <v>51</v>
      </c>
      <c r="M644" t="s">
        <v>264</v>
      </c>
      <c r="N644" s="57">
        <f t="shared" si="62"/>
        <v>510595000</v>
      </c>
      <c r="O644" s="57">
        <f t="shared" si="63"/>
        <v>300154000</v>
      </c>
      <c r="P644" s="58">
        <f t="shared" si="64"/>
        <v>0.68627253323871118</v>
      </c>
      <c r="Q644" s="58">
        <f t="shared" si="65"/>
        <v>0.40342628882329856</v>
      </c>
    </row>
    <row r="645" spans="1:17" hidden="1" x14ac:dyDescent="0.4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2">
        <f t="shared" si="60"/>
        <v>547979000</v>
      </c>
      <c r="K645" s="5">
        <f t="shared" si="61"/>
        <v>0.40044736031217915</v>
      </c>
      <c r="L645" t="s">
        <v>51</v>
      </c>
      <c r="M645" t="s">
        <v>264</v>
      </c>
      <c r="N645" s="57">
        <f t="shared" si="62"/>
        <v>547979000</v>
      </c>
      <c r="O645" s="57">
        <f t="shared" si="63"/>
        <v>320995000</v>
      </c>
      <c r="P645" s="58">
        <f t="shared" si="64"/>
        <v>0.68361421223541674</v>
      </c>
      <c r="Q645" s="58">
        <f t="shared" si="65"/>
        <v>0.40044736031217915</v>
      </c>
    </row>
    <row r="646" spans="1:17" hidden="1" x14ac:dyDescent="0.4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2">
        <f t="shared" si="60"/>
        <v>852749000</v>
      </c>
      <c r="K646" s="5">
        <f t="shared" si="61"/>
        <v>0.13043049744028951</v>
      </c>
      <c r="L646" t="s">
        <v>21</v>
      </c>
      <c r="M646" t="s">
        <v>33</v>
      </c>
      <c r="N646" s="57">
        <f t="shared" si="62"/>
        <v>852749000</v>
      </c>
      <c r="O646" s="57">
        <f t="shared" si="63"/>
        <v>439361000</v>
      </c>
      <c r="P646" s="58">
        <f t="shared" si="64"/>
        <v>0.25315054422606798</v>
      </c>
      <c r="Q646" s="58">
        <f t="shared" si="65"/>
        <v>0.13043049744028951</v>
      </c>
    </row>
    <row r="647" spans="1:17" hidden="1" x14ac:dyDescent="0.4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2">
        <f t="shared" si="60"/>
        <v>864632000</v>
      </c>
      <c r="K647" s="5">
        <f t="shared" si="61"/>
        <v>0.13901038670347254</v>
      </c>
      <c r="L647" t="s">
        <v>21</v>
      </c>
      <c r="M647" t="s">
        <v>33</v>
      </c>
      <c r="N647" s="57">
        <f t="shared" si="62"/>
        <v>864632000</v>
      </c>
      <c r="O647" s="57">
        <f t="shared" si="63"/>
        <v>460071000</v>
      </c>
      <c r="P647" s="58">
        <f t="shared" si="64"/>
        <v>0.2612484348637425</v>
      </c>
      <c r="Q647" s="58">
        <f t="shared" si="65"/>
        <v>0.13901038670347254</v>
      </c>
    </row>
    <row r="648" spans="1:17" hidden="1" x14ac:dyDescent="0.4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2">
        <f t="shared" si="60"/>
        <v>824941000</v>
      </c>
      <c r="K648" s="5">
        <f t="shared" si="61"/>
        <v>0.12595737126852632</v>
      </c>
      <c r="L648" t="s">
        <v>21</v>
      </c>
      <c r="M648" t="s">
        <v>33</v>
      </c>
      <c r="N648" s="57">
        <f t="shared" si="62"/>
        <v>824941000</v>
      </c>
      <c r="O648" s="57">
        <f t="shared" si="63"/>
        <v>427145000</v>
      </c>
      <c r="P648" s="58">
        <f t="shared" si="64"/>
        <v>0.24326025076175395</v>
      </c>
      <c r="Q648" s="58">
        <f t="shared" si="65"/>
        <v>0.12595737126852632</v>
      </c>
    </row>
    <row r="649" spans="1:17" hidden="1" x14ac:dyDescent="0.4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2">
        <f t="shared" si="60"/>
        <v>919267000</v>
      </c>
      <c r="K649" s="5">
        <f t="shared" si="61"/>
        <v>0.1490591632567243</v>
      </c>
      <c r="L649" t="s">
        <v>21</v>
      </c>
      <c r="M649" t="s">
        <v>33</v>
      </c>
      <c r="N649" s="57">
        <f t="shared" si="62"/>
        <v>919267000</v>
      </c>
      <c r="O649" s="57">
        <f t="shared" si="63"/>
        <v>533482000</v>
      </c>
      <c r="P649" s="58">
        <f t="shared" si="64"/>
        <v>0.25685059632662244</v>
      </c>
      <c r="Q649" s="58">
        <f t="shared" si="65"/>
        <v>0.1490591632567243</v>
      </c>
    </row>
    <row r="650" spans="1:17" hidden="1" x14ac:dyDescent="0.4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2">
        <f t="shared" si="60"/>
        <v>5011853000</v>
      </c>
      <c r="K650" s="5">
        <f t="shared" si="61"/>
        <v>0.21327540931467862</v>
      </c>
      <c r="L650" t="s">
        <v>181</v>
      </c>
      <c r="M650" t="s">
        <v>182</v>
      </c>
      <c r="N650" s="57">
        <f t="shared" si="62"/>
        <v>5011853000</v>
      </c>
      <c r="O650" s="57">
        <f t="shared" si="63"/>
        <v>1068905000</v>
      </c>
      <c r="P650" s="58">
        <f t="shared" si="64"/>
        <v>1</v>
      </c>
      <c r="Q650" s="58">
        <f t="shared" si="65"/>
        <v>0.21327540931467862</v>
      </c>
    </row>
    <row r="651" spans="1:17" hidden="1" x14ac:dyDescent="0.4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2">
        <f t="shared" si="60"/>
        <v>4762000000</v>
      </c>
      <c r="K651" s="5">
        <f t="shared" si="61"/>
        <v>0.20495590088198237</v>
      </c>
      <c r="L651" t="s">
        <v>181</v>
      </c>
      <c r="M651" t="s">
        <v>182</v>
      </c>
      <c r="N651" s="57">
        <f t="shared" si="62"/>
        <v>4762000000</v>
      </c>
      <c r="O651" s="57">
        <f t="shared" si="63"/>
        <v>976000000</v>
      </c>
      <c r="P651" s="58">
        <f t="shared" si="64"/>
        <v>1</v>
      </c>
      <c r="Q651" s="58">
        <f t="shared" si="65"/>
        <v>0.20495590088198237</v>
      </c>
    </row>
    <row r="652" spans="1:17" hidden="1" x14ac:dyDescent="0.4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2">
        <f t="shared" si="60"/>
        <v>4772000000</v>
      </c>
      <c r="K652" s="5">
        <f t="shared" si="61"/>
        <v>0.20159262363788769</v>
      </c>
      <c r="L652" t="s">
        <v>181</v>
      </c>
      <c r="M652" t="s">
        <v>182</v>
      </c>
      <c r="N652" s="57">
        <f t="shared" si="62"/>
        <v>4772000000</v>
      </c>
      <c r="O652" s="57">
        <f t="shared" si="63"/>
        <v>962000000</v>
      </c>
      <c r="P652" s="58">
        <f t="shared" si="64"/>
        <v>1</v>
      </c>
      <c r="Q652" s="58">
        <f t="shared" si="65"/>
        <v>0.20159262363788769</v>
      </c>
    </row>
    <row r="653" spans="1:17" hidden="1" x14ac:dyDescent="0.4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2">
        <f t="shared" si="60"/>
        <v>5576000000</v>
      </c>
      <c r="K653" s="5">
        <f t="shared" si="61"/>
        <v>0.17593256814921091</v>
      </c>
      <c r="L653" t="s">
        <v>181</v>
      </c>
      <c r="M653" t="s">
        <v>182</v>
      </c>
      <c r="N653" s="57">
        <f t="shared" si="62"/>
        <v>5576000000</v>
      </c>
      <c r="O653" s="57">
        <f t="shared" si="63"/>
        <v>981000000</v>
      </c>
      <c r="P653" s="58">
        <f t="shared" si="64"/>
        <v>1</v>
      </c>
      <c r="Q653" s="58">
        <f t="shared" si="65"/>
        <v>0.17593256814921091</v>
      </c>
    </row>
    <row r="654" spans="1:17" hidden="1" x14ac:dyDescent="0.4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2">
        <f t="shared" si="60"/>
        <v>5728000000</v>
      </c>
      <c r="K654" s="5">
        <f t="shared" si="61"/>
        <v>0.11926931781441966</v>
      </c>
      <c r="L654" t="s">
        <v>12</v>
      </c>
      <c r="M654" t="s">
        <v>90</v>
      </c>
      <c r="N654" s="57">
        <f t="shared" si="62"/>
        <v>5728000000</v>
      </c>
      <c r="O654" s="57">
        <f t="shared" si="63"/>
        <v>3689000000</v>
      </c>
      <c r="P654" s="58">
        <f t="shared" si="64"/>
        <v>0.18519236986744259</v>
      </c>
      <c r="Q654" s="58">
        <f t="shared" si="65"/>
        <v>0.11926931781441966</v>
      </c>
    </row>
    <row r="655" spans="1:17" hidden="1" x14ac:dyDescent="0.4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2">
        <f t="shared" si="60"/>
        <v>5873000000</v>
      </c>
      <c r="K655" s="5">
        <f t="shared" si="61"/>
        <v>0.12605341631012576</v>
      </c>
      <c r="L655" t="s">
        <v>12</v>
      </c>
      <c r="M655" t="s">
        <v>90</v>
      </c>
      <c r="N655" s="57">
        <f t="shared" si="62"/>
        <v>5873000000</v>
      </c>
      <c r="O655" s="57">
        <f t="shared" si="63"/>
        <v>3889000000</v>
      </c>
      <c r="P655" s="58">
        <f t="shared" si="64"/>
        <v>0.19036043044211071</v>
      </c>
      <c r="Q655" s="58">
        <f t="shared" si="65"/>
        <v>0.12605341631012576</v>
      </c>
    </row>
    <row r="656" spans="1:17" hidden="1" x14ac:dyDescent="0.4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2">
        <f t="shared" si="60"/>
        <v>6130000000</v>
      </c>
      <c r="K656" s="5">
        <f t="shared" si="61"/>
        <v>0.13276557882360418</v>
      </c>
      <c r="L656" t="s">
        <v>12</v>
      </c>
      <c r="M656" t="s">
        <v>90</v>
      </c>
      <c r="N656" s="57">
        <f t="shared" si="62"/>
        <v>6130000000</v>
      </c>
      <c r="O656" s="57">
        <f t="shared" si="63"/>
        <v>4178000000</v>
      </c>
      <c r="P656" s="58">
        <f t="shared" si="64"/>
        <v>0.19479487749849056</v>
      </c>
      <c r="Q656" s="58">
        <f t="shared" si="65"/>
        <v>0.13276557882360418</v>
      </c>
    </row>
    <row r="657" spans="1:17" hidden="1" x14ac:dyDescent="0.4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2">
        <f t="shared" si="60"/>
        <v>6249000000</v>
      </c>
      <c r="K657" s="5">
        <f t="shared" si="61"/>
        <v>0.13743501419321916</v>
      </c>
      <c r="L657" t="s">
        <v>12</v>
      </c>
      <c r="M657" t="s">
        <v>90</v>
      </c>
      <c r="N657" s="57">
        <f t="shared" si="62"/>
        <v>6249000000</v>
      </c>
      <c r="O657" s="57">
        <f t="shared" si="63"/>
        <v>4309000000</v>
      </c>
      <c r="P657" s="58">
        <f t="shared" si="64"/>
        <v>0.19931107071093679</v>
      </c>
      <c r="Q657" s="58">
        <f t="shared" si="65"/>
        <v>0.13743501419321916</v>
      </c>
    </row>
    <row r="658" spans="1:17" hidden="1" x14ac:dyDescent="0.4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2">
        <f t="shared" si="60"/>
        <v>1625965000</v>
      </c>
      <c r="K658" s="5">
        <f t="shared" si="61"/>
        <v>0.32353034516327528</v>
      </c>
      <c r="L658" t="s">
        <v>51</v>
      </c>
      <c r="M658" t="s">
        <v>264</v>
      </c>
      <c r="N658" s="57">
        <f t="shared" si="62"/>
        <v>1625965000</v>
      </c>
      <c r="O658" s="57">
        <f t="shared" si="63"/>
        <v>784982000</v>
      </c>
      <c r="P658" s="58">
        <f t="shared" si="64"/>
        <v>0.67014150346556345</v>
      </c>
      <c r="Q658" s="58">
        <f t="shared" si="65"/>
        <v>0.32353034516327528</v>
      </c>
    </row>
    <row r="659" spans="1:17" hidden="1" x14ac:dyDescent="0.4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2">
        <f t="shared" si="60"/>
        <v>1670922000</v>
      </c>
      <c r="K659" s="5">
        <f t="shared" si="61"/>
        <v>0.33963404111878559</v>
      </c>
      <c r="L659" t="s">
        <v>51</v>
      </c>
      <c r="M659" t="s">
        <v>264</v>
      </c>
      <c r="N659" s="57">
        <f t="shared" si="62"/>
        <v>1670922000</v>
      </c>
      <c r="O659" s="57">
        <f t="shared" si="63"/>
        <v>844336000</v>
      </c>
      <c r="P659" s="58">
        <f t="shared" si="64"/>
        <v>0.67212814715265423</v>
      </c>
      <c r="Q659" s="58">
        <f t="shared" si="65"/>
        <v>0.33963404111878559</v>
      </c>
    </row>
    <row r="660" spans="1:17" hidden="1" x14ac:dyDescent="0.4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2">
        <f t="shared" si="60"/>
        <v>1751957000</v>
      </c>
      <c r="K660" s="5">
        <f t="shared" si="61"/>
        <v>0.37658204758792835</v>
      </c>
      <c r="L660" t="s">
        <v>51</v>
      </c>
      <c r="M660" t="s">
        <v>264</v>
      </c>
      <c r="N660" s="57">
        <f t="shared" si="62"/>
        <v>1751957000</v>
      </c>
      <c r="O660" s="57">
        <f t="shared" si="63"/>
        <v>954846000</v>
      </c>
      <c r="P660" s="58">
        <f t="shared" si="64"/>
        <v>0.69095493340916148</v>
      </c>
      <c r="Q660" s="58">
        <f t="shared" si="65"/>
        <v>0.37658204758792835</v>
      </c>
    </row>
    <row r="661" spans="1:17" hidden="1" x14ac:dyDescent="0.4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2">
        <f t="shared" si="60"/>
        <v>1656630000</v>
      </c>
      <c r="K661" s="5">
        <f t="shared" si="61"/>
        <v>0.3912707069244804</v>
      </c>
      <c r="L661" t="s">
        <v>51</v>
      </c>
      <c r="M661" t="s">
        <v>264</v>
      </c>
      <c r="N661" s="57">
        <f t="shared" si="62"/>
        <v>1656630000</v>
      </c>
      <c r="O661" s="57">
        <f t="shared" si="63"/>
        <v>940578000</v>
      </c>
      <c r="P661" s="58">
        <f t="shared" si="64"/>
        <v>0.68914092314757736</v>
      </c>
      <c r="Q661" s="58">
        <f t="shared" si="65"/>
        <v>0.3912707069244804</v>
      </c>
    </row>
    <row r="662" spans="1:17" hidden="1" x14ac:dyDescent="0.4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2">
        <f t="shared" si="60"/>
        <v>7231000000</v>
      </c>
      <c r="K662" s="5">
        <f t="shared" si="61"/>
        <v>0.41331684188827045</v>
      </c>
      <c r="L662" t="s">
        <v>24</v>
      </c>
      <c r="M662" t="s">
        <v>65</v>
      </c>
      <c r="N662" s="57">
        <f t="shared" si="62"/>
        <v>7231000000</v>
      </c>
      <c r="O662" s="57">
        <f t="shared" si="63"/>
        <v>4010000000</v>
      </c>
      <c r="P662" s="58">
        <f t="shared" si="64"/>
        <v>0.74531024531024537</v>
      </c>
      <c r="Q662" s="58">
        <f t="shared" si="65"/>
        <v>0.41331684188827045</v>
      </c>
    </row>
    <row r="663" spans="1:17" hidden="1" x14ac:dyDescent="0.4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2">
        <f t="shared" si="60"/>
        <v>8343000000</v>
      </c>
      <c r="K663" s="5">
        <f t="shared" si="61"/>
        <v>0.40385645420460631</v>
      </c>
      <c r="L663" t="s">
        <v>24</v>
      </c>
      <c r="M663" t="s">
        <v>65</v>
      </c>
      <c r="N663" s="57">
        <f t="shared" si="62"/>
        <v>8343000000</v>
      </c>
      <c r="O663" s="57">
        <f t="shared" si="63"/>
        <v>4524000000</v>
      </c>
      <c r="P663" s="58">
        <f t="shared" si="64"/>
        <v>0.7447777182645956</v>
      </c>
      <c r="Q663" s="58">
        <f t="shared" si="65"/>
        <v>0.40385645420460631</v>
      </c>
    </row>
    <row r="664" spans="1:17" hidden="1" x14ac:dyDescent="0.4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2">
        <f t="shared" si="60"/>
        <v>21102000000</v>
      </c>
      <c r="K664" s="5">
        <f t="shared" si="61"/>
        <v>0.6132985134592206</v>
      </c>
      <c r="L664" t="s">
        <v>24</v>
      </c>
      <c r="M664" t="s">
        <v>65</v>
      </c>
      <c r="N664" s="57">
        <f t="shared" si="62"/>
        <v>21102000000</v>
      </c>
      <c r="O664" s="57">
        <f t="shared" si="63"/>
        <v>15265000000</v>
      </c>
      <c r="P664" s="58">
        <f t="shared" si="64"/>
        <v>0.84781036560867817</v>
      </c>
      <c r="Q664" s="58">
        <f t="shared" si="65"/>
        <v>0.6132985134592206</v>
      </c>
    </row>
    <row r="665" spans="1:17" hidden="1" x14ac:dyDescent="0.4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2">
        <f t="shared" si="60"/>
        <v>28633000000</v>
      </c>
      <c r="K665" s="5">
        <f t="shared" si="61"/>
        <v>0.67995342994577035</v>
      </c>
      <c r="L665" t="s">
        <v>24</v>
      </c>
      <c r="M665" t="s">
        <v>65</v>
      </c>
      <c r="N665" s="57">
        <f t="shared" si="62"/>
        <v>28633000000</v>
      </c>
      <c r="O665" s="57">
        <f t="shared" si="63"/>
        <v>22193000000</v>
      </c>
      <c r="P665" s="58">
        <f t="shared" si="64"/>
        <v>0.87726339655013941</v>
      </c>
      <c r="Q665" s="58">
        <f t="shared" si="65"/>
        <v>0.67995342994577035</v>
      </c>
    </row>
    <row r="666" spans="1:17" hidden="1" x14ac:dyDescent="0.4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2">
        <f t="shared" si="60"/>
        <v>6423900000</v>
      </c>
      <c r="K666" s="5">
        <f t="shared" si="61"/>
        <v>0.16156092291592825</v>
      </c>
      <c r="L666" t="s">
        <v>35</v>
      </c>
      <c r="M666" t="s">
        <v>123</v>
      </c>
      <c r="N666" s="57">
        <f t="shared" si="62"/>
        <v>6423900000</v>
      </c>
      <c r="O666" s="57">
        <f t="shared" si="63"/>
        <v>2871600000</v>
      </c>
      <c r="P666" s="58">
        <f t="shared" si="64"/>
        <v>0.36141914358532923</v>
      </c>
      <c r="Q666" s="58">
        <f t="shared" si="65"/>
        <v>0.16156092291592825</v>
      </c>
    </row>
    <row r="667" spans="1:17" hidden="1" x14ac:dyDescent="0.4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2">
        <f t="shared" si="60"/>
        <v>6369800000</v>
      </c>
      <c r="K667" s="5">
        <f t="shared" si="61"/>
        <v>0.16167306919194174</v>
      </c>
      <c r="L667" t="s">
        <v>35</v>
      </c>
      <c r="M667" t="s">
        <v>123</v>
      </c>
      <c r="N667" s="57">
        <f t="shared" si="62"/>
        <v>6369800000</v>
      </c>
      <c r="O667" s="57">
        <f t="shared" si="63"/>
        <v>2895500000</v>
      </c>
      <c r="P667" s="58">
        <f t="shared" si="64"/>
        <v>0.35566400142940102</v>
      </c>
      <c r="Q667" s="58">
        <f t="shared" si="65"/>
        <v>0.16167306919194174</v>
      </c>
    </row>
    <row r="668" spans="1:17" hidden="1" x14ac:dyDescent="0.4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2">
        <f t="shared" si="60"/>
        <v>5949200000</v>
      </c>
      <c r="K668" s="5">
        <f t="shared" si="61"/>
        <v>0.14867585917426249</v>
      </c>
      <c r="L668" t="s">
        <v>35</v>
      </c>
      <c r="M668" t="s">
        <v>123</v>
      </c>
      <c r="N668" s="57">
        <f t="shared" si="62"/>
        <v>5949200000</v>
      </c>
      <c r="O668" s="57">
        <f t="shared" si="63"/>
        <v>2621200000</v>
      </c>
      <c r="P668" s="58">
        <f t="shared" si="64"/>
        <v>0.33744179055376256</v>
      </c>
      <c r="Q668" s="58">
        <f t="shared" si="65"/>
        <v>0.14867585917426249</v>
      </c>
    </row>
    <row r="669" spans="1:17" hidden="1" x14ac:dyDescent="0.4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2">
        <f t="shared" si="60"/>
        <v>5829500000</v>
      </c>
      <c r="K669" s="5">
        <f t="shared" si="61"/>
        <v>0.16365293936521544</v>
      </c>
      <c r="L669" t="s">
        <v>35</v>
      </c>
      <c r="M669" t="s">
        <v>123</v>
      </c>
      <c r="N669" s="57">
        <f t="shared" si="62"/>
        <v>5829500000</v>
      </c>
      <c r="O669" s="57">
        <f t="shared" si="63"/>
        <v>2710600000</v>
      </c>
      <c r="P669" s="58">
        <f t="shared" si="64"/>
        <v>0.35195706117816106</v>
      </c>
      <c r="Q669" s="58">
        <f t="shared" si="65"/>
        <v>0.16365293936521544</v>
      </c>
    </row>
    <row r="670" spans="1:17" hidden="1" x14ac:dyDescent="0.4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 t="shared" si="60"/>
        <v>3324000000</v>
      </c>
      <c r="K670" s="5">
        <f t="shared" si="61"/>
        <v>0.18634096431768768</v>
      </c>
      <c r="L670" t="s">
        <v>21</v>
      </c>
      <c r="M670" t="s">
        <v>88</v>
      </c>
      <c r="N670" s="57">
        <f t="shared" si="62"/>
        <v>3324000000</v>
      </c>
      <c r="O670" s="57">
        <f t="shared" si="63"/>
        <v>1457000000</v>
      </c>
      <c r="P670" s="58">
        <f t="shared" si="64"/>
        <v>0.42511830157309116</v>
      </c>
      <c r="Q670" s="58">
        <f t="shared" si="65"/>
        <v>0.18634096431768768</v>
      </c>
    </row>
    <row r="671" spans="1:17" hidden="1" x14ac:dyDescent="0.4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 t="shared" si="60"/>
        <v>4052000000</v>
      </c>
      <c r="K671" s="5">
        <f t="shared" si="61"/>
        <v>0.20607308286155429</v>
      </c>
      <c r="L671" t="s">
        <v>21</v>
      </c>
      <c r="M671" t="s">
        <v>88</v>
      </c>
      <c r="N671" s="57">
        <f t="shared" si="62"/>
        <v>4052000000</v>
      </c>
      <c r="O671" s="57">
        <f t="shared" si="63"/>
        <v>2002000000</v>
      </c>
      <c r="P671" s="58">
        <f t="shared" si="64"/>
        <v>0.41708697889861035</v>
      </c>
      <c r="Q671" s="58">
        <f t="shared" si="65"/>
        <v>0.20607308286155429</v>
      </c>
    </row>
    <row r="672" spans="1:17" x14ac:dyDescent="0.4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 t="shared" si="60"/>
        <v>3653000000</v>
      </c>
      <c r="K672" s="5">
        <f t="shared" si="61"/>
        <v>0.14509933047963999</v>
      </c>
      <c r="L672" t="s">
        <v>21</v>
      </c>
      <c r="M672" t="s">
        <v>88</v>
      </c>
      <c r="N672" s="57">
        <f t="shared" si="62"/>
        <v>3653000000</v>
      </c>
      <c r="O672" s="57">
        <f t="shared" si="63"/>
        <v>1322000000</v>
      </c>
      <c r="P672" s="58">
        <f t="shared" si="64"/>
        <v>0.40094391395017015</v>
      </c>
      <c r="Q672" s="58">
        <f t="shared" si="65"/>
        <v>0.14509933047963999</v>
      </c>
    </row>
    <row r="673" spans="1:17" hidden="1" x14ac:dyDescent="0.4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 t="shared" si="60"/>
        <v>3746000000</v>
      </c>
      <c r="K673" s="5">
        <f t="shared" si="61"/>
        <v>0.15633652822151226</v>
      </c>
      <c r="L673" t="s">
        <v>21</v>
      </c>
      <c r="M673" t="s">
        <v>88</v>
      </c>
      <c r="N673" s="57">
        <f t="shared" si="62"/>
        <v>3746000000</v>
      </c>
      <c r="O673" s="57">
        <f t="shared" si="63"/>
        <v>1468000000</v>
      </c>
      <c r="P673" s="58">
        <f t="shared" si="64"/>
        <v>0.39893503727369539</v>
      </c>
      <c r="Q673" s="58">
        <f t="shared" si="65"/>
        <v>0.15633652822151226</v>
      </c>
    </row>
    <row r="674" spans="1:17" hidden="1" x14ac:dyDescent="0.4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2">
        <f t="shared" si="60"/>
        <v>18054000000</v>
      </c>
      <c r="K674" s="5">
        <f t="shared" si="61"/>
        <v>3.6493016013948672E-2</v>
      </c>
      <c r="L674" t="s">
        <v>18</v>
      </c>
      <c r="M674" t="s">
        <v>244</v>
      </c>
      <c r="N674" s="57">
        <f t="shared" si="62"/>
        <v>18054000000</v>
      </c>
      <c r="O674" s="57">
        <f t="shared" si="63"/>
        <v>5672000000</v>
      </c>
      <c r="P674" s="58">
        <f t="shared" si="64"/>
        <v>0.11615742438572452</v>
      </c>
      <c r="Q674" s="58">
        <f t="shared" si="65"/>
        <v>3.6493016013948672E-2</v>
      </c>
    </row>
    <row r="675" spans="1:17" hidden="1" x14ac:dyDescent="0.4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2">
        <f t="shared" si="60"/>
        <v>13808000000</v>
      </c>
      <c r="K675" s="5">
        <f t="shared" si="61"/>
        <v>1.0581739124858108E-2</v>
      </c>
      <c r="L675" t="s">
        <v>18</v>
      </c>
      <c r="M675" t="s">
        <v>244</v>
      </c>
      <c r="N675" s="57">
        <f t="shared" si="62"/>
        <v>13808000000</v>
      </c>
      <c r="O675" s="57">
        <f t="shared" si="63"/>
        <v>1650000000</v>
      </c>
      <c r="P675" s="58">
        <f t="shared" si="64"/>
        <v>8.8553123536994405E-2</v>
      </c>
      <c r="Q675" s="58">
        <f t="shared" si="65"/>
        <v>1.0581739124858108E-2</v>
      </c>
    </row>
    <row r="676" spans="1:17" hidden="1" x14ac:dyDescent="0.4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2">
        <f t="shared" si="60"/>
        <v>18302000000</v>
      </c>
      <c r="K676" s="5">
        <f t="shared" si="61"/>
        <v>3.2141825723962299E-2</v>
      </c>
      <c r="L676" t="s">
        <v>18</v>
      </c>
      <c r="M676" t="s">
        <v>244</v>
      </c>
      <c r="N676" s="57">
        <f t="shared" si="62"/>
        <v>18302000000</v>
      </c>
      <c r="O676" s="57">
        <f t="shared" si="63"/>
        <v>4897000000</v>
      </c>
      <c r="P676" s="58">
        <f t="shared" si="64"/>
        <v>0.12012654572186199</v>
      </c>
      <c r="Q676" s="58">
        <f t="shared" si="65"/>
        <v>3.2141825723962299E-2</v>
      </c>
    </row>
    <row r="677" spans="1:17" hidden="1" x14ac:dyDescent="0.4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2">
        <f t="shared" si="60"/>
        <v>21255000000</v>
      </c>
      <c r="K677" s="5">
        <f t="shared" si="61"/>
        <v>5.7368674119485513E-2</v>
      </c>
      <c r="L677" t="s">
        <v>18</v>
      </c>
      <c r="M677" t="s">
        <v>244</v>
      </c>
      <c r="N677" s="57">
        <f t="shared" si="62"/>
        <v>21255000000</v>
      </c>
      <c r="O677" s="57">
        <f t="shared" si="63"/>
        <v>9545000000</v>
      </c>
      <c r="P677" s="58">
        <f t="shared" si="64"/>
        <v>0.12774972953479991</v>
      </c>
      <c r="Q677" s="58">
        <f t="shared" si="65"/>
        <v>5.7368674119485513E-2</v>
      </c>
    </row>
    <row r="678" spans="1:17" hidden="1" x14ac:dyDescent="0.4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2">
        <f t="shared" si="60"/>
        <v>3778091000</v>
      </c>
      <c r="K678" s="5">
        <f t="shared" si="61"/>
        <v>7.8622128332637153E-2</v>
      </c>
      <c r="L678" t="s">
        <v>18</v>
      </c>
      <c r="M678" t="s">
        <v>78</v>
      </c>
      <c r="N678" s="57">
        <f t="shared" si="62"/>
        <v>3778091000</v>
      </c>
      <c r="O678" s="57">
        <f t="shared" si="63"/>
        <v>1023178000</v>
      </c>
      <c r="P678" s="58">
        <f t="shared" si="64"/>
        <v>0.29031268797255361</v>
      </c>
      <c r="Q678" s="58">
        <f t="shared" si="65"/>
        <v>7.8622128332637153E-2</v>
      </c>
    </row>
    <row r="679" spans="1:17" hidden="1" x14ac:dyDescent="0.4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2">
        <f t="shared" si="60"/>
        <v>4219920000</v>
      </c>
      <c r="K679" s="5">
        <f t="shared" si="61"/>
        <v>7.5148941496222116E-2</v>
      </c>
      <c r="L679" t="s">
        <v>18</v>
      </c>
      <c r="M679" t="s">
        <v>78</v>
      </c>
      <c r="N679" s="57">
        <f t="shared" si="62"/>
        <v>4219920000</v>
      </c>
      <c r="O679" s="57">
        <f t="shared" si="63"/>
        <v>1057935000</v>
      </c>
      <c r="P679" s="58">
        <f t="shared" si="64"/>
        <v>0.29975614872249956</v>
      </c>
      <c r="Q679" s="58">
        <f t="shared" si="65"/>
        <v>7.5148941496222116E-2</v>
      </c>
    </row>
    <row r="680" spans="1:17" hidden="1" x14ac:dyDescent="0.4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2">
        <f t="shared" si="60"/>
        <v>4593761000</v>
      </c>
      <c r="K680" s="5">
        <f t="shared" si="61"/>
        <v>7.3748144511472588E-2</v>
      </c>
      <c r="L680" t="s">
        <v>18</v>
      </c>
      <c r="M680" t="s">
        <v>78</v>
      </c>
      <c r="N680" s="57">
        <f t="shared" si="62"/>
        <v>4593761000</v>
      </c>
      <c r="O680" s="57">
        <f t="shared" si="63"/>
        <v>1131418000</v>
      </c>
      <c r="P680" s="58">
        <f t="shared" si="64"/>
        <v>0.29943075864019031</v>
      </c>
      <c r="Q680" s="58">
        <f t="shared" si="65"/>
        <v>7.3748144511472588E-2</v>
      </c>
    </row>
    <row r="681" spans="1:17" hidden="1" x14ac:dyDescent="0.4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2">
        <f t="shared" si="60"/>
        <v>4555852000</v>
      </c>
      <c r="K681" s="5">
        <f t="shared" si="61"/>
        <v>7.4396840742081638E-2</v>
      </c>
      <c r="L681" t="s">
        <v>18</v>
      </c>
      <c r="M681" t="s">
        <v>78</v>
      </c>
      <c r="N681" s="57">
        <f t="shared" si="62"/>
        <v>4555852000</v>
      </c>
      <c r="O681" s="57">
        <f t="shared" si="63"/>
        <v>1136787000</v>
      </c>
      <c r="P681" s="58">
        <f t="shared" si="64"/>
        <v>0.29815699483587876</v>
      </c>
      <c r="Q681" s="58">
        <f t="shared" si="65"/>
        <v>7.4396840742081638E-2</v>
      </c>
    </row>
    <row r="682" spans="1:17" hidden="1" x14ac:dyDescent="0.4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2">
        <f t="shared" si="60"/>
        <v>1513848000</v>
      </c>
      <c r="K682" s="5">
        <f t="shared" si="61"/>
        <v>0.15034704407508157</v>
      </c>
      <c r="L682" t="s">
        <v>21</v>
      </c>
      <c r="M682" t="s">
        <v>38</v>
      </c>
      <c r="N682" s="57">
        <f t="shared" si="62"/>
        <v>1513848000</v>
      </c>
      <c r="O682" s="57">
        <f t="shared" si="63"/>
        <v>357213000</v>
      </c>
      <c r="P682" s="58">
        <f t="shared" si="64"/>
        <v>0.63716206291197142</v>
      </c>
      <c r="Q682" s="58">
        <f t="shared" si="65"/>
        <v>0.15034704407508157</v>
      </c>
    </row>
    <row r="683" spans="1:17" hidden="1" x14ac:dyDescent="0.4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2">
        <f t="shared" si="60"/>
        <v>1602011000</v>
      </c>
      <c r="K683" s="5">
        <f t="shared" si="61"/>
        <v>0.15875549479374654</v>
      </c>
      <c r="L683" t="s">
        <v>21</v>
      </c>
      <c r="M683" t="s">
        <v>38</v>
      </c>
      <c r="N683" s="57">
        <f t="shared" si="62"/>
        <v>1602011000</v>
      </c>
      <c r="O683" s="57">
        <f t="shared" si="63"/>
        <v>405499000</v>
      </c>
      <c r="P683" s="58">
        <f t="shared" si="64"/>
        <v>0.62719772174536725</v>
      </c>
      <c r="Q683" s="58">
        <f t="shared" si="65"/>
        <v>0.15875549479374654</v>
      </c>
    </row>
    <row r="684" spans="1:17" x14ac:dyDescent="0.4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2">
        <f t="shared" si="60"/>
        <v>1751611000</v>
      </c>
      <c r="K684" s="5">
        <f t="shared" si="61"/>
        <v>0.1646155088585069</v>
      </c>
      <c r="L684" t="s">
        <v>21</v>
      </c>
      <c r="M684" t="s">
        <v>38</v>
      </c>
      <c r="N684" s="57">
        <f t="shared" si="62"/>
        <v>1751611000</v>
      </c>
      <c r="O684" s="57">
        <f t="shared" si="63"/>
        <v>456597000</v>
      </c>
      <c r="P684" s="58">
        <f t="shared" si="64"/>
        <v>0.63150291413907256</v>
      </c>
      <c r="Q684" s="58">
        <f t="shared" si="65"/>
        <v>0.1646155088585069</v>
      </c>
    </row>
    <row r="685" spans="1:17" hidden="1" x14ac:dyDescent="0.4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2">
        <f t="shared" si="60"/>
        <v>1750511000</v>
      </c>
      <c r="K685" s="5">
        <f t="shared" si="61"/>
        <v>0.14662595103773096</v>
      </c>
      <c r="L685" t="s">
        <v>21</v>
      </c>
      <c r="M685" t="s">
        <v>38</v>
      </c>
      <c r="N685" s="57">
        <f t="shared" si="62"/>
        <v>1750511000</v>
      </c>
      <c r="O685" s="57">
        <f t="shared" si="63"/>
        <v>424944000</v>
      </c>
      <c r="P685" s="58">
        <f t="shared" si="64"/>
        <v>0.60400979935476085</v>
      </c>
      <c r="Q685" s="58">
        <f t="shared" si="65"/>
        <v>0.14662595103773096</v>
      </c>
    </row>
    <row r="686" spans="1:17" hidden="1" x14ac:dyDescent="0.4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2">
        <f t="shared" si="60"/>
        <v>6171000000</v>
      </c>
      <c r="K686" s="5">
        <f t="shared" si="61"/>
        <v>0.3942879049262028</v>
      </c>
      <c r="L686" t="s">
        <v>18</v>
      </c>
      <c r="M686" t="s">
        <v>256</v>
      </c>
      <c r="N686" s="57">
        <f t="shared" si="62"/>
        <v>6171000000</v>
      </c>
      <c r="O686" s="57">
        <f t="shared" si="63"/>
        <v>6171000000</v>
      </c>
      <c r="P686" s="58">
        <f t="shared" si="64"/>
        <v>0.3942879049262028</v>
      </c>
      <c r="Q686" s="58">
        <f t="shared" si="65"/>
        <v>0.3942879049262028</v>
      </c>
    </row>
    <row r="687" spans="1:17" hidden="1" x14ac:dyDescent="0.4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2">
        <f t="shared" si="60"/>
        <v>6293000000</v>
      </c>
      <c r="K687" s="5">
        <f t="shared" si="61"/>
        <v>0.38970770374040131</v>
      </c>
      <c r="L687" t="s">
        <v>18</v>
      </c>
      <c r="M687" t="s">
        <v>256</v>
      </c>
      <c r="N687" s="57">
        <f t="shared" si="62"/>
        <v>6293000000</v>
      </c>
      <c r="O687" s="57">
        <f t="shared" si="63"/>
        <v>6293000000</v>
      </c>
      <c r="P687" s="58">
        <f t="shared" si="64"/>
        <v>0.38970770374040131</v>
      </c>
      <c r="Q687" s="58">
        <f t="shared" si="65"/>
        <v>0.38970770374040131</v>
      </c>
    </row>
    <row r="688" spans="1:17" hidden="1" x14ac:dyDescent="0.4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2">
        <f t="shared" si="60"/>
        <v>6289000000</v>
      </c>
      <c r="K688" s="5">
        <f t="shared" si="61"/>
        <v>0.38265895953757223</v>
      </c>
      <c r="L688" t="s">
        <v>18</v>
      </c>
      <c r="M688" t="s">
        <v>256</v>
      </c>
      <c r="N688" s="57">
        <f t="shared" si="62"/>
        <v>6289000000</v>
      </c>
      <c r="O688" s="57">
        <f t="shared" si="63"/>
        <v>6289000000</v>
      </c>
      <c r="P688" s="58">
        <f t="shared" si="64"/>
        <v>0.38265895953757223</v>
      </c>
      <c r="Q688" s="58">
        <f t="shared" si="65"/>
        <v>0.38265895953757223</v>
      </c>
    </row>
    <row r="689" spans="1:17" hidden="1" x14ac:dyDescent="0.4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2">
        <f t="shared" si="60"/>
        <v>5720000000</v>
      </c>
      <c r="K689" s="5">
        <f t="shared" si="61"/>
        <v>0.36209406849401787</v>
      </c>
      <c r="L689" t="s">
        <v>18</v>
      </c>
      <c r="M689" t="s">
        <v>256</v>
      </c>
      <c r="N689" s="57">
        <f t="shared" si="62"/>
        <v>5720000000</v>
      </c>
      <c r="O689" s="57">
        <f t="shared" si="63"/>
        <v>5720000000</v>
      </c>
      <c r="P689" s="58">
        <f t="shared" si="64"/>
        <v>0.36209406849401782</v>
      </c>
      <c r="Q689" s="58">
        <f t="shared" si="65"/>
        <v>0.36209406849401787</v>
      </c>
    </row>
    <row r="690" spans="1:17" hidden="1" x14ac:dyDescent="0.4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2">
        <f t="shared" si="60"/>
        <v>1438480000</v>
      </c>
      <c r="K690" s="5">
        <f t="shared" si="61"/>
        <v>0.2224713929317757</v>
      </c>
      <c r="L690" t="s">
        <v>18</v>
      </c>
      <c r="M690" t="s">
        <v>277</v>
      </c>
      <c r="N690" s="57">
        <f t="shared" si="62"/>
        <v>1438480000</v>
      </c>
      <c r="O690" s="57">
        <f t="shared" si="63"/>
        <v>604160000</v>
      </c>
      <c r="P690" s="58">
        <f t="shared" si="64"/>
        <v>0.52969519548546862</v>
      </c>
      <c r="Q690" s="58">
        <f t="shared" si="65"/>
        <v>0.2224713929317757</v>
      </c>
    </row>
    <row r="691" spans="1:17" hidden="1" x14ac:dyDescent="0.4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2">
        <f t="shared" si="60"/>
        <v>1407300000</v>
      </c>
      <c r="K691" s="5">
        <f t="shared" si="61"/>
        <v>0.21810961182832919</v>
      </c>
      <c r="L691" t="s">
        <v>18</v>
      </c>
      <c r="M691" t="s">
        <v>277</v>
      </c>
      <c r="N691" s="57">
        <f t="shared" si="62"/>
        <v>1407300000</v>
      </c>
      <c r="O691" s="57">
        <f t="shared" si="63"/>
        <v>574032000</v>
      </c>
      <c r="P691" s="58">
        <f t="shared" si="64"/>
        <v>0.53471872077864591</v>
      </c>
      <c r="Q691" s="58">
        <f t="shared" si="65"/>
        <v>0.21810961182832919</v>
      </c>
    </row>
    <row r="692" spans="1:17" hidden="1" x14ac:dyDescent="0.4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2">
        <f t="shared" si="60"/>
        <v>1604412000</v>
      </c>
      <c r="K692" s="5">
        <f t="shared" si="61"/>
        <v>0.24058107932049028</v>
      </c>
      <c r="L692" t="s">
        <v>18</v>
      </c>
      <c r="M692" t="s">
        <v>277</v>
      </c>
      <c r="N692" s="57">
        <f t="shared" si="62"/>
        <v>1604412000</v>
      </c>
      <c r="O692" s="57">
        <f t="shared" si="63"/>
        <v>690626000</v>
      </c>
      <c r="P692" s="58">
        <f t="shared" si="64"/>
        <v>0.55890043328045347</v>
      </c>
      <c r="Q692" s="58">
        <f t="shared" si="65"/>
        <v>0.24058107932049028</v>
      </c>
    </row>
    <row r="693" spans="1:17" hidden="1" x14ac:dyDescent="0.4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2">
        <f t="shared" si="60"/>
        <v>1538704000</v>
      </c>
      <c r="K693" s="5">
        <f t="shared" si="61"/>
        <v>0.19486822183691632</v>
      </c>
      <c r="L693" t="s">
        <v>18</v>
      </c>
      <c r="M693" t="s">
        <v>277</v>
      </c>
      <c r="N693" s="57">
        <f t="shared" si="62"/>
        <v>1538704000</v>
      </c>
      <c r="O693" s="57">
        <f t="shared" si="63"/>
        <v>549581000</v>
      </c>
      <c r="P693" s="58">
        <f t="shared" si="64"/>
        <v>0.54558747921298312</v>
      </c>
      <c r="Q693" s="58">
        <f t="shared" si="65"/>
        <v>0.19486822183691632</v>
      </c>
    </row>
    <row r="694" spans="1:17" hidden="1" x14ac:dyDescent="0.4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2">
        <f t="shared" si="60"/>
        <v>4118000000</v>
      </c>
      <c r="K694" s="5">
        <f t="shared" si="61"/>
        <v>6.6632548618219031E-2</v>
      </c>
      <c r="L694" t="s">
        <v>18</v>
      </c>
      <c r="M694" t="s">
        <v>279</v>
      </c>
      <c r="N694" s="57">
        <f t="shared" si="62"/>
        <v>4118000000</v>
      </c>
      <c r="O694" s="57">
        <f t="shared" si="63"/>
        <v>1302000000</v>
      </c>
      <c r="P694" s="58">
        <f t="shared" si="64"/>
        <v>0.21074718526100311</v>
      </c>
      <c r="Q694" s="58">
        <f t="shared" si="65"/>
        <v>6.6632548618219031E-2</v>
      </c>
    </row>
    <row r="695" spans="1:17" hidden="1" x14ac:dyDescent="0.4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2">
        <f t="shared" si="60"/>
        <v>4232000000</v>
      </c>
      <c r="K695" s="5">
        <f t="shared" si="61"/>
        <v>7.8123277097805713E-2</v>
      </c>
      <c r="L695" t="s">
        <v>18</v>
      </c>
      <c r="M695" t="s">
        <v>279</v>
      </c>
      <c r="N695" s="57">
        <f t="shared" si="62"/>
        <v>4232000000</v>
      </c>
      <c r="O695" s="57">
        <f t="shared" si="63"/>
        <v>1417000000</v>
      </c>
      <c r="P695" s="58">
        <f t="shared" si="64"/>
        <v>0.23332230675928989</v>
      </c>
      <c r="Q695" s="58">
        <f t="shared" si="65"/>
        <v>7.8123277097805713E-2</v>
      </c>
    </row>
    <row r="696" spans="1:17" hidden="1" x14ac:dyDescent="0.4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2">
        <f t="shared" si="60"/>
        <v>4279000000</v>
      </c>
      <c r="K696" s="5">
        <f t="shared" si="61"/>
        <v>9.4325852946542596E-2</v>
      </c>
      <c r="L696" t="s">
        <v>18</v>
      </c>
      <c r="M696" t="s">
        <v>279</v>
      </c>
      <c r="N696" s="57">
        <f t="shared" si="62"/>
        <v>4279000000</v>
      </c>
      <c r="O696" s="57">
        <f t="shared" si="63"/>
        <v>1551000000</v>
      </c>
      <c r="P696" s="58">
        <f t="shared" si="64"/>
        <v>0.26023231770358202</v>
      </c>
      <c r="Q696" s="58">
        <f t="shared" si="65"/>
        <v>9.4325852946542596E-2</v>
      </c>
    </row>
    <row r="697" spans="1:17" hidden="1" x14ac:dyDescent="0.4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2">
        <f t="shared" si="60"/>
        <v>4186000000</v>
      </c>
      <c r="K697" s="5">
        <f t="shared" si="61"/>
        <v>0.10350969784932049</v>
      </c>
      <c r="L697" t="s">
        <v>18</v>
      </c>
      <c r="M697" t="s">
        <v>279</v>
      </c>
      <c r="N697" s="57">
        <f t="shared" si="62"/>
        <v>4186000000</v>
      </c>
      <c r="O697" s="57">
        <f t="shared" si="63"/>
        <v>1569000000</v>
      </c>
      <c r="P697" s="58">
        <f t="shared" si="64"/>
        <v>0.27615780445969129</v>
      </c>
      <c r="Q697" s="58">
        <f t="shared" si="65"/>
        <v>0.10350969784932049</v>
      </c>
    </row>
    <row r="698" spans="1:17" hidden="1" x14ac:dyDescent="0.4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2">
        <f t="shared" si="60"/>
        <v>3916160000</v>
      </c>
      <c r="K698" s="5">
        <f t="shared" si="61"/>
        <v>0.12638204612379045</v>
      </c>
      <c r="L698" t="s">
        <v>12</v>
      </c>
      <c r="M698" t="s">
        <v>281</v>
      </c>
      <c r="N698" s="57">
        <f t="shared" si="62"/>
        <v>3916160000</v>
      </c>
      <c r="O698" s="57">
        <f t="shared" si="63"/>
        <v>1131125000</v>
      </c>
      <c r="P698" s="58">
        <f t="shared" si="64"/>
        <v>0.43755757652615157</v>
      </c>
      <c r="Q698" s="58">
        <f t="shared" si="65"/>
        <v>0.12638204612379045</v>
      </c>
    </row>
    <row r="699" spans="1:17" hidden="1" x14ac:dyDescent="0.4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2">
        <f t="shared" si="60"/>
        <v>4136483000</v>
      </c>
      <c r="K699" s="5">
        <f t="shared" si="61"/>
        <v>0.13741123686367038</v>
      </c>
      <c r="L699" t="s">
        <v>12</v>
      </c>
      <c r="M699" t="s">
        <v>281</v>
      </c>
      <c r="N699" s="57">
        <f t="shared" si="62"/>
        <v>4136483000</v>
      </c>
      <c r="O699" s="57">
        <f t="shared" si="63"/>
        <v>1296854000</v>
      </c>
      <c r="P699" s="58">
        <f t="shared" si="64"/>
        <v>0.43829085255205735</v>
      </c>
      <c r="Q699" s="58">
        <f t="shared" si="65"/>
        <v>0.13741123686367038</v>
      </c>
    </row>
    <row r="700" spans="1:17" hidden="1" x14ac:dyDescent="0.4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2">
        <f t="shared" si="60"/>
        <v>4314242000</v>
      </c>
      <c r="K700" s="5">
        <f t="shared" si="61"/>
        <v>0.13518548456776464</v>
      </c>
      <c r="L700" t="s">
        <v>12</v>
      </c>
      <c r="M700" t="s">
        <v>281</v>
      </c>
      <c r="N700" s="57">
        <f t="shared" si="62"/>
        <v>4314242000</v>
      </c>
      <c r="O700" s="57">
        <f t="shared" si="63"/>
        <v>1347117000</v>
      </c>
      <c r="P700" s="58">
        <f t="shared" si="64"/>
        <v>0.43294153018082471</v>
      </c>
      <c r="Q700" s="58">
        <f t="shared" si="65"/>
        <v>0.13518548456776464</v>
      </c>
    </row>
    <row r="701" spans="1:17" hidden="1" x14ac:dyDescent="0.4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2">
        <f t="shared" si="60"/>
        <v>4231428000</v>
      </c>
      <c r="K701" s="5">
        <f t="shared" si="61"/>
        <v>0.13037901679109118</v>
      </c>
      <c r="L701" t="s">
        <v>12</v>
      </c>
      <c r="M701" t="s">
        <v>281</v>
      </c>
      <c r="N701" s="57">
        <f t="shared" si="62"/>
        <v>4231428000</v>
      </c>
      <c r="O701" s="57">
        <f t="shared" si="63"/>
        <v>1300320000</v>
      </c>
      <c r="P701" s="58">
        <f t="shared" si="64"/>
        <v>0.42427204246823347</v>
      </c>
      <c r="Q701" s="58">
        <f t="shared" si="65"/>
        <v>0.13037901679109118</v>
      </c>
    </row>
    <row r="702" spans="1:17" hidden="1" x14ac:dyDescent="0.4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2">
        <f t="shared" si="60"/>
        <v>4471000000</v>
      </c>
      <c r="K702" s="5">
        <f t="shared" si="61"/>
        <v>0.10672743350792463</v>
      </c>
      <c r="L702" t="s">
        <v>82</v>
      </c>
      <c r="M702" t="s">
        <v>113</v>
      </c>
      <c r="N702" s="57">
        <f t="shared" si="62"/>
        <v>4471000000</v>
      </c>
      <c r="O702" s="57">
        <f t="shared" si="63"/>
        <v>3138000000</v>
      </c>
      <c r="P702" s="58">
        <f t="shared" si="64"/>
        <v>0.15206448540915585</v>
      </c>
      <c r="Q702" s="58">
        <f t="shared" si="65"/>
        <v>0.10672743350792463</v>
      </c>
    </row>
    <row r="703" spans="1:17" hidden="1" x14ac:dyDescent="0.4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2">
        <f t="shared" si="60"/>
        <v>5536000000</v>
      </c>
      <c r="K703" s="5">
        <f t="shared" si="61"/>
        <v>0.15950714937633101</v>
      </c>
      <c r="L703" t="s">
        <v>82</v>
      </c>
      <c r="M703" t="s">
        <v>113</v>
      </c>
      <c r="N703" s="57">
        <f t="shared" si="62"/>
        <v>5536000000</v>
      </c>
      <c r="O703" s="57">
        <f t="shared" si="63"/>
        <v>5243000000</v>
      </c>
      <c r="P703" s="58">
        <f t="shared" si="64"/>
        <v>0.16842105263157892</v>
      </c>
      <c r="Q703" s="58">
        <f t="shared" si="65"/>
        <v>0.15950714937633101</v>
      </c>
    </row>
    <row r="704" spans="1:17" hidden="1" x14ac:dyDescent="0.4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2">
        <f t="shared" si="60"/>
        <v>2520000000</v>
      </c>
      <c r="K704" s="5">
        <f t="shared" si="61"/>
        <v>9.8167816189226931E-2</v>
      </c>
      <c r="L704" t="s">
        <v>82</v>
      </c>
      <c r="M704" t="s">
        <v>113</v>
      </c>
      <c r="N704" s="57">
        <f t="shared" si="62"/>
        <v>2520000000</v>
      </c>
      <c r="O704" s="57">
        <f t="shared" si="63"/>
        <v>2320000000</v>
      </c>
      <c r="P704" s="58">
        <f t="shared" si="64"/>
        <v>0.10663055896416029</v>
      </c>
      <c r="Q704" s="58">
        <f t="shared" si="65"/>
        <v>9.8167816189226931E-2</v>
      </c>
    </row>
    <row r="705" spans="1:17" hidden="1" x14ac:dyDescent="0.4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2">
        <f t="shared" si="60"/>
        <v>864000000</v>
      </c>
      <c r="K705" s="5">
        <f t="shared" si="61"/>
        <v>4.0032731163844655E-2</v>
      </c>
      <c r="L705" t="s">
        <v>82</v>
      </c>
      <c r="M705" t="s">
        <v>113</v>
      </c>
      <c r="N705" s="57">
        <f t="shared" si="62"/>
        <v>864000000</v>
      </c>
      <c r="O705" s="57">
        <f t="shared" si="63"/>
        <v>636000000</v>
      </c>
      <c r="P705" s="58">
        <f t="shared" si="64"/>
        <v>5.4384087618807864E-2</v>
      </c>
      <c r="Q705" s="58">
        <f t="shared" si="65"/>
        <v>4.0032731163844655E-2</v>
      </c>
    </row>
    <row r="706" spans="1:17" hidden="1" x14ac:dyDescent="0.4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2">
        <f t="shared" ref="J706:J769" si="66">E706-F706</f>
        <v>1104120000</v>
      </c>
      <c r="K706" s="5">
        <f t="shared" ref="K706:K769" si="67">(J706-G706-H706-I706)/E706</f>
        <v>4.682605828692632E-2</v>
      </c>
      <c r="L706" t="s">
        <v>18</v>
      </c>
      <c r="M706" t="s">
        <v>277</v>
      </c>
      <c r="N706" s="57">
        <f t="shared" si="62"/>
        <v>1104120000</v>
      </c>
      <c r="O706" s="57">
        <f t="shared" si="63"/>
        <v>201251000</v>
      </c>
      <c r="P706" s="58">
        <f t="shared" si="64"/>
        <v>0.25690102148938931</v>
      </c>
      <c r="Q706" s="58">
        <f t="shared" si="65"/>
        <v>4.682605828692632E-2</v>
      </c>
    </row>
    <row r="707" spans="1:17" hidden="1" x14ac:dyDescent="0.4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2">
        <f t="shared" si="66"/>
        <v>1456667000</v>
      </c>
      <c r="K707" s="5">
        <f t="shared" si="67"/>
        <v>6.1648695527311205E-2</v>
      </c>
      <c r="L707" t="s">
        <v>18</v>
      </c>
      <c r="M707" t="s">
        <v>277</v>
      </c>
      <c r="N707" s="57">
        <f t="shared" ref="N707:N770" si="68">E707-F707</f>
        <v>1456667000</v>
      </c>
      <c r="O707" s="57">
        <f t="shared" ref="O707:O770" si="69">N707-G707-H707-I707</f>
        <v>329727000</v>
      </c>
      <c r="P707" s="58">
        <f t="shared" ref="P707:P770" si="70">1-(F707/E707)</f>
        <v>0.27235143123760508</v>
      </c>
      <c r="Q707" s="58">
        <f t="shared" ref="Q707:Q770" si="71">O707/E707</f>
        <v>6.1648695527311205E-2</v>
      </c>
    </row>
    <row r="708" spans="1:17" hidden="1" x14ac:dyDescent="0.4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2">
        <f t="shared" si="66"/>
        <v>1817104000</v>
      </c>
      <c r="K708" s="5">
        <f t="shared" si="67"/>
        <v>7.6291038434051189E-2</v>
      </c>
      <c r="L708" t="s">
        <v>18</v>
      </c>
      <c r="M708" t="s">
        <v>277</v>
      </c>
      <c r="N708" s="57">
        <f t="shared" si="68"/>
        <v>1817104000</v>
      </c>
      <c r="O708" s="57">
        <f t="shared" si="69"/>
        <v>469594000</v>
      </c>
      <c r="P708" s="58">
        <f t="shared" si="70"/>
        <v>0.29520980059938617</v>
      </c>
      <c r="Q708" s="58">
        <f t="shared" si="71"/>
        <v>7.6291038434051189E-2</v>
      </c>
    </row>
    <row r="709" spans="1:17" hidden="1" x14ac:dyDescent="0.4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2">
        <f t="shared" si="66"/>
        <v>2093091000</v>
      </c>
      <c r="K709" s="5">
        <f t="shared" si="67"/>
        <v>8.3919877031272877E-2</v>
      </c>
      <c r="L709" t="s">
        <v>18</v>
      </c>
      <c r="M709" t="s">
        <v>277</v>
      </c>
      <c r="N709" s="57">
        <f t="shared" si="68"/>
        <v>2093091000</v>
      </c>
      <c r="O709" s="57">
        <f t="shared" si="69"/>
        <v>580027000</v>
      </c>
      <c r="P709" s="58">
        <f t="shared" si="70"/>
        <v>0.3028340738194325</v>
      </c>
      <c r="Q709" s="58">
        <f t="shared" si="71"/>
        <v>8.3919877031272877E-2</v>
      </c>
    </row>
    <row r="710" spans="1:17" hidden="1" x14ac:dyDescent="0.4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 t="shared" si="66"/>
        <v>2417003000</v>
      </c>
      <c r="K710" s="5">
        <f t="shared" si="67"/>
        <v>0.20881744922881801</v>
      </c>
      <c r="L710" t="s">
        <v>18</v>
      </c>
      <c r="M710" t="s">
        <v>285</v>
      </c>
      <c r="N710" s="57">
        <f t="shared" si="68"/>
        <v>2417003000</v>
      </c>
      <c r="O710" s="57">
        <f t="shared" si="69"/>
        <v>853851000</v>
      </c>
      <c r="P710" s="58">
        <f t="shared" si="70"/>
        <v>0.59110125916395351</v>
      </c>
      <c r="Q710" s="58">
        <f t="shared" si="71"/>
        <v>0.20881744922881801</v>
      </c>
    </row>
    <row r="711" spans="1:17" hidden="1" x14ac:dyDescent="0.4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 t="shared" si="66"/>
        <v>2409256000</v>
      </c>
      <c r="K711" s="5">
        <f t="shared" si="67"/>
        <v>0.19744757489729081</v>
      </c>
      <c r="L711" t="s">
        <v>18</v>
      </c>
      <c r="M711" t="s">
        <v>285</v>
      </c>
      <c r="N711" s="57">
        <f t="shared" si="68"/>
        <v>2409256000</v>
      </c>
      <c r="O711" s="57">
        <f t="shared" si="69"/>
        <v>806012000</v>
      </c>
      <c r="P711" s="58">
        <f t="shared" si="70"/>
        <v>0.59019190099743835</v>
      </c>
      <c r="Q711" s="58">
        <f t="shared" si="71"/>
        <v>0.19744757489729081</v>
      </c>
    </row>
    <row r="712" spans="1:17" hidden="1" x14ac:dyDescent="0.4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 t="shared" si="66"/>
        <v>2578835000</v>
      </c>
      <c r="K712" s="5">
        <f t="shared" si="67"/>
        <v>0.21993137110268454</v>
      </c>
      <c r="L712" t="s">
        <v>18</v>
      </c>
      <c r="M712" t="s">
        <v>285</v>
      </c>
      <c r="N712" s="57">
        <f t="shared" si="68"/>
        <v>2578835000</v>
      </c>
      <c r="O712" s="57">
        <f t="shared" si="69"/>
        <v>940692000</v>
      </c>
      <c r="P712" s="58">
        <f t="shared" si="70"/>
        <v>0.60292499287502332</v>
      </c>
      <c r="Q712" s="58">
        <f t="shared" si="71"/>
        <v>0.21993137110268454</v>
      </c>
    </row>
    <row r="713" spans="1:17" hidden="1" x14ac:dyDescent="0.4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 t="shared" si="66"/>
        <v>2770476000</v>
      </c>
      <c r="K713" s="5">
        <f t="shared" si="67"/>
        <v>0.24084897860802529</v>
      </c>
      <c r="L713" t="s">
        <v>18</v>
      </c>
      <c r="M713" t="s">
        <v>285</v>
      </c>
      <c r="N713" s="57">
        <f t="shared" si="68"/>
        <v>2770476000</v>
      </c>
      <c r="O713" s="57">
        <f t="shared" si="69"/>
        <v>1071178000</v>
      </c>
      <c r="P713" s="58">
        <f t="shared" si="70"/>
        <v>0.62292757586325287</v>
      </c>
      <c r="Q713" s="58">
        <f t="shared" si="71"/>
        <v>0.24084897860802529</v>
      </c>
    </row>
    <row r="714" spans="1:17" hidden="1" x14ac:dyDescent="0.4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2">
        <f t="shared" si="66"/>
        <v>2874417000</v>
      </c>
      <c r="K714" s="5">
        <f t="shared" si="67"/>
        <v>0.29347220429271842</v>
      </c>
      <c r="L714" t="s">
        <v>46</v>
      </c>
      <c r="M714" t="s">
        <v>104</v>
      </c>
      <c r="N714" s="57">
        <f t="shared" si="68"/>
        <v>2874417000</v>
      </c>
      <c r="O714" s="57">
        <f t="shared" si="69"/>
        <v>891153000</v>
      </c>
      <c r="P714" s="58">
        <f t="shared" si="70"/>
        <v>0.94659558240443864</v>
      </c>
      <c r="Q714" s="58">
        <f t="shared" si="71"/>
        <v>0.29347220429271842</v>
      </c>
    </row>
    <row r="715" spans="1:17" hidden="1" x14ac:dyDescent="0.4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2">
        <f t="shared" si="66"/>
        <v>2756592000</v>
      </c>
      <c r="K715" s="5">
        <f t="shared" si="67"/>
        <v>0.31625367711941488</v>
      </c>
      <c r="L715" t="s">
        <v>46</v>
      </c>
      <c r="M715" t="s">
        <v>104</v>
      </c>
      <c r="N715" s="57">
        <f t="shared" si="68"/>
        <v>2756592000</v>
      </c>
      <c r="O715" s="57">
        <f t="shared" si="69"/>
        <v>908544000</v>
      </c>
      <c r="P715" s="58">
        <f t="shared" si="70"/>
        <v>0.95953784992027036</v>
      </c>
      <c r="Q715" s="58">
        <f t="shared" si="71"/>
        <v>0.31625367711941488</v>
      </c>
    </row>
    <row r="716" spans="1:17" hidden="1" x14ac:dyDescent="0.4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2">
        <f t="shared" si="66"/>
        <v>2869188000</v>
      </c>
      <c r="K716" s="5">
        <f t="shared" si="67"/>
        <v>0.30648275619400328</v>
      </c>
      <c r="L716" t="s">
        <v>46</v>
      </c>
      <c r="M716" t="s">
        <v>104</v>
      </c>
      <c r="N716" s="57">
        <f t="shared" si="68"/>
        <v>2869188000</v>
      </c>
      <c r="O716" s="57">
        <f t="shared" si="69"/>
        <v>905853000</v>
      </c>
      <c r="P716" s="58">
        <f t="shared" si="70"/>
        <v>0.97074983057820619</v>
      </c>
      <c r="Q716" s="58">
        <f t="shared" si="71"/>
        <v>0.30648275619400328</v>
      </c>
    </row>
    <row r="717" spans="1:17" hidden="1" x14ac:dyDescent="0.4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2">
        <f t="shared" si="66"/>
        <v>3071076000</v>
      </c>
      <c r="K717" s="5">
        <f t="shared" si="67"/>
        <v>0.31561521743749549</v>
      </c>
      <c r="L717" t="s">
        <v>46</v>
      </c>
      <c r="M717" t="s">
        <v>104</v>
      </c>
      <c r="N717" s="57">
        <f t="shared" si="68"/>
        <v>3071076000</v>
      </c>
      <c r="O717" s="57">
        <f t="shared" si="69"/>
        <v>995214000</v>
      </c>
      <c r="P717" s="58">
        <f t="shared" si="70"/>
        <v>0.9739395944059005</v>
      </c>
      <c r="Q717" s="58">
        <f t="shared" si="71"/>
        <v>0.31561521743749549</v>
      </c>
    </row>
    <row r="718" spans="1:17" hidden="1" x14ac:dyDescent="0.4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2">
        <f t="shared" si="66"/>
        <v>1611693000</v>
      </c>
      <c r="K718" s="5">
        <f t="shared" si="67"/>
        <v>0.11132412320146799</v>
      </c>
      <c r="L718" t="s">
        <v>18</v>
      </c>
      <c r="M718" t="s">
        <v>288</v>
      </c>
      <c r="N718" s="57">
        <f t="shared" si="68"/>
        <v>1611693000</v>
      </c>
      <c r="O718" s="57">
        <f t="shared" si="69"/>
        <v>515186000</v>
      </c>
      <c r="P718" s="58">
        <f t="shared" si="70"/>
        <v>0.34826317115555072</v>
      </c>
      <c r="Q718" s="58">
        <f t="shared" si="71"/>
        <v>0.11132412320146799</v>
      </c>
    </row>
    <row r="719" spans="1:17" hidden="1" x14ac:dyDescent="0.4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2">
        <f t="shared" si="66"/>
        <v>1904407000</v>
      </c>
      <c r="K719" s="5">
        <f t="shared" si="67"/>
        <v>0.10591190640830567</v>
      </c>
      <c r="L719" t="s">
        <v>18</v>
      </c>
      <c r="M719" t="s">
        <v>288</v>
      </c>
      <c r="N719" s="57">
        <f t="shared" si="68"/>
        <v>1904407000</v>
      </c>
      <c r="O719" s="57">
        <f t="shared" si="69"/>
        <v>563954000</v>
      </c>
      <c r="P719" s="58">
        <f t="shared" si="70"/>
        <v>0.35765217721183318</v>
      </c>
      <c r="Q719" s="58">
        <f t="shared" si="71"/>
        <v>0.10591190640830567</v>
      </c>
    </row>
    <row r="720" spans="1:17" hidden="1" x14ac:dyDescent="0.4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2">
        <f t="shared" si="66"/>
        <v>2136332000</v>
      </c>
      <c r="K720" s="5">
        <f t="shared" si="67"/>
        <v>0.10383196584378848</v>
      </c>
      <c r="L720" t="s">
        <v>18</v>
      </c>
      <c r="M720" t="s">
        <v>288</v>
      </c>
      <c r="N720" s="57">
        <f t="shared" si="68"/>
        <v>2136332000</v>
      </c>
      <c r="O720" s="57">
        <f t="shared" si="69"/>
        <v>595118000</v>
      </c>
      <c r="P720" s="58">
        <f t="shared" si="70"/>
        <v>0.37273204852649777</v>
      </c>
      <c r="Q720" s="58">
        <f t="shared" si="71"/>
        <v>0.10383196584378848</v>
      </c>
    </row>
    <row r="721" spans="1:17" hidden="1" x14ac:dyDescent="0.4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2">
        <f t="shared" si="66"/>
        <v>2276048000</v>
      </c>
      <c r="K721" s="5">
        <f t="shared" si="67"/>
        <v>0.12867010528351835</v>
      </c>
      <c r="L721" t="s">
        <v>18</v>
      </c>
      <c r="M721" t="s">
        <v>288</v>
      </c>
      <c r="N721" s="57">
        <f t="shared" si="68"/>
        <v>2276048000</v>
      </c>
      <c r="O721" s="57">
        <f t="shared" si="69"/>
        <v>775649000</v>
      </c>
      <c r="P721" s="58">
        <f t="shared" si="70"/>
        <v>0.3775668321500335</v>
      </c>
      <c r="Q721" s="58">
        <f t="shared" si="71"/>
        <v>0.12867010528351835</v>
      </c>
    </row>
    <row r="722" spans="1:17" hidden="1" x14ac:dyDescent="0.4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2">
        <f t="shared" si="66"/>
        <v>27296000000</v>
      </c>
      <c r="K722" s="5">
        <f t="shared" si="67"/>
        <v>0.14588192530215369</v>
      </c>
      <c r="L722" t="s">
        <v>24</v>
      </c>
      <c r="M722" t="s">
        <v>198</v>
      </c>
      <c r="N722" s="57">
        <f t="shared" si="68"/>
        <v>27296000000</v>
      </c>
      <c r="O722" s="57">
        <f t="shared" si="69"/>
        <v>4816000000</v>
      </c>
      <c r="P722" s="58">
        <f t="shared" si="70"/>
        <v>0.8268257958985854</v>
      </c>
      <c r="Q722" s="58">
        <f t="shared" si="71"/>
        <v>0.14588192530215369</v>
      </c>
    </row>
    <row r="723" spans="1:17" hidden="1" x14ac:dyDescent="0.4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2">
        <f t="shared" si="66"/>
        <v>28212000000</v>
      </c>
      <c r="K723" s="5">
        <f t="shared" si="67"/>
        <v>0.14019074366625708</v>
      </c>
      <c r="L723" t="s">
        <v>24</v>
      </c>
      <c r="M723" t="s">
        <v>198</v>
      </c>
      <c r="N723" s="57">
        <f t="shared" si="68"/>
        <v>28212000000</v>
      </c>
      <c r="O723" s="57">
        <f t="shared" si="69"/>
        <v>4792000000</v>
      </c>
      <c r="P723" s="58">
        <f t="shared" si="70"/>
        <v>0.82534667368790593</v>
      </c>
      <c r="Q723" s="58">
        <f t="shared" si="71"/>
        <v>0.14019074366625708</v>
      </c>
    </row>
    <row r="724" spans="1:17" hidden="1" x14ac:dyDescent="0.4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2">
        <f t="shared" si="66"/>
        <v>30656000000</v>
      </c>
      <c r="K724" s="5">
        <f t="shared" si="67"/>
        <v>0.15073947667804324</v>
      </c>
      <c r="L724" t="s">
        <v>24</v>
      </c>
      <c r="M724" t="s">
        <v>198</v>
      </c>
      <c r="N724" s="57">
        <f t="shared" si="68"/>
        <v>30656000000</v>
      </c>
      <c r="O724" s="57">
        <f t="shared" si="69"/>
        <v>5565000000</v>
      </c>
      <c r="P724" s="58">
        <f t="shared" si="70"/>
        <v>0.83038084403272117</v>
      </c>
      <c r="Q724" s="58">
        <f t="shared" si="71"/>
        <v>0.15073947667804324</v>
      </c>
    </row>
    <row r="725" spans="1:17" hidden="1" x14ac:dyDescent="0.4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2">
        <f t="shared" si="66"/>
        <v>33040000000</v>
      </c>
      <c r="K725" s="5">
        <f t="shared" si="67"/>
        <v>0.15033519834669087</v>
      </c>
      <c r="L725" t="s">
        <v>24</v>
      </c>
      <c r="M725" t="s">
        <v>198</v>
      </c>
      <c r="N725" s="57">
        <f t="shared" si="68"/>
        <v>33040000000</v>
      </c>
      <c r="O725" s="57">
        <f t="shared" si="69"/>
        <v>5965000000</v>
      </c>
      <c r="P725" s="58">
        <f t="shared" si="70"/>
        <v>0.83270326125308736</v>
      </c>
      <c r="Q725" s="58">
        <f t="shared" si="71"/>
        <v>0.15033519834669087</v>
      </c>
    </row>
    <row r="726" spans="1:17" hidden="1" x14ac:dyDescent="0.4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2">
        <f t="shared" si="66"/>
        <v>1197990000</v>
      </c>
      <c r="K726" s="5">
        <f t="shared" si="67"/>
        <v>0.30171366703681074</v>
      </c>
      <c r="L726" t="s">
        <v>51</v>
      </c>
      <c r="M726" t="s">
        <v>52</v>
      </c>
      <c r="N726" s="57">
        <f t="shared" si="68"/>
        <v>1197990000</v>
      </c>
      <c r="O726" s="57">
        <f t="shared" si="69"/>
        <v>532820000</v>
      </c>
      <c r="P726" s="58">
        <f t="shared" si="70"/>
        <v>0.67837160011529019</v>
      </c>
      <c r="Q726" s="58">
        <f t="shared" si="71"/>
        <v>0.30171366703681074</v>
      </c>
    </row>
    <row r="727" spans="1:17" hidden="1" x14ac:dyDescent="0.4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2">
        <f t="shared" si="66"/>
        <v>1641132000</v>
      </c>
      <c r="K727" s="5">
        <f t="shared" si="67"/>
        <v>0.18736773357631556</v>
      </c>
      <c r="L727" t="s">
        <v>51</v>
      </c>
      <c r="M727" t="s">
        <v>52</v>
      </c>
      <c r="N727" s="57">
        <f t="shared" si="68"/>
        <v>1641132000</v>
      </c>
      <c r="O727" s="57">
        <f t="shared" si="69"/>
        <v>533613000</v>
      </c>
      <c r="P727" s="58">
        <f t="shared" si="70"/>
        <v>0.57625129698782807</v>
      </c>
      <c r="Q727" s="58">
        <f t="shared" si="71"/>
        <v>0.18736773357631556</v>
      </c>
    </row>
    <row r="728" spans="1:17" hidden="1" x14ac:dyDescent="0.4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2">
        <f t="shared" si="66"/>
        <v>1902521000</v>
      </c>
      <c r="K728" s="5">
        <f t="shared" si="67"/>
        <v>0.25588050863325607</v>
      </c>
      <c r="L728" t="s">
        <v>51</v>
      </c>
      <c r="M728" t="s">
        <v>52</v>
      </c>
      <c r="N728" s="57">
        <f t="shared" si="68"/>
        <v>1902521000</v>
      </c>
      <c r="O728" s="57">
        <f t="shared" si="69"/>
        <v>845910000</v>
      </c>
      <c r="P728" s="58">
        <f t="shared" si="70"/>
        <v>0.57549625984496111</v>
      </c>
      <c r="Q728" s="58">
        <f t="shared" si="71"/>
        <v>0.25588050863325607</v>
      </c>
    </row>
    <row r="729" spans="1:17" hidden="1" x14ac:dyDescent="0.4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2">
        <f t="shared" si="66"/>
        <v>2153428000</v>
      </c>
      <c r="K729" s="5">
        <f t="shared" si="67"/>
        <v>0.28308664520477739</v>
      </c>
      <c r="L729" t="s">
        <v>51</v>
      </c>
      <c r="M729" t="s">
        <v>52</v>
      </c>
      <c r="N729" s="57">
        <f t="shared" si="68"/>
        <v>2153428000</v>
      </c>
      <c r="O729" s="57">
        <f t="shared" si="69"/>
        <v>1068846000</v>
      </c>
      <c r="P729" s="58">
        <f t="shared" si="70"/>
        <v>0.57034101096887058</v>
      </c>
      <c r="Q729" s="58">
        <f t="shared" si="71"/>
        <v>0.28308664520477739</v>
      </c>
    </row>
    <row r="730" spans="1:17" hidden="1" x14ac:dyDescent="0.4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2">
        <f t="shared" si="66"/>
        <v>2013719000</v>
      </c>
      <c r="K730" s="5">
        <f t="shared" si="67"/>
        <v>0.59049102680165411</v>
      </c>
      <c r="L730" t="s">
        <v>51</v>
      </c>
      <c r="M730" t="s">
        <v>52</v>
      </c>
      <c r="N730" s="57">
        <f t="shared" si="68"/>
        <v>2013719000</v>
      </c>
      <c r="O730" s="57">
        <f t="shared" si="69"/>
        <v>1189083000</v>
      </c>
      <c r="P730" s="58">
        <f t="shared" si="70"/>
        <v>1</v>
      </c>
      <c r="Q730" s="58">
        <f t="shared" si="71"/>
        <v>0.59049102680165411</v>
      </c>
    </row>
    <row r="731" spans="1:17" hidden="1" x14ac:dyDescent="0.4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2">
        <f t="shared" si="66"/>
        <v>1563210000</v>
      </c>
      <c r="K731" s="5">
        <f t="shared" si="67"/>
        <v>0.4126988696336385</v>
      </c>
      <c r="L731" t="s">
        <v>51</v>
      </c>
      <c r="M731" t="s">
        <v>52</v>
      </c>
      <c r="N731" s="57">
        <f t="shared" si="68"/>
        <v>1563210000</v>
      </c>
      <c r="O731" s="57">
        <f t="shared" si="69"/>
        <v>645135000</v>
      </c>
      <c r="P731" s="58">
        <f t="shared" si="70"/>
        <v>1</v>
      </c>
      <c r="Q731" s="58">
        <f t="shared" si="71"/>
        <v>0.4126988696336385</v>
      </c>
    </row>
    <row r="732" spans="1:17" hidden="1" x14ac:dyDescent="0.4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2">
        <f t="shared" si="66"/>
        <v>1828305000</v>
      </c>
      <c r="K732" s="5">
        <f t="shared" si="67"/>
        <v>0.33733758864084495</v>
      </c>
      <c r="L732" t="s">
        <v>51</v>
      </c>
      <c r="M732" t="s">
        <v>52</v>
      </c>
      <c r="N732" s="57">
        <f t="shared" si="68"/>
        <v>1828305000</v>
      </c>
      <c r="O732" s="57">
        <f t="shared" si="69"/>
        <v>616756000</v>
      </c>
      <c r="P732" s="58">
        <f t="shared" si="70"/>
        <v>1</v>
      </c>
      <c r="Q732" s="58">
        <f t="shared" si="71"/>
        <v>0.33733758864084495</v>
      </c>
    </row>
    <row r="733" spans="1:17" hidden="1" x14ac:dyDescent="0.4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2">
        <f t="shared" si="66"/>
        <v>2040486000</v>
      </c>
      <c r="K733" s="5">
        <f t="shared" si="67"/>
        <v>0.3089303234621556</v>
      </c>
      <c r="L733" t="s">
        <v>51</v>
      </c>
      <c r="M733" t="s">
        <v>52</v>
      </c>
      <c r="N733" s="57">
        <f t="shared" si="68"/>
        <v>2040486000</v>
      </c>
      <c r="O733" s="57">
        <f t="shared" si="69"/>
        <v>630368000</v>
      </c>
      <c r="P733" s="58">
        <f t="shared" si="70"/>
        <v>1</v>
      </c>
      <c r="Q733" s="58">
        <f t="shared" si="71"/>
        <v>0.3089303234621556</v>
      </c>
    </row>
    <row r="734" spans="1:17" hidden="1" x14ac:dyDescent="0.4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2">
        <f t="shared" si="66"/>
        <v>25842000000</v>
      </c>
      <c r="K734" s="5">
        <f t="shared" si="67"/>
        <v>0.10388741739572464</v>
      </c>
      <c r="L734" t="s">
        <v>18</v>
      </c>
      <c r="M734" t="s">
        <v>293</v>
      </c>
      <c r="N734" s="57">
        <f t="shared" si="68"/>
        <v>25842000000</v>
      </c>
      <c r="O734" s="57">
        <f t="shared" si="69"/>
        <v>7766000000</v>
      </c>
      <c r="P734" s="58">
        <f t="shared" si="70"/>
        <v>0.34569387591299461</v>
      </c>
      <c r="Q734" s="58">
        <f t="shared" si="71"/>
        <v>0.10388741739572464</v>
      </c>
    </row>
    <row r="735" spans="1:17" hidden="1" x14ac:dyDescent="0.4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2">
        <f t="shared" si="66"/>
        <v>26915000000</v>
      </c>
      <c r="K735" s="5">
        <f t="shared" si="67"/>
        <v>0.11630208597675482</v>
      </c>
      <c r="L735" t="s">
        <v>18</v>
      </c>
      <c r="M735" t="s">
        <v>293</v>
      </c>
      <c r="N735" s="57">
        <f t="shared" si="68"/>
        <v>26915000000</v>
      </c>
      <c r="O735" s="57">
        <f t="shared" si="69"/>
        <v>9166000000</v>
      </c>
      <c r="P735" s="58">
        <f t="shared" si="70"/>
        <v>0.34150890727300409</v>
      </c>
      <c r="Q735" s="58">
        <f t="shared" si="71"/>
        <v>0.11630208597675482</v>
      </c>
    </row>
    <row r="736" spans="1:17" hidden="1" x14ac:dyDescent="0.4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2">
        <f t="shared" si="66"/>
        <v>28389000000</v>
      </c>
      <c r="K736" s="5">
        <f t="shared" si="67"/>
        <v>0.12586563431759162</v>
      </c>
      <c r="L736" t="s">
        <v>18</v>
      </c>
      <c r="M736" t="s">
        <v>293</v>
      </c>
      <c r="N736" s="57">
        <f t="shared" si="68"/>
        <v>28389000000</v>
      </c>
      <c r="O736" s="57">
        <f t="shared" si="69"/>
        <v>10469000000</v>
      </c>
      <c r="P736" s="58">
        <f t="shared" si="70"/>
        <v>0.34131239780705969</v>
      </c>
      <c r="Q736" s="58">
        <f t="shared" si="71"/>
        <v>0.12586563431759162</v>
      </c>
    </row>
    <row r="737" spans="1:17" hidden="1" x14ac:dyDescent="0.4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2">
        <f t="shared" si="66"/>
        <v>30265000000</v>
      </c>
      <c r="K737" s="5">
        <f t="shared" si="67"/>
        <v>0.13301099199042013</v>
      </c>
      <c r="L737" t="s">
        <v>18</v>
      </c>
      <c r="M737" t="s">
        <v>293</v>
      </c>
      <c r="N737" s="57">
        <f t="shared" si="68"/>
        <v>30265000000</v>
      </c>
      <c r="O737" s="57">
        <f t="shared" si="69"/>
        <v>11774000000</v>
      </c>
      <c r="P737" s="58">
        <f t="shared" si="70"/>
        <v>0.34190399801172633</v>
      </c>
      <c r="Q737" s="58">
        <f t="shared" si="71"/>
        <v>0.13301099199042013</v>
      </c>
    </row>
    <row r="738" spans="1:17" hidden="1" x14ac:dyDescent="0.4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2">
        <f t="shared" si="66"/>
        <v>8710000000</v>
      </c>
      <c r="K738" s="5">
        <f t="shared" si="67"/>
        <v>0.38530012249897916</v>
      </c>
      <c r="L738" t="s">
        <v>82</v>
      </c>
      <c r="M738" t="s">
        <v>143</v>
      </c>
      <c r="N738" s="57">
        <f t="shared" si="68"/>
        <v>8710000000</v>
      </c>
      <c r="O738" s="57">
        <f t="shared" si="69"/>
        <v>4718000000</v>
      </c>
      <c r="P738" s="58">
        <f t="shared" si="70"/>
        <v>0.71131073907717435</v>
      </c>
      <c r="Q738" s="58">
        <f t="shared" si="71"/>
        <v>0.38530012249897916</v>
      </c>
    </row>
    <row r="739" spans="1:17" hidden="1" x14ac:dyDescent="0.4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2">
        <f t="shared" si="66"/>
        <v>7936000000</v>
      </c>
      <c r="K739" s="5">
        <f t="shared" si="67"/>
        <v>0.35312893742125157</v>
      </c>
      <c r="L739" t="s">
        <v>82</v>
      </c>
      <c r="M739" t="s">
        <v>143</v>
      </c>
      <c r="N739" s="57">
        <f t="shared" si="68"/>
        <v>7936000000</v>
      </c>
      <c r="O739" s="57">
        <f t="shared" si="69"/>
        <v>4204000000</v>
      </c>
      <c r="P739" s="58">
        <f t="shared" si="70"/>
        <v>0.66661066778664424</v>
      </c>
      <c r="Q739" s="58">
        <f t="shared" si="71"/>
        <v>0.35312893742125157</v>
      </c>
    </row>
    <row r="740" spans="1:17" hidden="1" x14ac:dyDescent="0.4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2">
        <f t="shared" si="66"/>
        <v>6984000000</v>
      </c>
      <c r="K740" s="5">
        <f t="shared" si="67"/>
        <v>0.26981465958833939</v>
      </c>
      <c r="L740" t="s">
        <v>82</v>
      </c>
      <c r="M740" t="s">
        <v>143</v>
      </c>
      <c r="N740" s="57">
        <f t="shared" si="68"/>
        <v>6984000000</v>
      </c>
      <c r="O740" s="57">
        <f t="shared" si="69"/>
        <v>2897000000</v>
      </c>
      <c r="P740" s="58">
        <f t="shared" si="70"/>
        <v>0.6504610226320201</v>
      </c>
      <c r="Q740" s="58">
        <f t="shared" si="71"/>
        <v>0.26981465958833939</v>
      </c>
    </row>
    <row r="741" spans="1:17" hidden="1" x14ac:dyDescent="0.4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2">
        <f t="shared" si="66"/>
        <v>3313000000</v>
      </c>
      <c r="K741" s="5">
        <f t="shared" si="67"/>
        <v>-0.20268233875828812</v>
      </c>
      <c r="L741" t="s">
        <v>82</v>
      </c>
      <c r="M741" t="s">
        <v>143</v>
      </c>
      <c r="N741" s="57">
        <f t="shared" si="68"/>
        <v>3313000000</v>
      </c>
      <c r="O741" s="57">
        <f t="shared" si="69"/>
        <v>-1345000000</v>
      </c>
      <c r="P741" s="58">
        <f t="shared" si="70"/>
        <v>0.49924653405666064</v>
      </c>
      <c r="Q741" s="58">
        <f t="shared" si="71"/>
        <v>-0.20268233875828812</v>
      </c>
    </row>
    <row r="742" spans="1:17" hidden="1" x14ac:dyDescent="0.4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2">
        <f t="shared" si="66"/>
        <v>8891000000</v>
      </c>
      <c r="K742" s="5">
        <f t="shared" si="67"/>
        <v>8.199764556732772E-2</v>
      </c>
      <c r="L742" t="s">
        <v>46</v>
      </c>
      <c r="M742" t="s">
        <v>49</v>
      </c>
      <c r="N742" s="57">
        <f t="shared" si="68"/>
        <v>8891000000</v>
      </c>
      <c r="O742" s="57">
        <f t="shared" si="69"/>
        <v>1811000000</v>
      </c>
      <c r="P742" s="58">
        <f t="shared" si="70"/>
        <v>0.40256270940867522</v>
      </c>
      <c r="Q742" s="58">
        <f t="shared" si="71"/>
        <v>8.199764556732772E-2</v>
      </c>
    </row>
    <row r="743" spans="1:17" hidden="1" x14ac:dyDescent="0.4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2">
        <f t="shared" si="66"/>
        <v>9625000000</v>
      </c>
      <c r="K743" s="5">
        <f t="shared" si="67"/>
        <v>0.17680065786291299</v>
      </c>
      <c r="L743" t="s">
        <v>46</v>
      </c>
      <c r="M743" t="s">
        <v>49</v>
      </c>
      <c r="N743" s="57">
        <f t="shared" si="68"/>
        <v>9625000000</v>
      </c>
      <c r="O743" s="57">
        <f t="shared" si="69"/>
        <v>3655000000</v>
      </c>
      <c r="P743" s="58">
        <f t="shared" si="70"/>
        <v>0.46558312775117305</v>
      </c>
      <c r="Q743" s="58">
        <f t="shared" si="71"/>
        <v>0.17680065786291299</v>
      </c>
    </row>
    <row r="744" spans="1:17" hidden="1" x14ac:dyDescent="0.4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2">
        <f t="shared" si="66"/>
        <v>7809000000</v>
      </c>
      <c r="K744" s="5">
        <f t="shared" si="67"/>
        <v>0.11023960459868916</v>
      </c>
      <c r="L744" t="s">
        <v>46</v>
      </c>
      <c r="M744" t="s">
        <v>49</v>
      </c>
      <c r="N744" s="57">
        <f t="shared" si="68"/>
        <v>7809000000</v>
      </c>
      <c r="O744" s="57">
        <f t="shared" si="69"/>
        <v>2052000000</v>
      </c>
      <c r="P744" s="58">
        <f t="shared" si="70"/>
        <v>0.41952293972278931</v>
      </c>
      <c r="Q744" s="58">
        <f t="shared" si="71"/>
        <v>0.11023960459868916</v>
      </c>
    </row>
    <row r="745" spans="1:17" hidden="1" x14ac:dyDescent="0.4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2">
        <f t="shared" si="66"/>
        <v>7602000000</v>
      </c>
      <c r="K745" s="5">
        <f t="shared" si="67"/>
        <v>0.12668008924198726</v>
      </c>
      <c r="L745" t="s">
        <v>46</v>
      </c>
      <c r="M745" t="s">
        <v>49</v>
      </c>
      <c r="N745" s="57">
        <f t="shared" si="68"/>
        <v>7602000000</v>
      </c>
      <c r="O745" s="57">
        <f t="shared" si="69"/>
        <v>2328000000</v>
      </c>
      <c r="P745" s="58">
        <f t="shared" si="70"/>
        <v>0.41366926048865427</v>
      </c>
      <c r="Q745" s="58">
        <f t="shared" si="71"/>
        <v>0.12668008924198726</v>
      </c>
    </row>
    <row r="746" spans="1:17" hidden="1" x14ac:dyDescent="0.4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2">
        <f t="shared" si="66"/>
        <v>2139883000</v>
      </c>
      <c r="K746" s="5">
        <f t="shared" si="67"/>
        <v>0.18432934217793154</v>
      </c>
      <c r="L746" t="s">
        <v>18</v>
      </c>
      <c r="M746" t="s">
        <v>297</v>
      </c>
      <c r="N746" s="57">
        <f t="shared" si="68"/>
        <v>2139883000</v>
      </c>
      <c r="O746" s="57">
        <f t="shared" si="69"/>
        <v>1028651000</v>
      </c>
      <c r="P746" s="58">
        <f t="shared" si="70"/>
        <v>0.38345680481304023</v>
      </c>
      <c r="Q746" s="58">
        <f t="shared" si="71"/>
        <v>0.18432934217793154</v>
      </c>
    </row>
    <row r="747" spans="1:17" hidden="1" x14ac:dyDescent="0.4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2">
        <f t="shared" si="66"/>
        <v>2278455000</v>
      </c>
      <c r="K747" s="5">
        <f t="shared" si="67"/>
        <v>0.19554695423900723</v>
      </c>
      <c r="L747" t="s">
        <v>18</v>
      </c>
      <c r="M747" t="s">
        <v>297</v>
      </c>
      <c r="N747" s="57">
        <f t="shared" si="68"/>
        <v>2278455000</v>
      </c>
      <c r="O747" s="57">
        <f t="shared" si="69"/>
        <v>1153702000</v>
      </c>
      <c r="P747" s="58">
        <f t="shared" si="70"/>
        <v>0.38618719185772166</v>
      </c>
      <c r="Q747" s="58">
        <f t="shared" si="71"/>
        <v>0.19554695423900723</v>
      </c>
    </row>
    <row r="748" spans="1:17" hidden="1" x14ac:dyDescent="0.4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2">
        <f t="shared" si="66"/>
        <v>2440485000</v>
      </c>
      <c r="K748" s="5">
        <f t="shared" si="67"/>
        <v>0.2056645026385131</v>
      </c>
      <c r="L748" t="s">
        <v>18</v>
      </c>
      <c r="M748" t="s">
        <v>297</v>
      </c>
      <c r="N748" s="57">
        <f t="shared" si="68"/>
        <v>2440485000</v>
      </c>
      <c r="O748" s="57">
        <f t="shared" si="69"/>
        <v>1280983000</v>
      </c>
      <c r="P748" s="58">
        <f t="shared" si="70"/>
        <v>0.39182497638278702</v>
      </c>
      <c r="Q748" s="58">
        <f t="shared" si="71"/>
        <v>0.2056645026385131</v>
      </c>
    </row>
    <row r="749" spans="1:17" hidden="1" x14ac:dyDescent="0.4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2">
        <f t="shared" si="66"/>
        <v>2375790000</v>
      </c>
      <c r="K749" s="5">
        <f t="shared" si="67"/>
        <v>0.19276355447057594</v>
      </c>
      <c r="L749" t="s">
        <v>18</v>
      </c>
      <c r="M749" t="s">
        <v>297</v>
      </c>
      <c r="N749" s="57">
        <f t="shared" si="68"/>
        <v>2375790000</v>
      </c>
      <c r="O749" s="57">
        <f t="shared" si="69"/>
        <v>1155695000</v>
      </c>
      <c r="P749" s="58">
        <f t="shared" si="70"/>
        <v>0.39626867389376064</v>
      </c>
      <c r="Q749" s="58">
        <f t="shared" si="71"/>
        <v>0.19276355447057594</v>
      </c>
    </row>
    <row r="750" spans="1:17" hidden="1" x14ac:dyDescent="0.4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 t="shared" si="66"/>
        <v>1161400000</v>
      </c>
      <c r="K750" s="5">
        <f t="shared" si="67"/>
        <v>7.627492677446536E-2</v>
      </c>
      <c r="L750" t="s">
        <v>24</v>
      </c>
      <c r="M750" t="s">
        <v>29</v>
      </c>
      <c r="N750" s="57">
        <f t="shared" si="68"/>
        <v>1161400000</v>
      </c>
      <c r="O750" s="57">
        <f t="shared" si="69"/>
        <v>190100000</v>
      </c>
      <c r="P750" s="58">
        <f t="shared" si="70"/>
        <v>0.46599526541748582</v>
      </c>
      <c r="Q750" s="58">
        <f t="shared" si="71"/>
        <v>7.627492677446536E-2</v>
      </c>
    </row>
    <row r="751" spans="1:17" hidden="1" x14ac:dyDescent="0.4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 t="shared" si="66"/>
        <v>1245500000</v>
      </c>
      <c r="K751" s="5">
        <f t="shared" si="67"/>
        <v>0.13316473702928044</v>
      </c>
      <c r="L751" t="s">
        <v>24</v>
      </c>
      <c r="M751" t="s">
        <v>29</v>
      </c>
      <c r="N751" s="57">
        <f t="shared" si="68"/>
        <v>1245500000</v>
      </c>
      <c r="O751" s="57">
        <f t="shared" si="69"/>
        <v>337000000</v>
      </c>
      <c r="P751" s="58">
        <f t="shared" si="70"/>
        <v>0.49215632038566404</v>
      </c>
      <c r="Q751" s="58">
        <f t="shared" si="71"/>
        <v>0.13316473702928044</v>
      </c>
    </row>
    <row r="752" spans="1:17" hidden="1" x14ac:dyDescent="0.4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 t="shared" si="66"/>
        <v>1432700000</v>
      </c>
      <c r="K752" s="5">
        <f t="shared" si="67"/>
        <v>0.17878003696857672</v>
      </c>
      <c r="L752" t="s">
        <v>24</v>
      </c>
      <c r="M752" t="s">
        <v>29</v>
      </c>
      <c r="N752" s="57">
        <f t="shared" si="68"/>
        <v>1432700000</v>
      </c>
      <c r="O752" s="57">
        <f t="shared" si="69"/>
        <v>483600000</v>
      </c>
      <c r="P752" s="58">
        <f t="shared" si="70"/>
        <v>0.52964879852125701</v>
      </c>
      <c r="Q752" s="58">
        <f t="shared" si="71"/>
        <v>0.17878003696857672</v>
      </c>
    </row>
    <row r="753" spans="1:17" hidden="1" x14ac:dyDescent="0.4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 t="shared" si="66"/>
        <v>1563300000</v>
      </c>
      <c r="K753" s="5">
        <f t="shared" si="67"/>
        <v>0.19737353055388851</v>
      </c>
      <c r="L753" t="s">
        <v>24</v>
      </c>
      <c r="M753" t="s">
        <v>29</v>
      </c>
      <c r="N753" s="57">
        <f t="shared" si="68"/>
        <v>1563300000</v>
      </c>
      <c r="O753" s="57">
        <f t="shared" si="69"/>
        <v>559100000</v>
      </c>
      <c r="P753" s="58">
        <f t="shared" si="70"/>
        <v>0.55187630176157021</v>
      </c>
      <c r="Q753" s="58">
        <f t="shared" si="71"/>
        <v>0.19737353055388851</v>
      </c>
    </row>
    <row r="754" spans="1:17" hidden="1" x14ac:dyDescent="0.4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2">
        <f t="shared" si="66"/>
        <v>10691000000</v>
      </c>
      <c r="K754" s="5">
        <f t="shared" si="67"/>
        <v>0.14085264370759185</v>
      </c>
      <c r="L754" t="s">
        <v>12</v>
      </c>
      <c r="M754" t="s">
        <v>163</v>
      </c>
      <c r="N754" s="57">
        <f t="shared" si="68"/>
        <v>10691000000</v>
      </c>
      <c r="O754" s="57">
        <f t="shared" si="69"/>
        <v>5501000000</v>
      </c>
      <c r="P754" s="58">
        <f t="shared" si="70"/>
        <v>0.27374215849443095</v>
      </c>
      <c r="Q754" s="58">
        <f t="shared" si="71"/>
        <v>0.14085264370759185</v>
      </c>
    </row>
    <row r="755" spans="1:17" hidden="1" x14ac:dyDescent="0.4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2">
        <f t="shared" si="66"/>
        <v>11349000000</v>
      </c>
      <c r="K755" s="5">
        <f t="shared" si="67"/>
        <v>0.14466828759986106</v>
      </c>
      <c r="L755" t="s">
        <v>12</v>
      </c>
      <c r="M755" t="s">
        <v>163</v>
      </c>
      <c r="N755" s="57">
        <f t="shared" si="68"/>
        <v>11349000000</v>
      </c>
      <c r="O755" s="57">
        <f t="shared" si="69"/>
        <v>5831000000</v>
      </c>
      <c r="P755" s="58">
        <f t="shared" si="70"/>
        <v>0.2815709819877934</v>
      </c>
      <c r="Q755" s="58">
        <f t="shared" si="71"/>
        <v>0.14466828759986106</v>
      </c>
    </row>
    <row r="756" spans="1:17" hidden="1" x14ac:dyDescent="0.4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2">
        <f t="shared" si="66"/>
        <v>11834000000</v>
      </c>
      <c r="K756" s="5">
        <f t="shared" si="67"/>
        <v>0.17697830538347892</v>
      </c>
      <c r="L756" t="s">
        <v>12</v>
      </c>
      <c r="M756" t="s">
        <v>163</v>
      </c>
      <c r="N756" s="57">
        <f t="shared" si="68"/>
        <v>11834000000</v>
      </c>
      <c r="O756" s="57">
        <f t="shared" si="69"/>
        <v>6828000000</v>
      </c>
      <c r="P756" s="58">
        <f t="shared" si="70"/>
        <v>0.30673129260516829</v>
      </c>
      <c r="Q756" s="58">
        <f t="shared" si="71"/>
        <v>0.17697830538347892</v>
      </c>
    </row>
    <row r="757" spans="1:17" hidden="1" x14ac:dyDescent="0.4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2">
        <f t="shared" si="66"/>
        <v>12152000000</v>
      </c>
      <c r="K757" s="5">
        <f t="shared" si="67"/>
        <v>0.17004223703628313</v>
      </c>
      <c r="L757" t="s">
        <v>12</v>
      </c>
      <c r="M757" t="s">
        <v>163</v>
      </c>
      <c r="N757" s="57">
        <f t="shared" si="68"/>
        <v>12152000000</v>
      </c>
      <c r="O757" s="57">
        <f t="shared" si="69"/>
        <v>6683000000</v>
      </c>
      <c r="P757" s="58">
        <f t="shared" si="70"/>
        <v>0.3091954607907994</v>
      </c>
      <c r="Q757" s="58">
        <f t="shared" si="71"/>
        <v>0.17004223703628313</v>
      </c>
    </row>
    <row r="758" spans="1:17" hidden="1" x14ac:dyDescent="0.4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 t="shared" si="66"/>
        <v>1534846000</v>
      </c>
      <c r="K758" s="5">
        <f t="shared" si="67"/>
        <v>0.27681371018067585</v>
      </c>
      <c r="L758" t="s">
        <v>82</v>
      </c>
      <c r="M758" t="s">
        <v>301</v>
      </c>
      <c r="N758" s="57">
        <f t="shared" si="68"/>
        <v>1534846000</v>
      </c>
      <c r="O758" s="57">
        <f t="shared" si="69"/>
        <v>937738000</v>
      </c>
      <c r="P758" s="58">
        <f t="shared" si="70"/>
        <v>0.45307582268818114</v>
      </c>
      <c r="Q758" s="58">
        <f t="shared" si="71"/>
        <v>0.27681371018067585</v>
      </c>
    </row>
    <row r="759" spans="1:17" hidden="1" x14ac:dyDescent="0.4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 t="shared" si="66"/>
        <v>1709253000</v>
      </c>
      <c r="K759" s="5">
        <f t="shared" si="67"/>
        <v>0.28341847938410664</v>
      </c>
      <c r="L759" t="s">
        <v>82</v>
      </c>
      <c r="M759" t="s">
        <v>301</v>
      </c>
      <c r="N759" s="57">
        <f t="shared" si="68"/>
        <v>1709253000</v>
      </c>
      <c r="O759" s="57">
        <f t="shared" si="69"/>
        <v>1053174000</v>
      </c>
      <c r="P759" s="58">
        <f t="shared" si="70"/>
        <v>0.45997516663222071</v>
      </c>
      <c r="Q759" s="58">
        <f t="shared" si="71"/>
        <v>0.28341847938410664</v>
      </c>
    </row>
    <row r="760" spans="1:17" hidden="1" x14ac:dyDescent="0.4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 t="shared" si="66"/>
        <v>1458226000</v>
      </c>
      <c r="K760" s="5">
        <f t="shared" si="67"/>
        <v>0.22494371702329949</v>
      </c>
      <c r="L760" t="s">
        <v>82</v>
      </c>
      <c r="M760" t="s">
        <v>301</v>
      </c>
      <c r="N760" s="57">
        <f t="shared" si="68"/>
        <v>1458226000</v>
      </c>
      <c r="O760" s="57">
        <f t="shared" si="69"/>
        <v>711205000</v>
      </c>
      <c r="P760" s="58">
        <f t="shared" si="70"/>
        <v>0.46121550987411208</v>
      </c>
      <c r="Q760" s="58">
        <f t="shared" si="71"/>
        <v>0.22494371702329949</v>
      </c>
    </row>
    <row r="761" spans="1:17" hidden="1" x14ac:dyDescent="0.4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 t="shared" si="66"/>
        <v>725427000</v>
      </c>
      <c r="K761" s="5">
        <f t="shared" si="67"/>
        <v>-1.2138659994385039E-2</v>
      </c>
      <c r="L761" t="s">
        <v>82</v>
      </c>
      <c r="M761" t="s">
        <v>301</v>
      </c>
      <c r="N761" s="57">
        <f t="shared" si="68"/>
        <v>725427000</v>
      </c>
      <c r="O761" s="57">
        <f t="shared" si="69"/>
        <v>-19716000</v>
      </c>
      <c r="P761" s="58">
        <f t="shared" si="70"/>
        <v>0.44662769850612472</v>
      </c>
      <c r="Q761" s="58">
        <f t="shared" si="71"/>
        <v>-1.2138659994385039E-2</v>
      </c>
    </row>
    <row r="762" spans="1:17" hidden="1" x14ac:dyDescent="0.4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 t="shared" si="66"/>
        <v>15637000000</v>
      </c>
      <c r="K762" s="5">
        <f t="shared" si="67"/>
        <v>6.9245142680913599E-2</v>
      </c>
      <c r="L762" t="s">
        <v>21</v>
      </c>
      <c r="M762" t="s">
        <v>303</v>
      </c>
      <c r="N762" s="57">
        <f t="shared" si="68"/>
        <v>15637000000</v>
      </c>
      <c r="O762" s="57">
        <f t="shared" si="69"/>
        <v>3817000000</v>
      </c>
      <c r="P762" s="58">
        <f t="shared" si="70"/>
        <v>0.28367469114525701</v>
      </c>
      <c r="Q762" s="58">
        <f t="shared" si="71"/>
        <v>6.9245142680913599E-2</v>
      </c>
    </row>
    <row r="763" spans="1:17" hidden="1" x14ac:dyDescent="0.4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 t="shared" si="66"/>
        <v>14939000000</v>
      </c>
      <c r="K763" s="5">
        <f t="shared" si="67"/>
        <v>5.1854837161993593E-2</v>
      </c>
      <c r="L763" t="s">
        <v>21</v>
      </c>
      <c r="M763" t="s">
        <v>303</v>
      </c>
      <c r="N763" s="57">
        <f t="shared" si="68"/>
        <v>14939000000</v>
      </c>
      <c r="O763" s="57">
        <f t="shared" si="69"/>
        <v>2702000000</v>
      </c>
      <c r="P763" s="58">
        <f t="shared" si="70"/>
        <v>0.28669852419060782</v>
      </c>
      <c r="Q763" s="58">
        <f t="shared" si="71"/>
        <v>5.1854837161993593E-2</v>
      </c>
    </row>
    <row r="764" spans="1:17" x14ac:dyDescent="0.4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 t="shared" si="66"/>
        <v>14616000000</v>
      </c>
      <c r="K764" s="5">
        <f t="shared" si="67"/>
        <v>6.2725694790814593E-2</v>
      </c>
      <c r="L764" t="s">
        <v>21</v>
      </c>
      <c r="M764" t="s">
        <v>303</v>
      </c>
      <c r="N764" s="57">
        <f t="shared" si="68"/>
        <v>14616000000</v>
      </c>
      <c r="O764" s="57">
        <f t="shared" si="69"/>
        <v>3144000000</v>
      </c>
      <c r="P764" s="58">
        <f t="shared" si="70"/>
        <v>0.29160265746264191</v>
      </c>
      <c r="Q764" s="58">
        <f t="shared" si="71"/>
        <v>6.2725694790814593E-2</v>
      </c>
    </row>
    <row r="765" spans="1:17" hidden="1" x14ac:dyDescent="0.4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 t="shared" si="66"/>
        <v>25918000000</v>
      </c>
      <c r="K765" s="5">
        <f t="shared" si="67"/>
        <v>7.2512422304938651E-2</v>
      </c>
      <c r="L765" t="s">
        <v>21</v>
      </c>
      <c r="M765" t="s">
        <v>22</v>
      </c>
      <c r="N765" s="57">
        <f t="shared" si="68"/>
        <v>25918000000</v>
      </c>
      <c r="O765" s="57">
        <f t="shared" si="69"/>
        <v>8143000000</v>
      </c>
      <c r="P765" s="58">
        <f t="shared" si="70"/>
        <v>0.2307966303941299</v>
      </c>
      <c r="Q765" s="58">
        <f t="shared" si="71"/>
        <v>7.2512422304938651E-2</v>
      </c>
    </row>
    <row r="766" spans="1:17" hidden="1" x14ac:dyDescent="0.4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 t="shared" si="66"/>
        <v>11220000000</v>
      </c>
      <c r="K766" s="5">
        <f t="shared" si="67"/>
        <v>7.8233393938324125E-2</v>
      </c>
      <c r="L766" t="s">
        <v>21</v>
      </c>
      <c r="M766" t="s">
        <v>22</v>
      </c>
      <c r="N766" s="57">
        <f t="shared" si="68"/>
        <v>11220000000</v>
      </c>
      <c r="O766" s="57">
        <f t="shared" si="69"/>
        <v>4432000000</v>
      </c>
      <c r="P766" s="58">
        <f t="shared" si="70"/>
        <v>0.19805475631498115</v>
      </c>
      <c r="Q766" s="58">
        <f t="shared" si="71"/>
        <v>7.8233393938324125E-2</v>
      </c>
    </row>
    <row r="767" spans="1:17" x14ac:dyDescent="0.4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 t="shared" si="66"/>
        <v>9939000000</v>
      </c>
      <c r="K767" s="5">
        <f t="shared" si="67"/>
        <v>7.7395410294774883E-2</v>
      </c>
      <c r="L767" t="s">
        <v>21</v>
      </c>
      <c r="M767" t="s">
        <v>22</v>
      </c>
      <c r="N767" s="57">
        <f t="shared" si="68"/>
        <v>9939000000</v>
      </c>
      <c r="O767" s="57">
        <f t="shared" si="69"/>
        <v>3983000000</v>
      </c>
      <c r="P767" s="58">
        <f t="shared" si="70"/>
        <v>0.19312904416765442</v>
      </c>
      <c r="Q767" s="58">
        <f t="shared" si="71"/>
        <v>7.7395410294774883E-2</v>
      </c>
    </row>
    <row r="768" spans="1:17" hidden="1" x14ac:dyDescent="0.4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 t="shared" si="66"/>
        <v>8998000000</v>
      </c>
      <c r="K768" s="5">
        <f t="shared" si="67"/>
        <v>7.7822463617894605E-2</v>
      </c>
      <c r="L768" t="s">
        <v>21</v>
      </c>
      <c r="M768" t="s">
        <v>22</v>
      </c>
      <c r="N768" s="57">
        <f t="shared" si="68"/>
        <v>8998000000</v>
      </c>
      <c r="O768" s="57">
        <f t="shared" si="69"/>
        <v>3754000000</v>
      </c>
      <c r="P768" s="58">
        <f t="shared" si="70"/>
        <v>0.18653343836809155</v>
      </c>
      <c r="Q768" s="58">
        <f t="shared" si="71"/>
        <v>7.7822463617894605E-2</v>
      </c>
    </row>
    <row r="769" spans="1:17" hidden="1" x14ac:dyDescent="0.4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2">
        <f t="shared" si="66"/>
        <v>1683341000</v>
      </c>
      <c r="K769" s="5">
        <f t="shared" si="67"/>
        <v>0.27175205566998706</v>
      </c>
      <c r="L769" t="s">
        <v>46</v>
      </c>
      <c r="M769" t="s">
        <v>99</v>
      </c>
      <c r="N769" s="57">
        <f t="shared" si="68"/>
        <v>1683341000</v>
      </c>
      <c r="O769" s="57">
        <f t="shared" si="69"/>
        <v>762839000</v>
      </c>
      <c r="P769" s="58">
        <f t="shared" si="70"/>
        <v>0.59966962510250743</v>
      </c>
      <c r="Q769" s="58">
        <f t="shared" si="71"/>
        <v>0.27175205566998706</v>
      </c>
    </row>
    <row r="770" spans="1:17" hidden="1" x14ac:dyDescent="0.4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2">
        <f t="shared" ref="J770:J833" si="72">E770-F770</f>
        <v>1844890000</v>
      </c>
      <c r="K770" s="5">
        <f t="shared" ref="K770:K833" si="73">(J770-G770-H770-I770)/E770</f>
        <v>0.2970930415187672</v>
      </c>
      <c r="L770" t="s">
        <v>46</v>
      </c>
      <c r="M770" t="s">
        <v>99</v>
      </c>
      <c r="N770" s="57">
        <f t="shared" si="68"/>
        <v>1844890000</v>
      </c>
      <c r="O770" s="57">
        <f t="shared" si="69"/>
        <v>898497000</v>
      </c>
      <c r="P770" s="58">
        <f t="shared" si="70"/>
        <v>0.61002316242297794</v>
      </c>
      <c r="Q770" s="58">
        <f t="shared" si="71"/>
        <v>0.2970930415187672</v>
      </c>
    </row>
    <row r="771" spans="1:17" hidden="1" x14ac:dyDescent="0.4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2">
        <f t="shared" si="72"/>
        <v>1847554000</v>
      </c>
      <c r="K771" s="5">
        <f t="shared" si="73"/>
        <v>0.28247989870911289</v>
      </c>
      <c r="L771" t="s">
        <v>46</v>
      </c>
      <c r="M771" t="s">
        <v>99</v>
      </c>
      <c r="N771" s="57">
        <f t="shared" ref="N771:N834" si="74">E771-F771</f>
        <v>1847554000</v>
      </c>
      <c r="O771" s="57">
        <f t="shared" ref="O771:O834" si="75">N771-G771-H771-I771</f>
        <v>869659000</v>
      </c>
      <c r="P771" s="58">
        <f t="shared" ref="P771:P834" si="76">1-(F771/E771)</f>
        <v>0.60011667421324488</v>
      </c>
      <c r="Q771" s="58">
        <f t="shared" ref="Q771:Q834" si="77">O771/E771</f>
        <v>0.28247989870911289</v>
      </c>
    </row>
    <row r="772" spans="1:17" hidden="1" x14ac:dyDescent="0.4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2">
        <f t="shared" si="72"/>
        <v>1787833000</v>
      </c>
      <c r="K772" s="5">
        <f t="shared" si="73"/>
        <v>0.23322953123163975</v>
      </c>
      <c r="L772" t="s">
        <v>46</v>
      </c>
      <c r="M772" t="s">
        <v>99</v>
      </c>
      <c r="N772" s="57">
        <f t="shared" si="74"/>
        <v>1787833000</v>
      </c>
      <c r="O772" s="57">
        <f t="shared" si="75"/>
        <v>708587000</v>
      </c>
      <c r="P772" s="58">
        <f t="shared" si="76"/>
        <v>0.58846048898788172</v>
      </c>
      <c r="Q772" s="58">
        <f t="shared" si="77"/>
        <v>0.23322953123163975</v>
      </c>
    </row>
    <row r="773" spans="1:17" hidden="1" x14ac:dyDescent="0.4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2">
        <f t="shared" si="72"/>
        <v>1412816000</v>
      </c>
      <c r="K773" s="5">
        <f t="shared" si="73"/>
        <v>8.9751720074856711E-2</v>
      </c>
      <c r="L773" t="s">
        <v>35</v>
      </c>
      <c r="M773" t="s">
        <v>123</v>
      </c>
      <c r="N773" s="57">
        <f t="shared" si="74"/>
        <v>1412816000</v>
      </c>
      <c r="O773" s="57">
        <f t="shared" si="75"/>
        <v>785476000</v>
      </c>
      <c r="P773" s="58">
        <f t="shared" si="76"/>
        <v>0.16143417004374261</v>
      </c>
      <c r="Q773" s="58">
        <f t="shared" si="77"/>
        <v>8.9751720074856711E-2</v>
      </c>
    </row>
    <row r="774" spans="1:17" hidden="1" x14ac:dyDescent="0.4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2">
        <f t="shared" si="72"/>
        <v>1564983000</v>
      </c>
      <c r="K774" s="5">
        <f t="shared" si="73"/>
        <v>9.8111838060267992E-2</v>
      </c>
      <c r="L774" t="s">
        <v>35</v>
      </c>
      <c r="M774" t="s">
        <v>123</v>
      </c>
      <c r="N774" s="57">
        <f t="shared" si="74"/>
        <v>1564983000</v>
      </c>
      <c r="O774" s="57">
        <f t="shared" si="75"/>
        <v>914035000</v>
      </c>
      <c r="P774" s="58">
        <f t="shared" si="76"/>
        <v>0.1679841129312033</v>
      </c>
      <c r="Q774" s="58">
        <f t="shared" si="77"/>
        <v>9.8111838060267992E-2</v>
      </c>
    </row>
    <row r="775" spans="1:17" hidden="1" x14ac:dyDescent="0.4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2">
        <f t="shared" si="72"/>
        <v>1808581000</v>
      </c>
      <c r="K775" s="5">
        <f t="shared" si="73"/>
        <v>0.11495960162623303</v>
      </c>
      <c r="L775" t="s">
        <v>35</v>
      </c>
      <c r="M775" t="s">
        <v>123</v>
      </c>
      <c r="N775" s="57">
        <f t="shared" si="74"/>
        <v>1808581000</v>
      </c>
      <c r="O775" s="57">
        <f t="shared" si="75"/>
        <v>1064970000</v>
      </c>
      <c r="P775" s="58">
        <f t="shared" si="76"/>
        <v>0.19522967902267119</v>
      </c>
      <c r="Q775" s="58">
        <f t="shared" si="77"/>
        <v>0.11495960162623303</v>
      </c>
    </row>
    <row r="776" spans="1:17" hidden="1" x14ac:dyDescent="0.4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2">
        <f t="shared" si="72"/>
        <v>2158175000</v>
      </c>
      <c r="K776" s="5">
        <f t="shared" si="73"/>
        <v>0.13505940845243167</v>
      </c>
      <c r="L776" t="s">
        <v>35</v>
      </c>
      <c r="M776" t="s">
        <v>123</v>
      </c>
      <c r="N776" s="57">
        <f t="shared" si="74"/>
        <v>2158175000</v>
      </c>
      <c r="O776" s="57">
        <f t="shared" si="75"/>
        <v>1286201000</v>
      </c>
      <c r="P776" s="58">
        <f t="shared" si="76"/>
        <v>0.22662230773947978</v>
      </c>
      <c r="Q776" s="58">
        <f t="shared" si="77"/>
        <v>0.13505940845243167</v>
      </c>
    </row>
    <row r="777" spans="1:17" hidden="1" x14ac:dyDescent="0.4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2">
        <f t="shared" si="72"/>
        <v>1727000000</v>
      </c>
      <c r="K777" s="5">
        <f t="shared" si="73"/>
        <v>0.159037558685446</v>
      </c>
      <c r="L777" t="s">
        <v>21</v>
      </c>
      <c r="M777" t="s">
        <v>308</v>
      </c>
      <c r="N777" s="57">
        <f t="shared" si="74"/>
        <v>1727000000</v>
      </c>
      <c r="O777" s="57">
        <f t="shared" si="75"/>
        <v>813000000</v>
      </c>
      <c r="P777" s="58">
        <f t="shared" si="76"/>
        <v>0.33783255086071984</v>
      </c>
      <c r="Q777" s="58">
        <f t="shared" si="77"/>
        <v>0.159037558685446</v>
      </c>
    </row>
    <row r="778" spans="1:17" hidden="1" x14ac:dyDescent="0.4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2">
        <f t="shared" si="72"/>
        <v>1702000000</v>
      </c>
      <c r="K778" s="5">
        <f t="shared" si="73"/>
        <v>0.17597765363128492</v>
      </c>
      <c r="L778" t="s">
        <v>21</v>
      </c>
      <c r="M778" t="s">
        <v>308</v>
      </c>
      <c r="N778" s="57">
        <f t="shared" si="74"/>
        <v>1702000000</v>
      </c>
      <c r="O778" s="57">
        <f t="shared" si="75"/>
        <v>882000000</v>
      </c>
      <c r="P778" s="58">
        <f t="shared" si="76"/>
        <v>0.33958499600957703</v>
      </c>
      <c r="Q778" s="58">
        <f t="shared" si="77"/>
        <v>0.17597765363128492</v>
      </c>
    </row>
    <row r="779" spans="1:17" x14ac:dyDescent="0.4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2">
        <f t="shared" si="72"/>
        <v>1735000000</v>
      </c>
      <c r="K779" s="5">
        <f t="shared" si="73"/>
        <v>0.14932126696832579</v>
      </c>
      <c r="L779" t="s">
        <v>21</v>
      </c>
      <c r="M779" t="s">
        <v>308</v>
      </c>
      <c r="N779" s="57">
        <f t="shared" si="74"/>
        <v>1735000000</v>
      </c>
      <c r="O779" s="57">
        <f t="shared" si="75"/>
        <v>759000000</v>
      </c>
      <c r="P779" s="58">
        <f t="shared" si="76"/>
        <v>0.34133385795789883</v>
      </c>
      <c r="Q779" s="58">
        <f t="shared" si="77"/>
        <v>0.14932126696832579</v>
      </c>
    </row>
    <row r="780" spans="1:17" hidden="1" x14ac:dyDescent="0.4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2">
        <f t="shared" si="72"/>
        <v>2335000000</v>
      </c>
      <c r="K780" s="5">
        <f t="shared" si="73"/>
        <v>0.1538770590598634</v>
      </c>
      <c r="L780" t="s">
        <v>21</v>
      </c>
      <c r="M780" t="s">
        <v>308</v>
      </c>
      <c r="N780" s="57">
        <f t="shared" si="74"/>
        <v>2335000000</v>
      </c>
      <c r="O780" s="57">
        <f t="shared" si="75"/>
        <v>1149000000</v>
      </c>
      <c r="P780" s="58">
        <f t="shared" si="76"/>
        <v>0.31270925405115846</v>
      </c>
      <c r="Q780" s="58">
        <f t="shared" si="77"/>
        <v>0.1538770590598634</v>
      </c>
    </row>
    <row r="781" spans="1:17" hidden="1" x14ac:dyDescent="0.4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2">
        <f t="shared" si="72"/>
        <v>2507513000</v>
      </c>
      <c r="K781" s="5">
        <f t="shared" si="73"/>
        <v>7.0934601883877194E-2</v>
      </c>
      <c r="L781" t="s">
        <v>24</v>
      </c>
      <c r="M781" t="s">
        <v>27</v>
      </c>
      <c r="N781" s="57">
        <f t="shared" si="74"/>
        <v>2507513000</v>
      </c>
      <c r="O781" s="57">
        <f t="shared" si="75"/>
        <v>634153000</v>
      </c>
      <c r="P781" s="58">
        <f t="shared" si="76"/>
        <v>0.28048347382042904</v>
      </c>
      <c r="Q781" s="58">
        <f t="shared" si="77"/>
        <v>7.0934601883877194E-2</v>
      </c>
    </row>
    <row r="782" spans="1:17" hidden="1" x14ac:dyDescent="0.4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2">
        <f t="shared" si="72"/>
        <v>2656014000</v>
      </c>
      <c r="K782" s="5">
        <f t="shared" si="73"/>
        <v>7.0816755393228098E-2</v>
      </c>
      <c r="L782" t="s">
        <v>24</v>
      </c>
      <c r="M782" t="s">
        <v>27</v>
      </c>
      <c r="N782" s="57">
        <f t="shared" si="74"/>
        <v>2656014000</v>
      </c>
      <c r="O782" s="57">
        <f t="shared" si="75"/>
        <v>677054000</v>
      </c>
      <c r="P782" s="58">
        <f t="shared" si="76"/>
        <v>0.27780693084892683</v>
      </c>
      <c r="Q782" s="58">
        <f t="shared" si="77"/>
        <v>7.0816755393228098E-2</v>
      </c>
    </row>
    <row r="783" spans="1:17" hidden="1" x14ac:dyDescent="0.4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2">
        <f t="shared" si="72"/>
        <v>2911315000</v>
      </c>
      <c r="K783" s="5">
        <f t="shared" si="73"/>
        <v>6.8953341837497198E-2</v>
      </c>
      <c r="L783" t="s">
        <v>24</v>
      </c>
      <c r="M783" t="s">
        <v>27</v>
      </c>
      <c r="N783" s="57">
        <f t="shared" si="74"/>
        <v>2911315000</v>
      </c>
      <c r="O783" s="57">
        <f t="shared" si="75"/>
        <v>715142000</v>
      </c>
      <c r="P783" s="58">
        <f t="shared" si="76"/>
        <v>0.28070634697952734</v>
      </c>
      <c r="Q783" s="58">
        <f t="shared" si="77"/>
        <v>6.8953341837497198E-2</v>
      </c>
    </row>
    <row r="784" spans="1:17" hidden="1" x14ac:dyDescent="0.4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2">
        <f t="shared" si="72"/>
        <v>3012259000</v>
      </c>
      <c r="K784" s="5">
        <f t="shared" si="73"/>
        <v>7.2335214129366915E-2</v>
      </c>
      <c r="L784" t="s">
        <v>24</v>
      </c>
      <c r="M784" t="s">
        <v>27</v>
      </c>
      <c r="N784" s="57">
        <f t="shared" si="74"/>
        <v>3012259000</v>
      </c>
      <c r="O784" s="57">
        <f t="shared" si="75"/>
        <v>768903000</v>
      </c>
      <c r="P784" s="58">
        <f t="shared" si="76"/>
        <v>0.28338086829952891</v>
      </c>
      <c r="Q784" s="58">
        <f t="shared" si="77"/>
        <v>7.2335214129366915E-2</v>
      </c>
    </row>
    <row r="785" spans="1:17" hidden="1" x14ac:dyDescent="0.4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2">
        <f t="shared" si="72"/>
        <v>3174000000</v>
      </c>
      <c r="K785" s="5">
        <f t="shared" si="73"/>
        <v>6.938130065230283E-2</v>
      </c>
      <c r="L785" t="s">
        <v>51</v>
      </c>
      <c r="M785" t="s">
        <v>52</v>
      </c>
      <c r="N785" s="57">
        <f t="shared" si="74"/>
        <v>3174000000</v>
      </c>
      <c r="O785" s="57">
        <f t="shared" si="75"/>
        <v>351000000</v>
      </c>
      <c r="P785" s="58">
        <f t="shared" si="76"/>
        <v>0.62739671871911451</v>
      </c>
      <c r="Q785" s="58">
        <f t="shared" si="77"/>
        <v>6.938130065230283E-2</v>
      </c>
    </row>
    <row r="786" spans="1:17" hidden="1" x14ac:dyDescent="0.4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2">
        <f t="shared" si="72"/>
        <v>3177000000</v>
      </c>
      <c r="K786" s="5">
        <f t="shared" si="73"/>
        <v>9.910956252419667E-2</v>
      </c>
      <c r="L786" t="s">
        <v>51</v>
      </c>
      <c r="M786" t="s">
        <v>52</v>
      </c>
      <c r="N786" s="57">
        <f t="shared" si="74"/>
        <v>3177000000</v>
      </c>
      <c r="O786" s="57">
        <f t="shared" si="75"/>
        <v>512000000</v>
      </c>
      <c r="P786" s="58">
        <f t="shared" si="76"/>
        <v>0.61498257839721249</v>
      </c>
      <c r="Q786" s="58">
        <f t="shared" si="77"/>
        <v>9.910956252419667E-2</v>
      </c>
    </row>
    <row r="787" spans="1:17" hidden="1" x14ac:dyDescent="0.4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2">
        <f t="shared" si="72"/>
        <v>3321000000</v>
      </c>
      <c r="K787" s="5">
        <f t="shared" si="73"/>
        <v>0.13074336944340681</v>
      </c>
      <c r="L787" t="s">
        <v>51</v>
      </c>
      <c r="M787" t="s">
        <v>52</v>
      </c>
      <c r="N787" s="57">
        <f t="shared" si="74"/>
        <v>3321000000</v>
      </c>
      <c r="O787" s="57">
        <f t="shared" si="75"/>
        <v>700000000</v>
      </c>
      <c r="P787" s="58">
        <f t="shared" si="76"/>
        <v>0.62028389988793431</v>
      </c>
      <c r="Q787" s="58">
        <f t="shared" si="77"/>
        <v>0.13074336944340681</v>
      </c>
    </row>
    <row r="788" spans="1:17" hidden="1" x14ac:dyDescent="0.4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2">
        <f t="shared" si="72"/>
        <v>3375000000</v>
      </c>
      <c r="K788" s="5">
        <f t="shared" si="73"/>
        <v>0.1202895860404678</v>
      </c>
      <c r="L788" t="s">
        <v>51</v>
      </c>
      <c r="M788" t="s">
        <v>52</v>
      </c>
      <c r="N788" s="57">
        <f t="shared" si="74"/>
        <v>3375000000</v>
      </c>
      <c r="O788" s="57">
        <f t="shared" si="75"/>
        <v>648000000</v>
      </c>
      <c r="P788" s="58">
        <f t="shared" si="76"/>
        <v>0.62650826062743636</v>
      </c>
      <c r="Q788" s="58">
        <f t="shared" si="77"/>
        <v>0.1202895860404678</v>
      </c>
    </row>
    <row r="789" spans="1:17" hidden="1" x14ac:dyDescent="0.4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2">
        <f t="shared" si="72"/>
        <v>2859882000</v>
      </c>
      <c r="K789" s="5">
        <f t="shared" si="73"/>
        <v>0.17399791579247748</v>
      </c>
      <c r="L789" t="s">
        <v>35</v>
      </c>
      <c r="M789" t="s">
        <v>123</v>
      </c>
      <c r="N789" s="57">
        <f t="shared" si="74"/>
        <v>2859882000</v>
      </c>
      <c r="O789" s="57">
        <f t="shared" si="75"/>
        <v>1156086000</v>
      </c>
      <c r="P789" s="58">
        <f t="shared" si="76"/>
        <v>0.43042949003138353</v>
      </c>
      <c r="Q789" s="58">
        <f t="shared" si="77"/>
        <v>0.17399791579247748</v>
      </c>
    </row>
    <row r="790" spans="1:17" hidden="1" x14ac:dyDescent="0.4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2">
        <f t="shared" si="72"/>
        <v>3280848000</v>
      </c>
      <c r="K790" s="5">
        <f t="shared" si="73"/>
        <v>0.18985460418223757</v>
      </c>
      <c r="L790" t="s">
        <v>35</v>
      </c>
      <c r="M790" t="s">
        <v>123</v>
      </c>
      <c r="N790" s="57">
        <f t="shared" si="74"/>
        <v>3280848000</v>
      </c>
      <c r="O790" s="57">
        <f t="shared" si="75"/>
        <v>1356716000</v>
      </c>
      <c r="P790" s="58">
        <f t="shared" si="76"/>
        <v>0.45911163310677083</v>
      </c>
      <c r="Q790" s="58">
        <f t="shared" si="77"/>
        <v>0.18985460418223757</v>
      </c>
    </row>
    <row r="791" spans="1:17" hidden="1" x14ac:dyDescent="0.4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2">
        <f t="shared" si="72"/>
        <v>3336166000</v>
      </c>
      <c r="K791" s="5">
        <f t="shared" si="73"/>
        <v>0.19373847309697637</v>
      </c>
      <c r="L791" t="s">
        <v>35</v>
      </c>
      <c r="M791" t="s">
        <v>123</v>
      </c>
      <c r="N791" s="57">
        <f t="shared" si="74"/>
        <v>3336166000</v>
      </c>
      <c r="O791" s="57">
        <f t="shared" si="75"/>
        <v>1437882000</v>
      </c>
      <c r="P791" s="58">
        <f t="shared" si="76"/>
        <v>0.44951095210736847</v>
      </c>
      <c r="Q791" s="58">
        <f t="shared" si="77"/>
        <v>0.19373847309697637</v>
      </c>
    </row>
    <row r="792" spans="1:17" hidden="1" x14ac:dyDescent="0.4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2">
        <f t="shared" si="72"/>
        <v>3382675000</v>
      </c>
      <c r="K792" s="5">
        <f t="shared" si="73"/>
        <v>0.19134135124751139</v>
      </c>
      <c r="L792" t="s">
        <v>35</v>
      </c>
      <c r="M792" t="s">
        <v>123</v>
      </c>
      <c r="N792" s="57">
        <f t="shared" si="74"/>
        <v>3382675000</v>
      </c>
      <c r="O792" s="57">
        <f t="shared" si="75"/>
        <v>1413367000</v>
      </c>
      <c r="P792" s="58">
        <f t="shared" si="76"/>
        <v>0.45794588760822597</v>
      </c>
      <c r="Q792" s="58">
        <f t="shared" si="77"/>
        <v>0.19134135124751139</v>
      </c>
    </row>
    <row r="793" spans="1:17" hidden="1" x14ac:dyDescent="0.4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2">
        <f t="shared" si="72"/>
        <v>8749000000</v>
      </c>
      <c r="K793" s="5">
        <f t="shared" si="73"/>
        <v>4.9887444630019609E-2</v>
      </c>
      <c r="L793" t="s">
        <v>24</v>
      </c>
      <c r="M793" t="s">
        <v>80</v>
      </c>
      <c r="N793" s="57">
        <f t="shared" si="74"/>
        <v>8749000000</v>
      </c>
      <c r="O793" s="57">
        <f t="shared" si="75"/>
        <v>2061000000</v>
      </c>
      <c r="P793" s="58">
        <f t="shared" si="76"/>
        <v>0.21177353375450825</v>
      </c>
      <c r="Q793" s="58">
        <f t="shared" si="77"/>
        <v>4.9887444630019609E-2</v>
      </c>
    </row>
    <row r="794" spans="1:17" hidden="1" x14ac:dyDescent="0.4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2">
        <f t="shared" si="72"/>
        <v>10334000000</v>
      </c>
      <c r="K794" s="5">
        <f t="shared" si="73"/>
        <v>4.8701030927835051E-2</v>
      </c>
      <c r="L794" t="s">
        <v>24</v>
      </c>
      <c r="M794" t="s">
        <v>80</v>
      </c>
      <c r="N794" s="57">
        <f t="shared" si="74"/>
        <v>10334000000</v>
      </c>
      <c r="O794" s="57">
        <f t="shared" si="75"/>
        <v>2362000000</v>
      </c>
      <c r="P794" s="58">
        <f t="shared" si="76"/>
        <v>0.2130721649484536</v>
      </c>
      <c r="Q794" s="58">
        <f t="shared" si="77"/>
        <v>4.8701030927835051E-2</v>
      </c>
    </row>
    <row r="795" spans="1:17" hidden="1" x14ac:dyDescent="0.4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2">
        <f t="shared" si="72"/>
        <v>10020000000</v>
      </c>
      <c r="K795" s="5">
        <f t="shared" si="73"/>
        <v>4.3231593877212697E-2</v>
      </c>
      <c r="L795" t="s">
        <v>24</v>
      </c>
      <c r="M795" t="s">
        <v>80</v>
      </c>
      <c r="N795" s="57">
        <f t="shared" si="74"/>
        <v>10020000000</v>
      </c>
      <c r="O795" s="57">
        <f t="shared" si="75"/>
        <v>2347000000</v>
      </c>
      <c r="P795" s="58">
        <f t="shared" si="76"/>
        <v>0.18456777616091657</v>
      </c>
      <c r="Q795" s="58">
        <f t="shared" si="77"/>
        <v>4.3231593877212697E-2</v>
      </c>
    </row>
    <row r="796" spans="1:17" hidden="1" x14ac:dyDescent="0.4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2">
        <f t="shared" si="72"/>
        <v>9372000000</v>
      </c>
      <c r="K796" s="5">
        <f t="shared" si="73"/>
        <v>3.2016035601978708E-2</v>
      </c>
      <c r="L796" t="s">
        <v>24</v>
      </c>
      <c r="M796" t="s">
        <v>80</v>
      </c>
      <c r="N796" s="57">
        <f t="shared" si="74"/>
        <v>9372000000</v>
      </c>
      <c r="O796" s="57">
        <f t="shared" si="75"/>
        <v>1741000000</v>
      </c>
      <c r="P796" s="58">
        <f t="shared" si="76"/>
        <v>0.17234594236745804</v>
      </c>
      <c r="Q796" s="58">
        <f t="shared" si="77"/>
        <v>3.2016035601978708E-2</v>
      </c>
    </row>
    <row r="797" spans="1:17" hidden="1" x14ac:dyDescent="0.4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2">
        <f t="shared" si="72"/>
        <v>50361000000</v>
      </c>
      <c r="K797" s="5">
        <f t="shared" si="73"/>
        <v>0.21537025876314714</v>
      </c>
      <c r="L797" t="s">
        <v>21</v>
      </c>
      <c r="M797" t="s">
        <v>175</v>
      </c>
      <c r="N797" s="57">
        <f t="shared" si="74"/>
        <v>50361000000</v>
      </c>
      <c r="O797" s="57">
        <f t="shared" si="75"/>
        <v>22156000000</v>
      </c>
      <c r="P797" s="58">
        <f t="shared" si="76"/>
        <v>0.48954060306783054</v>
      </c>
      <c r="Q797" s="58">
        <f t="shared" si="77"/>
        <v>0.21537025876314714</v>
      </c>
    </row>
    <row r="798" spans="1:17" hidden="1" x14ac:dyDescent="0.4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2">
        <f t="shared" si="72"/>
        <v>48684000000</v>
      </c>
      <c r="K798" s="5">
        <f t="shared" si="73"/>
        <v>0.20649201459839173</v>
      </c>
      <c r="L798" t="s">
        <v>21</v>
      </c>
      <c r="M798" t="s">
        <v>175</v>
      </c>
      <c r="N798" s="57">
        <f t="shared" si="74"/>
        <v>48684000000</v>
      </c>
      <c r="O798" s="57">
        <f t="shared" si="75"/>
        <v>20312000000</v>
      </c>
      <c r="P798" s="58">
        <f t="shared" si="76"/>
        <v>0.49492207752599959</v>
      </c>
      <c r="Q798" s="58">
        <f t="shared" si="77"/>
        <v>0.20649201459839173</v>
      </c>
    </row>
    <row r="799" spans="1:17" x14ac:dyDescent="0.4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2">
        <f t="shared" si="72"/>
        <v>46407000000</v>
      </c>
      <c r="K799" s="5">
        <f t="shared" si="73"/>
        <v>0.1997133404459388</v>
      </c>
      <c r="L799" t="s">
        <v>21</v>
      </c>
      <c r="M799" t="s">
        <v>175</v>
      </c>
      <c r="N799" s="57">
        <f t="shared" si="74"/>
        <v>46407000000</v>
      </c>
      <c r="O799" s="57">
        <f t="shared" si="75"/>
        <v>18532000000</v>
      </c>
      <c r="P799" s="58">
        <f t="shared" si="76"/>
        <v>0.50011315508712939</v>
      </c>
      <c r="Q799" s="58">
        <f t="shared" si="77"/>
        <v>0.1997133404459388</v>
      </c>
    </row>
    <row r="800" spans="1:17" hidden="1" x14ac:dyDescent="0.4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2">
        <f t="shared" si="72"/>
        <v>40684000000</v>
      </c>
      <c r="K800" s="5">
        <f t="shared" si="73"/>
        <v>0.19193550360284312</v>
      </c>
      <c r="L800" t="s">
        <v>21</v>
      </c>
      <c r="M800" t="s">
        <v>175</v>
      </c>
      <c r="N800" s="57">
        <f t="shared" si="74"/>
        <v>40684000000</v>
      </c>
      <c r="O800" s="57">
        <f t="shared" si="75"/>
        <v>15689000000</v>
      </c>
      <c r="P800" s="58">
        <f t="shared" si="76"/>
        <v>0.4977184032492874</v>
      </c>
      <c r="Q800" s="58">
        <f t="shared" si="77"/>
        <v>0.19193550360284312</v>
      </c>
    </row>
    <row r="801" spans="1:17" hidden="1" x14ac:dyDescent="0.4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2">
        <f t="shared" si="72"/>
        <v>699148000</v>
      </c>
      <c r="K801" s="5">
        <f t="shared" si="73"/>
        <v>0.2030118963488276</v>
      </c>
      <c r="L801" t="s">
        <v>24</v>
      </c>
      <c r="M801" t="s">
        <v>29</v>
      </c>
      <c r="N801" s="57">
        <f t="shared" si="74"/>
        <v>699148000</v>
      </c>
      <c r="O801" s="57">
        <f t="shared" si="75"/>
        <v>262563000</v>
      </c>
      <c r="P801" s="58">
        <f t="shared" si="76"/>
        <v>0.54057639998206186</v>
      </c>
      <c r="Q801" s="58">
        <f t="shared" si="77"/>
        <v>0.2030118963488276</v>
      </c>
    </row>
    <row r="802" spans="1:17" hidden="1" x14ac:dyDescent="0.4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2">
        <f t="shared" si="72"/>
        <v>756118000</v>
      </c>
      <c r="K802" s="5">
        <f t="shared" si="73"/>
        <v>0.19371878308684165</v>
      </c>
      <c r="L802" t="s">
        <v>24</v>
      </c>
      <c r="M802" t="s">
        <v>29</v>
      </c>
      <c r="N802" s="57">
        <f t="shared" si="74"/>
        <v>756118000</v>
      </c>
      <c r="O802" s="57">
        <f t="shared" si="75"/>
        <v>266762000</v>
      </c>
      <c r="P802" s="58">
        <f t="shared" si="76"/>
        <v>0.54908217373560153</v>
      </c>
      <c r="Q802" s="58">
        <f t="shared" si="77"/>
        <v>0.19371878308684165</v>
      </c>
    </row>
    <row r="803" spans="1:17" hidden="1" x14ac:dyDescent="0.4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2">
        <f t="shared" si="72"/>
        <v>816116000</v>
      </c>
      <c r="K803" s="5">
        <f t="shared" si="73"/>
        <v>0.17516070391376537</v>
      </c>
      <c r="L803" t="s">
        <v>24</v>
      </c>
      <c r="M803" t="s">
        <v>29</v>
      </c>
      <c r="N803" s="57">
        <f t="shared" si="74"/>
        <v>816116000</v>
      </c>
      <c r="O803" s="57">
        <f t="shared" si="75"/>
        <v>260255000</v>
      </c>
      <c r="P803" s="58">
        <f t="shared" si="76"/>
        <v>0.5492745693081269</v>
      </c>
      <c r="Q803" s="58">
        <f t="shared" si="77"/>
        <v>0.17516070391376537</v>
      </c>
    </row>
    <row r="804" spans="1:17" hidden="1" x14ac:dyDescent="0.4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2">
        <f t="shared" si="72"/>
        <v>890270000</v>
      </c>
      <c r="K804" s="5">
        <f t="shared" si="73"/>
        <v>0.19235004607052161</v>
      </c>
      <c r="L804" t="s">
        <v>24</v>
      </c>
      <c r="M804" t="s">
        <v>29</v>
      </c>
      <c r="N804" s="57">
        <f t="shared" si="74"/>
        <v>890270000</v>
      </c>
      <c r="O804" s="57">
        <f t="shared" si="75"/>
        <v>308124000</v>
      </c>
      <c r="P804" s="58">
        <f t="shared" si="76"/>
        <v>0.55576156195299053</v>
      </c>
      <c r="Q804" s="58">
        <f t="shared" si="77"/>
        <v>0.19235004607052161</v>
      </c>
    </row>
    <row r="805" spans="1:17" hidden="1" x14ac:dyDescent="0.4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2">
        <f t="shared" si="72"/>
        <v>1175534000</v>
      </c>
      <c r="K805" s="5">
        <f t="shared" si="73"/>
        <v>0.17306232336185062</v>
      </c>
      <c r="L805" t="s">
        <v>58</v>
      </c>
      <c r="M805" t="s">
        <v>59</v>
      </c>
      <c r="N805" s="57">
        <f t="shared" si="74"/>
        <v>1175534000</v>
      </c>
      <c r="O805" s="57">
        <f t="shared" si="75"/>
        <v>488286000</v>
      </c>
      <c r="P805" s="58">
        <f t="shared" si="76"/>
        <v>0.4166423883356265</v>
      </c>
      <c r="Q805" s="58">
        <f t="shared" si="77"/>
        <v>0.17306232336185062</v>
      </c>
    </row>
    <row r="806" spans="1:17" hidden="1" x14ac:dyDescent="0.4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2">
        <f t="shared" si="72"/>
        <v>1284205000</v>
      </c>
      <c r="K806" s="5">
        <f t="shared" si="73"/>
        <v>0.17558694921866533</v>
      </c>
      <c r="L806" t="s">
        <v>58</v>
      </c>
      <c r="M806" t="s">
        <v>59</v>
      </c>
      <c r="N806" s="57">
        <f t="shared" si="74"/>
        <v>1284205000</v>
      </c>
      <c r="O806" s="57">
        <f t="shared" si="75"/>
        <v>518490000</v>
      </c>
      <c r="P806" s="58">
        <f t="shared" si="76"/>
        <v>0.43489679284336458</v>
      </c>
      <c r="Q806" s="58">
        <f t="shared" si="77"/>
        <v>0.17558694921866533</v>
      </c>
    </row>
    <row r="807" spans="1:17" hidden="1" x14ac:dyDescent="0.4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2">
        <f t="shared" si="72"/>
        <v>1362150000</v>
      </c>
      <c r="K807" s="5">
        <f t="shared" si="73"/>
        <v>0.19220095754197866</v>
      </c>
      <c r="L807" t="s">
        <v>58</v>
      </c>
      <c r="M807" t="s">
        <v>59</v>
      </c>
      <c r="N807" s="57">
        <f t="shared" si="74"/>
        <v>1362150000</v>
      </c>
      <c r="O807" s="57">
        <f t="shared" si="75"/>
        <v>593619000</v>
      </c>
      <c r="P807" s="58">
        <f t="shared" si="76"/>
        <v>0.44103462711908858</v>
      </c>
      <c r="Q807" s="58">
        <f t="shared" si="77"/>
        <v>0.19220095754197866</v>
      </c>
    </row>
    <row r="808" spans="1:17" hidden="1" x14ac:dyDescent="0.4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2">
        <f t="shared" si="72"/>
        <v>1351599000</v>
      </c>
      <c r="K808" s="5">
        <f t="shared" si="73"/>
        <v>0.19712330257883315</v>
      </c>
      <c r="L808" t="s">
        <v>58</v>
      </c>
      <c r="M808" t="s">
        <v>59</v>
      </c>
      <c r="N808" s="57">
        <f t="shared" si="74"/>
        <v>1351599000</v>
      </c>
      <c r="O808" s="57">
        <f t="shared" si="75"/>
        <v>595941000</v>
      </c>
      <c r="P808" s="58">
        <f t="shared" si="76"/>
        <v>0.44707724194550857</v>
      </c>
      <c r="Q808" s="58">
        <f t="shared" si="77"/>
        <v>0.19712330257883315</v>
      </c>
    </row>
    <row r="809" spans="1:17" hidden="1" x14ac:dyDescent="0.4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2">
        <f t="shared" si="72"/>
        <v>911887000</v>
      </c>
      <c r="K809" s="5">
        <f t="shared" si="73"/>
        <v>0.16736749372703488</v>
      </c>
      <c r="L809" t="s">
        <v>24</v>
      </c>
      <c r="M809" t="s">
        <v>317</v>
      </c>
      <c r="N809" s="57">
        <f t="shared" si="74"/>
        <v>911887000</v>
      </c>
      <c r="O809" s="57">
        <f t="shared" si="75"/>
        <v>237859000</v>
      </c>
      <c r="P809" s="58">
        <f t="shared" si="76"/>
        <v>0.64164165220683123</v>
      </c>
      <c r="Q809" s="58">
        <f t="shared" si="77"/>
        <v>0.16736749372703488</v>
      </c>
    </row>
    <row r="810" spans="1:17" hidden="1" x14ac:dyDescent="0.4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2">
        <f t="shared" si="72"/>
        <v>1297710000</v>
      </c>
      <c r="K810" s="5">
        <f t="shared" si="73"/>
        <v>0.23516916144019581</v>
      </c>
      <c r="L810" t="s">
        <v>24</v>
      </c>
      <c r="M810" t="s">
        <v>317</v>
      </c>
      <c r="N810" s="57">
        <f t="shared" si="74"/>
        <v>1297710000</v>
      </c>
      <c r="O810" s="57">
        <f t="shared" si="75"/>
        <v>437734000</v>
      </c>
      <c r="P810" s="58">
        <f t="shared" si="76"/>
        <v>0.69718452871505643</v>
      </c>
      <c r="Q810" s="58">
        <f t="shared" si="77"/>
        <v>0.23516916144019581</v>
      </c>
    </row>
    <row r="811" spans="1:17" hidden="1" x14ac:dyDescent="0.4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2">
        <f t="shared" si="72"/>
        <v>1549290000</v>
      </c>
      <c r="K811" s="5">
        <f t="shared" si="73"/>
        <v>0.28188472457858094</v>
      </c>
      <c r="L811" t="s">
        <v>24</v>
      </c>
      <c r="M811" t="s">
        <v>317</v>
      </c>
      <c r="N811" s="57">
        <f t="shared" si="74"/>
        <v>1549290000</v>
      </c>
      <c r="O811" s="57">
        <f t="shared" si="75"/>
        <v>625717000</v>
      </c>
      <c r="P811" s="58">
        <f t="shared" si="76"/>
        <v>0.69795320399213967</v>
      </c>
      <c r="Q811" s="58">
        <f t="shared" si="77"/>
        <v>0.28188472457858094</v>
      </c>
    </row>
    <row r="812" spans="1:17" hidden="1" x14ac:dyDescent="0.4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2">
        <f t="shared" si="72"/>
        <v>1666448000</v>
      </c>
      <c r="K812" s="5">
        <f t="shared" si="73"/>
        <v>0.24080574622879761</v>
      </c>
      <c r="L812" t="s">
        <v>24</v>
      </c>
      <c r="M812" t="s">
        <v>317</v>
      </c>
      <c r="N812" s="57">
        <f t="shared" si="74"/>
        <v>1666448000</v>
      </c>
      <c r="O812" s="57">
        <f t="shared" si="75"/>
        <v>577542000</v>
      </c>
      <c r="P812" s="58">
        <f t="shared" si="76"/>
        <v>0.69482436635168932</v>
      </c>
      <c r="Q812" s="58">
        <f t="shared" si="77"/>
        <v>0.24080574622879761</v>
      </c>
    </row>
    <row r="813" spans="1:17" hidden="1" x14ac:dyDescent="0.4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 t="shared" si="72"/>
        <v>31521000000</v>
      </c>
      <c r="K813" s="5">
        <f t="shared" si="73"/>
        <v>0.23774379600819609</v>
      </c>
      <c r="L813" t="s">
        <v>21</v>
      </c>
      <c r="M813" t="s">
        <v>33</v>
      </c>
      <c r="N813" s="57">
        <f t="shared" si="74"/>
        <v>31521000000</v>
      </c>
      <c r="O813" s="57">
        <f t="shared" si="75"/>
        <v>12531000000</v>
      </c>
      <c r="P813" s="58">
        <f t="shared" si="76"/>
        <v>0.5980306594824315</v>
      </c>
      <c r="Q813" s="58">
        <f t="shared" si="77"/>
        <v>0.23774379600819609</v>
      </c>
    </row>
    <row r="814" spans="1:17" hidden="1" x14ac:dyDescent="0.4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 t="shared" si="72"/>
        <v>35609000000</v>
      </c>
      <c r="K814" s="5">
        <f t="shared" si="73"/>
        <v>0.27997136209056739</v>
      </c>
      <c r="L814" t="s">
        <v>21</v>
      </c>
      <c r="M814" t="s">
        <v>33</v>
      </c>
      <c r="N814" s="57">
        <f t="shared" si="74"/>
        <v>35609000000</v>
      </c>
      <c r="O814" s="57">
        <f t="shared" si="75"/>
        <v>15642000000</v>
      </c>
      <c r="P814" s="58">
        <f t="shared" si="76"/>
        <v>0.6373545731161625</v>
      </c>
      <c r="Q814" s="58">
        <f t="shared" si="77"/>
        <v>0.27997136209056739</v>
      </c>
    </row>
    <row r="815" spans="1:17" x14ac:dyDescent="0.4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 t="shared" si="72"/>
        <v>34679000000</v>
      </c>
      <c r="K815" s="5">
        <f t="shared" si="73"/>
        <v>0.2593442326799747</v>
      </c>
      <c r="L815" t="s">
        <v>21</v>
      </c>
      <c r="M815" t="s">
        <v>33</v>
      </c>
      <c r="N815" s="57">
        <f t="shared" si="74"/>
        <v>34679000000</v>
      </c>
      <c r="O815" s="57">
        <f t="shared" si="75"/>
        <v>14356000000</v>
      </c>
      <c r="P815" s="58">
        <f t="shared" si="76"/>
        <v>0.62648360581699936</v>
      </c>
      <c r="Q815" s="58">
        <f t="shared" si="77"/>
        <v>0.2593442326799747</v>
      </c>
    </row>
    <row r="816" spans="1:17" hidden="1" x14ac:dyDescent="0.4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 t="shared" si="72"/>
        <v>36191000000</v>
      </c>
      <c r="K816" s="5">
        <f t="shared" si="73"/>
        <v>0.24853924259518076</v>
      </c>
      <c r="L816" t="s">
        <v>21</v>
      </c>
      <c r="M816" t="s">
        <v>33</v>
      </c>
      <c r="N816" s="57">
        <f t="shared" si="74"/>
        <v>36191000000</v>
      </c>
      <c r="O816" s="57">
        <f t="shared" si="75"/>
        <v>14760000000</v>
      </c>
      <c r="P816" s="58">
        <f t="shared" si="76"/>
        <v>0.60940946671830543</v>
      </c>
      <c r="Q816" s="58">
        <f t="shared" si="77"/>
        <v>0.24853924259518076</v>
      </c>
    </row>
    <row r="817" spans="1:17" hidden="1" x14ac:dyDescent="0.4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 t="shared" si="72"/>
        <v>3419000000</v>
      </c>
      <c r="K817" s="5">
        <f t="shared" si="73"/>
        <v>0.30613279270146987</v>
      </c>
      <c r="L817" t="s">
        <v>21</v>
      </c>
      <c r="M817" t="s">
        <v>56</v>
      </c>
      <c r="N817" s="57">
        <f t="shared" si="74"/>
        <v>3419000000</v>
      </c>
      <c r="O817" s="57">
        <f t="shared" si="75"/>
        <v>1208000000</v>
      </c>
      <c r="P817" s="58">
        <f t="shared" si="76"/>
        <v>0.86644703497212361</v>
      </c>
      <c r="Q817" s="58">
        <f t="shared" si="77"/>
        <v>0.30613279270146987</v>
      </c>
    </row>
    <row r="818" spans="1:17" hidden="1" x14ac:dyDescent="0.4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 t="shared" si="72"/>
        <v>3640000000</v>
      </c>
      <c r="K818" s="5">
        <f t="shared" si="73"/>
        <v>0.30638699033702571</v>
      </c>
      <c r="L818" t="s">
        <v>21</v>
      </c>
      <c r="M818" t="s">
        <v>56</v>
      </c>
      <c r="N818" s="57">
        <f t="shared" si="74"/>
        <v>3640000000</v>
      </c>
      <c r="O818" s="57">
        <f t="shared" si="75"/>
        <v>1300000000</v>
      </c>
      <c r="P818" s="58">
        <f t="shared" si="76"/>
        <v>0.8578835729436719</v>
      </c>
      <c r="Q818" s="58">
        <f t="shared" si="77"/>
        <v>0.30638699033702571</v>
      </c>
    </row>
    <row r="819" spans="1:17" x14ac:dyDescent="0.4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 t="shared" si="72"/>
        <v>3497000000</v>
      </c>
      <c r="K819" s="5">
        <f t="shared" si="73"/>
        <v>0.21135496183206107</v>
      </c>
      <c r="L819" t="s">
        <v>21</v>
      </c>
      <c r="M819" t="s">
        <v>56</v>
      </c>
      <c r="N819" s="57">
        <f t="shared" si="74"/>
        <v>3497000000</v>
      </c>
      <c r="O819" s="57">
        <f t="shared" si="75"/>
        <v>886000000</v>
      </c>
      <c r="P819" s="58">
        <f t="shared" si="76"/>
        <v>0.83420801526717558</v>
      </c>
      <c r="Q819" s="58">
        <f t="shared" si="77"/>
        <v>0.21135496183206107</v>
      </c>
    </row>
    <row r="820" spans="1:17" hidden="1" x14ac:dyDescent="0.4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 t="shared" si="72"/>
        <v>3964000000</v>
      </c>
      <c r="K820" s="5">
        <f t="shared" si="73"/>
        <v>0.26459309757136773</v>
      </c>
      <c r="L820" t="s">
        <v>21</v>
      </c>
      <c r="M820" t="s">
        <v>56</v>
      </c>
      <c r="N820" s="57">
        <f t="shared" si="74"/>
        <v>3964000000</v>
      </c>
      <c r="O820" s="57">
        <f t="shared" si="75"/>
        <v>1242000000</v>
      </c>
      <c r="P820" s="58">
        <f t="shared" si="76"/>
        <v>0.84448231785257777</v>
      </c>
      <c r="Q820" s="58">
        <f t="shared" si="77"/>
        <v>0.26459309757136773</v>
      </c>
    </row>
    <row r="821" spans="1:17" hidden="1" x14ac:dyDescent="0.4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2">
        <f t="shared" si="72"/>
        <v>6565000000</v>
      </c>
      <c r="K821" s="5">
        <f t="shared" si="73"/>
        <v>8.1868936481786558E-2</v>
      </c>
      <c r="L821" t="s">
        <v>58</v>
      </c>
      <c r="M821" t="s">
        <v>95</v>
      </c>
      <c r="N821" s="57">
        <f t="shared" si="74"/>
        <v>6565000000</v>
      </c>
      <c r="O821" s="57">
        <f t="shared" si="75"/>
        <v>1789000000</v>
      </c>
      <c r="P821" s="58">
        <f t="shared" si="76"/>
        <v>0.30043016657514188</v>
      </c>
      <c r="Q821" s="58">
        <f t="shared" si="77"/>
        <v>8.1868936481786558E-2</v>
      </c>
    </row>
    <row r="822" spans="1:17" hidden="1" x14ac:dyDescent="0.4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2">
        <f t="shared" si="72"/>
        <v>7201000000</v>
      </c>
      <c r="K822" s="5">
        <f t="shared" si="73"/>
        <v>8.9979985521441042E-2</v>
      </c>
      <c r="L822" t="s">
        <v>58</v>
      </c>
      <c r="M822" t="s">
        <v>95</v>
      </c>
      <c r="N822" s="57">
        <f t="shared" si="74"/>
        <v>7201000000</v>
      </c>
      <c r="O822" s="57">
        <f t="shared" si="75"/>
        <v>2113000000</v>
      </c>
      <c r="P822" s="58">
        <f t="shared" si="76"/>
        <v>0.30664736192138997</v>
      </c>
      <c r="Q822" s="58">
        <f t="shared" si="77"/>
        <v>8.9979985521441042E-2</v>
      </c>
    </row>
    <row r="823" spans="1:17" hidden="1" x14ac:dyDescent="0.4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2">
        <f t="shared" si="72"/>
        <v>7363000000</v>
      </c>
      <c r="K823" s="5">
        <f t="shared" si="73"/>
        <v>0.10428928314349832</v>
      </c>
      <c r="L823" t="s">
        <v>58</v>
      </c>
      <c r="M823" t="s">
        <v>95</v>
      </c>
      <c r="N823" s="57">
        <f t="shared" si="74"/>
        <v>7363000000</v>
      </c>
      <c r="O823" s="57">
        <f t="shared" si="75"/>
        <v>2463000000</v>
      </c>
      <c r="P823" s="58">
        <f t="shared" si="76"/>
        <v>0.31176694753779055</v>
      </c>
      <c r="Q823" s="58">
        <f t="shared" si="77"/>
        <v>0.10428928314349832</v>
      </c>
    </row>
    <row r="824" spans="1:17" hidden="1" x14ac:dyDescent="0.4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2">
        <f t="shared" si="72"/>
        <v>6897000000</v>
      </c>
      <c r="K824" s="5">
        <f t="shared" si="73"/>
        <v>0.10659512631343618</v>
      </c>
      <c r="L824" t="s">
        <v>58</v>
      </c>
      <c r="M824" t="s">
        <v>95</v>
      </c>
      <c r="N824" s="57">
        <f t="shared" si="74"/>
        <v>6897000000</v>
      </c>
      <c r="O824" s="57">
        <f t="shared" si="75"/>
        <v>2384000000</v>
      </c>
      <c r="P824" s="58">
        <f t="shared" si="76"/>
        <v>0.30838363514419853</v>
      </c>
      <c r="Q824" s="58">
        <f t="shared" si="77"/>
        <v>0.10659512631343618</v>
      </c>
    </row>
    <row r="825" spans="1:17" hidden="1" x14ac:dyDescent="0.4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2">
        <f t="shared" si="72"/>
        <v>6956200000</v>
      </c>
      <c r="K825" s="5">
        <f t="shared" si="73"/>
        <v>9.7337626865242513E-2</v>
      </c>
      <c r="L825" t="s">
        <v>18</v>
      </c>
      <c r="M825" t="s">
        <v>322</v>
      </c>
      <c r="N825" s="57">
        <f t="shared" si="74"/>
        <v>6956200000</v>
      </c>
      <c r="O825" s="57">
        <f t="shared" si="75"/>
        <v>677100000</v>
      </c>
      <c r="P825" s="58">
        <f t="shared" si="76"/>
        <v>1</v>
      </c>
      <c r="Q825" s="58">
        <f t="shared" si="77"/>
        <v>9.7337626865242513E-2</v>
      </c>
    </row>
    <row r="826" spans="1:17" hidden="1" x14ac:dyDescent="0.4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2">
        <f t="shared" si="72"/>
        <v>7122300000</v>
      </c>
      <c r="K826" s="5">
        <f t="shared" si="73"/>
        <v>9.2512250256237452E-2</v>
      </c>
      <c r="L826" t="s">
        <v>18</v>
      </c>
      <c r="M826" t="s">
        <v>322</v>
      </c>
      <c r="N826" s="57">
        <f t="shared" si="74"/>
        <v>7122300000</v>
      </c>
      <c r="O826" s="57">
        <f t="shared" si="75"/>
        <v>658900000</v>
      </c>
      <c r="P826" s="58">
        <f t="shared" si="76"/>
        <v>1</v>
      </c>
      <c r="Q826" s="58">
        <f t="shared" si="77"/>
        <v>9.2512250256237452E-2</v>
      </c>
    </row>
    <row r="827" spans="1:17" hidden="1" x14ac:dyDescent="0.4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2">
        <f t="shared" si="72"/>
        <v>7537100000</v>
      </c>
      <c r="K827" s="5">
        <f t="shared" si="73"/>
        <v>0.10462910137851428</v>
      </c>
      <c r="L827" t="s">
        <v>18</v>
      </c>
      <c r="M827" t="s">
        <v>322</v>
      </c>
      <c r="N827" s="57">
        <f t="shared" si="74"/>
        <v>7537100000</v>
      </c>
      <c r="O827" s="57">
        <f t="shared" si="75"/>
        <v>788600000</v>
      </c>
      <c r="P827" s="58">
        <f t="shared" si="76"/>
        <v>1</v>
      </c>
      <c r="Q827" s="58">
        <f t="shared" si="77"/>
        <v>0.10462910137851428</v>
      </c>
    </row>
    <row r="828" spans="1:17" hidden="1" x14ac:dyDescent="0.4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2">
        <f t="shared" si="72"/>
        <v>7613800000</v>
      </c>
      <c r="K828" s="5">
        <f t="shared" si="73"/>
        <v>0.11441067535264914</v>
      </c>
      <c r="L828" t="s">
        <v>18</v>
      </c>
      <c r="M828" t="s">
        <v>322</v>
      </c>
      <c r="N828" s="57">
        <f t="shared" si="74"/>
        <v>7613800000</v>
      </c>
      <c r="O828" s="57">
        <f t="shared" si="75"/>
        <v>871100000</v>
      </c>
      <c r="P828" s="58">
        <f t="shared" si="76"/>
        <v>1</v>
      </c>
      <c r="Q828" s="58">
        <f t="shared" si="77"/>
        <v>0.11441067535264914</v>
      </c>
    </row>
    <row r="829" spans="1:17" hidden="1" x14ac:dyDescent="0.4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2">
        <f t="shared" si="72"/>
        <v>1726842000</v>
      </c>
      <c r="K829" s="5">
        <f t="shared" si="73"/>
        <v>0.18646317937519039</v>
      </c>
      <c r="L829" t="s">
        <v>51</v>
      </c>
      <c r="M829" t="s">
        <v>52</v>
      </c>
      <c r="N829" s="57">
        <f t="shared" si="74"/>
        <v>1726842000</v>
      </c>
      <c r="O829" s="57">
        <f t="shared" si="75"/>
        <v>560127000</v>
      </c>
      <c r="P829" s="58">
        <f t="shared" si="76"/>
        <v>0.57485614797824869</v>
      </c>
      <c r="Q829" s="58">
        <f t="shared" si="77"/>
        <v>0.18646317937519039</v>
      </c>
    </row>
    <row r="830" spans="1:17" hidden="1" x14ac:dyDescent="0.4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2">
        <f t="shared" si="72"/>
        <v>1735745000</v>
      </c>
      <c r="K830" s="5">
        <f t="shared" si="73"/>
        <v>0.16189687111418513</v>
      </c>
      <c r="L830" t="s">
        <v>51</v>
      </c>
      <c r="M830" t="s">
        <v>52</v>
      </c>
      <c r="N830" s="57">
        <f t="shared" si="74"/>
        <v>1735745000</v>
      </c>
      <c r="O830" s="57">
        <f t="shared" si="75"/>
        <v>489677000</v>
      </c>
      <c r="P830" s="58">
        <f t="shared" si="76"/>
        <v>0.57387152051677182</v>
      </c>
      <c r="Q830" s="58">
        <f t="shared" si="77"/>
        <v>0.16189687111418513</v>
      </c>
    </row>
    <row r="831" spans="1:17" hidden="1" x14ac:dyDescent="0.4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2">
        <f t="shared" si="72"/>
        <v>1773057000</v>
      </c>
      <c r="K831" s="5">
        <f t="shared" si="73"/>
        <v>0.1765221912484648</v>
      </c>
      <c r="L831" t="s">
        <v>51</v>
      </c>
      <c r="M831" t="s">
        <v>52</v>
      </c>
      <c r="N831" s="57">
        <f t="shared" si="74"/>
        <v>1773057000</v>
      </c>
      <c r="O831" s="57">
        <f t="shared" si="75"/>
        <v>550342000</v>
      </c>
      <c r="P831" s="58">
        <f t="shared" si="76"/>
        <v>0.56870801583093655</v>
      </c>
      <c r="Q831" s="58">
        <f t="shared" si="77"/>
        <v>0.1765221912484648</v>
      </c>
    </row>
    <row r="832" spans="1:17" hidden="1" x14ac:dyDescent="0.4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2">
        <f t="shared" si="72"/>
        <v>1717951000</v>
      </c>
      <c r="K832" s="5">
        <f t="shared" si="73"/>
        <v>0.17537606683032045</v>
      </c>
      <c r="L832" t="s">
        <v>51</v>
      </c>
      <c r="M832" t="s">
        <v>52</v>
      </c>
      <c r="N832" s="57">
        <f t="shared" si="74"/>
        <v>1717951000</v>
      </c>
      <c r="O832" s="57">
        <f t="shared" si="75"/>
        <v>527527000</v>
      </c>
      <c r="P832" s="58">
        <f t="shared" si="76"/>
        <v>0.57113188403098958</v>
      </c>
      <c r="Q832" s="58">
        <f t="shared" si="77"/>
        <v>0.17537606683032045</v>
      </c>
    </row>
    <row r="833" spans="1:17" hidden="1" x14ac:dyDescent="0.4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2">
        <f t="shared" si="72"/>
        <v>1594200000</v>
      </c>
      <c r="K833" s="5">
        <f t="shared" si="73"/>
        <v>0.37636307447794798</v>
      </c>
      <c r="L833" t="s">
        <v>24</v>
      </c>
      <c r="M833" t="s">
        <v>29</v>
      </c>
      <c r="N833" s="57">
        <f t="shared" si="74"/>
        <v>1594200000</v>
      </c>
      <c r="O833" s="57">
        <f t="shared" si="75"/>
        <v>852500000</v>
      </c>
      <c r="P833" s="58">
        <f t="shared" si="76"/>
        <v>0.7038099863140701</v>
      </c>
      <c r="Q833" s="58">
        <f t="shared" si="77"/>
        <v>0.37636307447794798</v>
      </c>
    </row>
    <row r="834" spans="1:17" hidden="1" x14ac:dyDescent="0.4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2">
        <f t="shared" ref="J834:J897" si="78">E834-F834</f>
        <v>1413800000</v>
      </c>
      <c r="K834" s="5">
        <f t="shared" ref="K834:K897" si="79">(J834-G834-H834-I834)/E834</f>
        <v>0.25557067129521038</v>
      </c>
      <c r="L834" t="s">
        <v>24</v>
      </c>
      <c r="M834" t="s">
        <v>29</v>
      </c>
      <c r="N834" s="57">
        <f t="shared" si="74"/>
        <v>1413800000</v>
      </c>
      <c r="O834" s="57">
        <f t="shared" si="75"/>
        <v>544800000</v>
      </c>
      <c r="P834" s="58">
        <f t="shared" si="76"/>
        <v>0.66322653281418587</v>
      </c>
      <c r="Q834" s="58">
        <f t="shared" si="77"/>
        <v>0.25557067129521038</v>
      </c>
    </row>
    <row r="835" spans="1:17" hidden="1" x14ac:dyDescent="0.4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2">
        <f t="shared" si="78"/>
        <v>1577900000</v>
      </c>
      <c r="K835" s="5">
        <f t="shared" si="79"/>
        <v>0.31035061231337024</v>
      </c>
      <c r="L835" t="s">
        <v>24</v>
      </c>
      <c r="M835" t="s">
        <v>29</v>
      </c>
      <c r="N835" s="57">
        <f t="shared" ref="N835:N898" si="80">E835-F835</f>
        <v>1577900000</v>
      </c>
      <c r="O835" s="57">
        <f t="shared" ref="O835:O898" si="81">N835-G835-H835-I835</f>
        <v>740000000</v>
      </c>
      <c r="P835" s="58">
        <f t="shared" ref="P835:P898" si="82">1-(F835/E835)</f>
        <v>0.66175977185036072</v>
      </c>
      <c r="Q835" s="58">
        <f t="shared" ref="Q835:Q898" si="83">O835/E835</f>
        <v>0.31035061231337024</v>
      </c>
    </row>
    <row r="836" spans="1:17" hidden="1" x14ac:dyDescent="0.4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2">
        <f t="shared" si="78"/>
        <v>1890100000</v>
      </c>
      <c r="K836" s="5">
        <f t="shared" si="79"/>
        <v>0.34950451116698711</v>
      </c>
      <c r="L836" t="s">
        <v>24</v>
      </c>
      <c r="M836" t="s">
        <v>29</v>
      </c>
      <c r="N836" s="57">
        <f t="shared" si="80"/>
        <v>1890100000</v>
      </c>
      <c r="O836" s="57">
        <f t="shared" si="81"/>
        <v>945200000</v>
      </c>
      <c r="P836" s="58">
        <f t="shared" si="82"/>
        <v>0.69889809199822506</v>
      </c>
      <c r="Q836" s="58">
        <f t="shared" si="83"/>
        <v>0.34950451116698711</v>
      </c>
    </row>
    <row r="837" spans="1:17" hidden="1" x14ac:dyDescent="0.4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2">
        <f t="shared" si="78"/>
        <v>5581000000</v>
      </c>
      <c r="K837" s="5">
        <f t="shared" si="79"/>
        <v>0.17799787760877256</v>
      </c>
      <c r="L837" t="s">
        <v>12</v>
      </c>
      <c r="M837" t="s">
        <v>156</v>
      </c>
      <c r="N837" s="57">
        <f t="shared" si="80"/>
        <v>5581000000</v>
      </c>
      <c r="O837" s="57">
        <f t="shared" si="81"/>
        <v>2516000000</v>
      </c>
      <c r="P837" s="58">
        <f t="shared" si="82"/>
        <v>0.39483551467987266</v>
      </c>
      <c r="Q837" s="58">
        <f t="shared" si="83"/>
        <v>0.17799787760877256</v>
      </c>
    </row>
    <row r="838" spans="1:17" hidden="1" x14ac:dyDescent="0.4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2">
        <f t="shared" si="78"/>
        <v>5811000000</v>
      </c>
      <c r="K838" s="5">
        <f t="shared" si="79"/>
        <v>0.19939243302954984</v>
      </c>
      <c r="L838" t="s">
        <v>12</v>
      </c>
      <c r="M838" t="s">
        <v>156</v>
      </c>
      <c r="N838" s="57">
        <f t="shared" si="80"/>
        <v>5811000000</v>
      </c>
      <c r="O838" s="57">
        <f t="shared" si="81"/>
        <v>2888000000</v>
      </c>
      <c r="P838" s="58">
        <f t="shared" si="82"/>
        <v>0.40120132560066279</v>
      </c>
      <c r="Q838" s="58">
        <f t="shared" si="83"/>
        <v>0.19939243302954984</v>
      </c>
    </row>
    <row r="839" spans="1:17" hidden="1" x14ac:dyDescent="0.4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2">
        <f t="shared" si="78"/>
        <v>5517000000</v>
      </c>
      <c r="K839" s="5">
        <f t="shared" si="79"/>
        <v>0.21387541961954495</v>
      </c>
      <c r="L839" t="s">
        <v>12</v>
      </c>
      <c r="M839" t="s">
        <v>156</v>
      </c>
      <c r="N839" s="57">
        <f t="shared" si="80"/>
        <v>5517000000</v>
      </c>
      <c r="O839" s="57">
        <f t="shared" si="81"/>
        <v>2867000000</v>
      </c>
      <c r="P839" s="58">
        <f t="shared" si="82"/>
        <v>0.41156284968295409</v>
      </c>
      <c r="Q839" s="58">
        <f t="shared" si="83"/>
        <v>0.21387541961954495</v>
      </c>
    </row>
    <row r="840" spans="1:17" hidden="1" x14ac:dyDescent="0.4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2">
        <f t="shared" si="78"/>
        <v>5703000000</v>
      </c>
      <c r="K840" s="5">
        <f t="shared" si="79"/>
        <v>0.22531068460916243</v>
      </c>
      <c r="L840" t="s">
        <v>12</v>
      </c>
      <c r="M840" t="s">
        <v>156</v>
      </c>
      <c r="N840" s="57">
        <f t="shared" si="80"/>
        <v>5703000000</v>
      </c>
      <c r="O840" s="57">
        <f t="shared" si="81"/>
        <v>3064000000</v>
      </c>
      <c r="P840" s="58">
        <f t="shared" si="82"/>
        <v>0.41936907125523937</v>
      </c>
      <c r="Q840" s="58">
        <f t="shared" si="83"/>
        <v>0.22531068460916243</v>
      </c>
    </row>
    <row r="841" spans="1:17" hidden="1" x14ac:dyDescent="0.4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2">
        <f t="shared" si="78"/>
        <v>4050400000</v>
      </c>
      <c r="K841" s="5">
        <f t="shared" si="79"/>
        <v>0.20802883665810784</v>
      </c>
      <c r="L841" t="s">
        <v>46</v>
      </c>
      <c r="M841" t="s">
        <v>72</v>
      </c>
      <c r="N841" s="57">
        <f t="shared" si="80"/>
        <v>4050400000</v>
      </c>
      <c r="O841" s="57">
        <f t="shared" si="81"/>
        <v>842600000</v>
      </c>
      <c r="P841" s="58">
        <f t="shared" si="82"/>
        <v>1</v>
      </c>
      <c r="Q841" s="58">
        <f t="shared" si="83"/>
        <v>0.20802883665810784</v>
      </c>
    </row>
    <row r="842" spans="1:17" hidden="1" x14ac:dyDescent="0.4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2">
        <f t="shared" si="78"/>
        <v>4644600000</v>
      </c>
      <c r="K842" s="5">
        <f t="shared" si="79"/>
        <v>0.24118330964991602</v>
      </c>
      <c r="L842" t="s">
        <v>46</v>
      </c>
      <c r="M842" t="s">
        <v>72</v>
      </c>
      <c r="N842" s="57">
        <f t="shared" si="80"/>
        <v>4644600000</v>
      </c>
      <c r="O842" s="57">
        <f t="shared" si="81"/>
        <v>1120200000</v>
      </c>
      <c r="P842" s="58">
        <f t="shared" si="82"/>
        <v>1</v>
      </c>
      <c r="Q842" s="58">
        <f t="shared" si="83"/>
        <v>0.24118330964991602</v>
      </c>
    </row>
    <row r="843" spans="1:17" hidden="1" x14ac:dyDescent="0.4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2">
        <f t="shared" si="78"/>
        <v>5147100000</v>
      </c>
      <c r="K843" s="5">
        <f t="shared" si="79"/>
        <v>0.24808144391987721</v>
      </c>
      <c r="L843" t="s">
        <v>46</v>
      </c>
      <c r="M843" t="s">
        <v>72</v>
      </c>
      <c r="N843" s="57">
        <f t="shared" si="80"/>
        <v>5147100000</v>
      </c>
      <c r="O843" s="57">
        <f t="shared" si="81"/>
        <v>1276900000</v>
      </c>
      <c r="P843" s="58">
        <f t="shared" si="82"/>
        <v>1</v>
      </c>
      <c r="Q843" s="58">
        <f t="shared" si="83"/>
        <v>0.24808144391987721</v>
      </c>
    </row>
    <row r="844" spans="1:17" hidden="1" x14ac:dyDescent="0.4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2">
        <f t="shared" si="78"/>
        <v>5122900000</v>
      </c>
      <c r="K844" s="5">
        <f t="shared" si="79"/>
        <v>0.26516231041011928</v>
      </c>
      <c r="L844" t="s">
        <v>46</v>
      </c>
      <c r="M844" t="s">
        <v>72</v>
      </c>
      <c r="N844" s="57">
        <f t="shared" si="80"/>
        <v>5122900000</v>
      </c>
      <c r="O844" s="57">
        <f t="shared" si="81"/>
        <v>1358400000</v>
      </c>
      <c r="P844" s="58">
        <f t="shared" si="82"/>
        <v>1</v>
      </c>
      <c r="Q844" s="58">
        <f t="shared" si="83"/>
        <v>0.26516231041011928</v>
      </c>
    </row>
    <row r="845" spans="1:17" hidden="1" x14ac:dyDescent="0.4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2">
        <f t="shared" si="78"/>
        <v>1824123000</v>
      </c>
      <c r="K845" s="5">
        <f t="shared" si="79"/>
        <v>0.10488666621826397</v>
      </c>
      <c r="L845" t="s">
        <v>12</v>
      </c>
      <c r="M845" t="s">
        <v>328</v>
      </c>
      <c r="N845" s="57">
        <f t="shared" si="80"/>
        <v>1824123000</v>
      </c>
      <c r="O845" s="57">
        <f t="shared" si="81"/>
        <v>530200000</v>
      </c>
      <c r="P845" s="58">
        <f t="shared" si="82"/>
        <v>0.36085662059988366</v>
      </c>
      <c r="Q845" s="58">
        <f t="shared" si="83"/>
        <v>0.10488666621826397</v>
      </c>
    </row>
    <row r="846" spans="1:17" hidden="1" x14ac:dyDescent="0.4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2">
        <f t="shared" si="78"/>
        <v>2013770000</v>
      </c>
      <c r="K846" s="5">
        <f t="shared" si="79"/>
        <v>0.10326809346680345</v>
      </c>
      <c r="L846" t="s">
        <v>12</v>
      </c>
      <c r="M846" t="s">
        <v>328</v>
      </c>
      <c r="N846" s="57">
        <f t="shared" si="80"/>
        <v>2013770000</v>
      </c>
      <c r="O846" s="57">
        <f t="shared" si="81"/>
        <v>576708000</v>
      </c>
      <c r="P846" s="58">
        <f t="shared" si="82"/>
        <v>0.36059529013061165</v>
      </c>
      <c r="Q846" s="58">
        <f t="shared" si="83"/>
        <v>0.10326809346680345</v>
      </c>
    </row>
    <row r="847" spans="1:17" hidden="1" x14ac:dyDescent="0.4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2">
        <f t="shared" si="78"/>
        <v>2267038000</v>
      </c>
      <c r="K847" s="5">
        <f t="shared" si="79"/>
        <v>0.10243257538268552</v>
      </c>
      <c r="L847" t="s">
        <v>12</v>
      </c>
      <c r="M847" t="s">
        <v>328</v>
      </c>
      <c r="N847" s="57">
        <f t="shared" si="80"/>
        <v>2267038000</v>
      </c>
      <c r="O847" s="57">
        <f t="shared" si="81"/>
        <v>631542000</v>
      </c>
      <c r="P847" s="58">
        <f t="shared" si="82"/>
        <v>0.36770086681552872</v>
      </c>
      <c r="Q847" s="58">
        <f t="shared" si="83"/>
        <v>0.10243257538268552</v>
      </c>
    </row>
    <row r="848" spans="1:17" hidden="1" x14ac:dyDescent="0.4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2">
        <f t="shared" si="78"/>
        <v>2522068000</v>
      </c>
      <c r="K848" s="5">
        <f t="shared" si="79"/>
        <v>0.11566498794533495</v>
      </c>
      <c r="L848" t="s">
        <v>12</v>
      </c>
      <c r="M848" t="s">
        <v>328</v>
      </c>
      <c r="N848" s="57">
        <f t="shared" si="80"/>
        <v>2522068000</v>
      </c>
      <c r="O848" s="57">
        <f t="shared" si="81"/>
        <v>715694000</v>
      </c>
      <c r="P848" s="58">
        <f t="shared" si="82"/>
        <v>0.40759733184477587</v>
      </c>
      <c r="Q848" s="58">
        <f t="shared" si="83"/>
        <v>0.11566498794533495</v>
      </c>
    </row>
    <row r="849" spans="1:17" hidden="1" x14ac:dyDescent="0.4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2">
        <f t="shared" si="78"/>
        <v>1842319000</v>
      </c>
      <c r="K849" s="5">
        <f t="shared" si="79"/>
        <v>5.6604985321164258E-2</v>
      </c>
      <c r="L849" t="s">
        <v>12</v>
      </c>
      <c r="M849" t="s">
        <v>163</v>
      </c>
      <c r="N849" s="57">
        <f t="shared" si="80"/>
        <v>1842319000</v>
      </c>
      <c r="O849" s="57">
        <f t="shared" si="81"/>
        <v>668979000</v>
      </c>
      <c r="P849" s="58">
        <f t="shared" si="82"/>
        <v>0.1558859694428405</v>
      </c>
      <c r="Q849" s="58">
        <f t="shared" si="83"/>
        <v>5.6604985321164258E-2</v>
      </c>
    </row>
    <row r="850" spans="1:17" hidden="1" x14ac:dyDescent="0.4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2">
        <f t="shared" si="78"/>
        <v>2073784000</v>
      </c>
      <c r="K850" s="5">
        <f t="shared" si="79"/>
        <v>4.1596019647492349E-2</v>
      </c>
      <c r="L850" t="s">
        <v>12</v>
      </c>
      <c r="M850" t="s">
        <v>163</v>
      </c>
      <c r="N850" s="57">
        <f t="shared" si="80"/>
        <v>2073784000</v>
      </c>
      <c r="O850" s="57">
        <f t="shared" si="81"/>
        <v>528068000</v>
      </c>
      <c r="P850" s="58">
        <f t="shared" si="82"/>
        <v>0.16335237130190672</v>
      </c>
      <c r="Q850" s="58">
        <f t="shared" si="83"/>
        <v>4.1596019647492349E-2</v>
      </c>
    </row>
    <row r="851" spans="1:17" hidden="1" x14ac:dyDescent="0.4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2">
        <f t="shared" si="78"/>
        <v>1968338000</v>
      </c>
      <c r="K851" s="5">
        <f t="shared" si="79"/>
        <v>3.6775334565101687E-2</v>
      </c>
      <c r="L851" t="s">
        <v>12</v>
      </c>
      <c r="M851" t="s">
        <v>163</v>
      </c>
      <c r="N851" s="57">
        <f t="shared" si="80"/>
        <v>1968338000</v>
      </c>
      <c r="O851" s="57">
        <f t="shared" si="81"/>
        <v>445527000</v>
      </c>
      <c r="P851" s="58">
        <f t="shared" si="82"/>
        <v>0.1624734045011933</v>
      </c>
      <c r="Q851" s="58">
        <f t="shared" si="83"/>
        <v>3.6775334565101687E-2</v>
      </c>
    </row>
    <row r="852" spans="1:17" hidden="1" x14ac:dyDescent="0.4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2">
        <f t="shared" si="78"/>
        <v>1767831000</v>
      </c>
      <c r="K852" s="5">
        <f t="shared" si="79"/>
        <v>3.0882264819812412E-2</v>
      </c>
      <c r="L852" t="s">
        <v>12</v>
      </c>
      <c r="M852" t="s">
        <v>163</v>
      </c>
      <c r="N852" s="57">
        <f t="shared" si="80"/>
        <v>1767831000</v>
      </c>
      <c r="O852" s="57">
        <f t="shared" si="81"/>
        <v>338598000</v>
      </c>
      <c r="P852" s="58">
        <f t="shared" si="82"/>
        <v>0.16123729348275473</v>
      </c>
      <c r="Q852" s="58">
        <f t="shared" si="83"/>
        <v>3.0882264819812412E-2</v>
      </c>
    </row>
    <row r="853" spans="1:17" hidden="1" x14ac:dyDescent="0.4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2">
        <f t="shared" si="78"/>
        <v>2708800000</v>
      </c>
      <c r="K853" s="5">
        <f t="shared" si="79"/>
        <v>8.1298391899940439E-2</v>
      </c>
      <c r="L853" t="s">
        <v>21</v>
      </c>
      <c r="M853" t="s">
        <v>173</v>
      </c>
      <c r="N853" s="57">
        <f t="shared" si="80"/>
        <v>2708800000</v>
      </c>
      <c r="O853" s="57">
        <f t="shared" si="81"/>
        <v>354900000</v>
      </c>
      <c r="P853" s="58">
        <f t="shared" si="82"/>
        <v>0.62051587483392123</v>
      </c>
      <c r="Q853" s="58">
        <f t="shared" si="83"/>
        <v>8.1298391899940439E-2</v>
      </c>
    </row>
    <row r="854" spans="1:17" hidden="1" x14ac:dyDescent="0.4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2">
        <f t="shared" si="78"/>
        <v>2941400000</v>
      </c>
      <c r="K854" s="5">
        <f t="shared" si="79"/>
        <v>0.12957529288299671</v>
      </c>
      <c r="L854" t="s">
        <v>21</v>
      </c>
      <c r="M854" t="s">
        <v>173</v>
      </c>
      <c r="N854" s="57">
        <f t="shared" si="80"/>
        <v>2941400000</v>
      </c>
      <c r="O854" s="57">
        <f t="shared" si="81"/>
        <v>605000000</v>
      </c>
      <c r="P854" s="58">
        <f t="shared" si="82"/>
        <v>0.62997151485296954</v>
      </c>
      <c r="Q854" s="58">
        <f t="shared" si="83"/>
        <v>0.12957529288299671</v>
      </c>
    </row>
    <row r="855" spans="1:17" x14ac:dyDescent="0.4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2">
        <f t="shared" si="78"/>
        <v>2858200000</v>
      </c>
      <c r="K855" s="5">
        <f t="shared" si="79"/>
        <v>0.12908733331892547</v>
      </c>
      <c r="L855" t="s">
        <v>21</v>
      </c>
      <c r="M855" t="s">
        <v>173</v>
      </c>
      <c r="N855" s="57">
        <f t="shared" si="80"/>
        <v>2858200000</v>
      </c>
      <c r="O855" s="57">
        <f t="shared" si="81"/>
        <v>597300000</v>
      </c>
      <c r="P855" s="58">
        <f t="shared" si="82"/>
        <v>0.61770871604244559</v>
      </c>
      <c r="Q855" s="58">
        <f t="shared" si="83"/>
        <v>0.12908733331892547</v>
      </c>
    </row>
    <row r="856" spans="1:17" hidden="1" x14ac:dyDescent="0.4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2">
        <f t="shared" si="78"/>
        <v>3078600000</v>
      </c>
      <c r="K856" s="5">
        <f t="shared" si="79"/>
        <v>0.18761579315739635</v>
      </c>
      <c r="L856" t="s">
        <v>21</v>
      </c>
      <c r="M856" t="s">
        <v>173</v>
      </c>
      <c r="N856" s="57">
        <f t="shared" si="80"/>
        <v>3078600000</v>
      </c>
      <c r="O856" s="57">
        <f t="shared" si="81"/>
        <v>911400000</v>
      </c>
      <c r="P856" s="58">
        <f t="shared" si="82"/>
        <v>0.6337436699740624</v>
      </c>
      <c r="Q856" s="58">
        <f t="shared" si="83"/>
        <v>0.18761579315739635</v>
      </c>
    </row>
    <row r="857" spans="1:17" hidden="1" x14ac:dyDescent="0.4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2">
        <f t="shared" si="78"/>
        <v>93646000000</v>
      </c>
      <c r="K857" s="5">
        <f t="shared" si="79"/>
        <v>0.27264378617346174</v>
      </c>
      <c r="L857" t="s">
        <v>46</v>
      </c>
      <c r="M857" t="s">
        <v>104</v>
      </c>
      <c r="N857" s="57">
        <f t="shared" si="80"/>
        <v>93646000000</v>
      </c>
      <c r="O857" s="57">
        <f t="shared" si="81"/>
        <v>25532000000</v>
      </c>
      <c r="P857" s="58">
        <f t="shared" si="82"/>
        <v>1</v>
      </c>
      <c r="Q857" s="58">
        <f t="shared" si="83"/>
        <v>0.27264378617346174</v>
      </c>
    </row>
    <row r="858" spans="1:17" hidden="1" x14ac:dyDescent="0.4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2">
        <f t="shared" si="78"/>
        <v>97142000000</v>
      </c>
      <c r="K858" s="5">
        <f t="shared" si="79"/>
        <v>0.27228181425130221</v>
      </c>
      <c r="L858" t="s">
        <v>46</v>
      </c>
      <c r="M858" t="s">
        <v>104</v>
      </c>
      <c r="N858" s="57">
        <f t="shared" si="80"/>
        <v>97142000000</v>
      </c>
      <c r="O858" s="57">
        <f t="shared" si="81"/>
        <v>26450000000</v>
      </c>
      <c r="P858" s="58">
        <f t="shared" si="82"/>
        <v>1</v>
      </c>
      <c r="Q858" s="58">
        <f t="shared" si="83"/>
        <v>0.27228181425130221</v>
      </c>
    </row>
    <row r="859" spans="1:17" hidden="1" x14ac:dyDescent="0.4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2">
        <f t="shared" si="78"/>
        <v>91973000000</v>
      </c>
      <c r="K859" s="5">
        <f t="shared" si="79"/>
        <v>0.29965315907929502</v>
      </c>
      <c r="L859" t="s">
        <v>46</v>
      </c>
      <c r="M859" t="s">
        <v>104</v>
      </c>
      <c r="N859" s="57">
        <f t="shared" si="80"/>
        <v>91973000000</v>
      </c>
      <c r="O859" s="57">
        <f t="shared" si="81"/>
        <v>27560000000</v>
      </c>
      <c r="P859" s="58">
        <f t="shared" si="82"/>
        <v>1</v>
      </c>
      <c r="Q859" s="58">
        <f t="shared" si="83"/>
        <v>0.29965315907929502</v>
      </c>
    </row>
    <row r="860" spans="1:17" hidden="1" x14ac:dyDescent="0.4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2">
        <f t="shared" si="78"/>
        <v>89716000000</v>
      </c>
      <c r="K860" s="5">
        <f t="shared" si="79"/>
        <v>0.29955637790360695</v>
      </c>
      <c r="L860" t="s">
        <v>46</v>
      </c>
      <c r="M860" t="s">
        <v>104</v>
      </c>
      <c r="N860" s="57">
        <f t="shared" si="80"/>
        <v>89716000000</v>
      </c>
      <c r="O860" s="57">
        <f t="shared" si="81"/>
        <v>26875000000</v>
      </c>
      <c r="P860" s="58">
        <f t="shared" si="82"/>
        <v>1</v>
      </c>
      <c r="Q860" s="58">
        <f t="shared" si="83"/>
        <v>0.29955637790360695</v>
      </c>
    </row>
    <row r="861" spans="1:17" hidden="1" x14ac:dyDescent="0.4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2">
        <f t="shared" si="78"/>
        <v>4702000000</v>
      </c>
      <c r="K861" s="5">
        <f t="shared" si="79"/>
        <v>0.11084555793637713</v>
      </c>
      <c r="L861" t="s">
        <v>18</v>
      </c>
      <c r="M861" t="s">
        <v>333</v>
      </c>
      <c r="N861" s="57">
        <f t="shared" si="80"/>
        <v>4702000000</v>
      </c>
      <c r="O861" s="57">
        <f t="shared" si="81"/>
        <v>1345000000</v>
      </c>
      <c r="P861" s="58">
        <f t="shared" si="82"/>
        <v>0.38750618097906708</v>
      </c>
      <c r="Q861" s="58">
        <f t="shared" si="83"/>
        <v>0.11084555793637713</v>
      </c>
    </row>
    <row r="862" spans="1:17" hidden="1" x14ac:dyDescent="0.4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2">
        <f t="shared" si="78"/>
        <v>4803000000</v>
      </c>
      <c r="K862" s="5">
        <f t="shared" si="79"/>
        <v>0.1076555023923445</v>
      </c>
      <c r="L862" t="s">
        <v>18</v>
      </c>
      <c r="M862" t="s">
        <v>333</v>
      </c>
      <c r="N862" s="57">
        <f t="shared" si="80"/>
        <v>4803000000</v>
      </c>
      <c r="O862" s="57">
        <f t="shared" si="81"/>
        <v>1350000000</v>
      </c>
      <c r="P862" s="58">
        <f t="shared" si="82"/>
        <v>0.3830143540669857</v>
      </c>
      <c r="Q862" s="58">
        <f t="shared" si="83"/>
        <v>0.1076555023923445</v>
      </c>
    </row>
    <row r="863" spans="1:17" hidden="1" x14ac:dyDescent="0.4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2">
        <f t="shared" si="78"/>
        <v>5100000000</v>
      </c>
      <c r="K863" s="5">
        <f t="shared" si="79"/>
        <v>9.7956463793869394E-2</v>
      </c>
      <c r="L863" t="s">
        <v>18</v>
      </c>
      <c r="M863" t="s">
        <v>333</v>
      </c>
      <c r="N863" s="57">
        <f t="shared" si="80"/>
        <v>5100000000</v>
      </c>
      <c r="O863" s="57">
        <f t="shared" si="81"/>
        <v>1323000000</v>
      </c>
      <c r="P863" s="58">
        <f t="shared" si="82"/>
        <v>0.3776099511328298</v>
      </c>
      <c r="Q863" s="58">
        <f t="shared" si="83"/>
        <v>9.7956463793869394E-2</v>
      </c>
    </row>
    <row r="864" spans="1:17" hidden="1" x14ac:dyDescent="0.4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2">
        <f t="shared" si="78"/>
        <v>5269000000</v>
      </c>
      <c r="K864" s="5">
        <f t="shared" si="79"/>
        <v>7.6262381381173375E-2</v>
      </c>
      <c r="L864" t="s">
        <v>18</v>
      </c>
      <c r="M864" t="s">
        <v>333</v>
      </c>
      <c r="N864" s="57">
        <f t="shared" si="80"/>
        <v>5269000000</v>
      </c>
      <c r="O864" s="57">
        <f t="shared" si="81"/>
        <v>1101000000</v>
      </c>
      <c r="P864" s="58">
        <f t="shared" si="82"/>
        <v>0.36496502043360812</v>
      </c>
      <c r="Q864" s="58">
        <f t="shared" si="83"/>
        <v>7.6262381381173375E-2</v>
      </c>
    </row>
    <row r="865" spans="1:17" hidden="1" x14ac:dyDescent="0.4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2">
        <f t="shared" si="78"/>
        <v>5434000000</v>
      </c>
      <c r="K865" s="5">
        <f t="shared" si="79"/>
        <v>0.11002324434739734</v>
      </c>
      <c r="L865" t="s">
        <v>35</v>
      </c>
      <c r="M865" t="s">
        <v>123</v>
      </c>
      <c r="N865" s="57">
        <f t="shared" si="80"/>
        <v>5434000000</v>
      </c>
      <c r="O865" s="57">
        <f t="shared" si="81"/>
        <v>1562000000</v>
      </c>
      <c r="P865" s="58">
        <f t="shared" si="82"/>
        <v>0.38275692047615695</v>
      </c>
      <c r="Q865" s="58">
        <f t="shared" si="83"/>
        <v>0.11002324434739734</v>
      </c>
    </row>
    <row r="866" spans="1:17" hidden="1" x14ac:dyDescent="0.4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2">
        <f t="shared" si="78"/>
        <v>6103000000</v>
      </c>
      <c r="K866" s="5">
        <f t="shared" si="79"/>
        <v>0.19179286100594917</v>
      </c>
      <c r="L866" t="s">
        <v>35</v>
      </c>
      <c r="M866" t="s">
        <v>123</v>
      </c>
      <c r="N866" s="57">
        <f t="shared" si="80"/>
        <v>6103000000</v>
      </c>
      <c r="O866" s="57">
        <f t="shared" si="81"/>
        <v>2837000000</v>
      </c>
      <c r="P866" s="58">
        <f t="shared" si="82"/>
        <v>0.41258788534342883</v>
      </c>
      <c r="Q866" s="58">
        <f t="shared" si="83"/>
        <v>0.19179286100594917</v>
      </c>
    </row>
    <row r="867" spans="1:17" hidden="1" x14ac:dyDescent="0.4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2">
        <f t="shared" si="78"/>
        <v>5063000000</v>
      </c>
      <c r="K867" s="5">
        <f t="shared" si="79"/>
        <v>7.0233196159122088E-2</v>
      </c>
      <c r="L867" t="s">
        <v>35</v>
      </c>
      <c r="M867" t="s">
        <v>123</v>
      </c>
      <c r="N867" s="57">
        <f t="shared" si="80"/>
        <v>5063000000</v>
      </c>
      <c r="O867" s="57">
        <f t="shared" si="81"/>
        <v>1024000000</v>
      </c>
      <c r="P867" s="58">
        <f t="shared" si="82"/>
        <v>0.34725651577503425</v>
      </c>
      <c r="Q867" s="58">
        <f t="shared" si="83"/>
        <v>7.0233196159122088E-2</v>
      </c>
    </row>
    <row r="868" spans="1:17" hidden="1" x14ac:dyDescent="0.4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2">
        <f t="shared" si="78"/>
        <v>4681000000</v>
      </c>
      <c r="K868" s="5">
        <f t="shared" si="79"/>
        <v>8.0665434380776335E-2</v>
      </c>
      <c r="L868" t="s">
        <v>35</v>
      </c>
      <c r="M868" t="s">
        <v>123</v>
      </c>
      <c r="N868" s="57">
        <f t="shared" si="80"/>
        <v>4681000000</v>
      </c>
      <c r="O868" s="57">
        <f t="shared" si="81"/>
        <v>1091000000</v>
      </c>
      <c r="P868" s="58">
        <f t="shared" si="82"/>
        <v>0.34609981515711641</v>
      </c>
      <c r="Q868" s="58">
        <f t="shared" si="83"/>
        <v>8.0665434380776335E-2</v>
      </c>
    </row>
    <row r="869" spans="1:17" hidden="1" x14ac:dyDescent="0.4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2">
        <f t="shared" si="78"/>
        <v>214130000</v>
      </c>
      <c r="K869" s="5">
        <f t="shared" si="79"/>
        <v>2.1172326004580695E-2</v>
      </c>
      <c r="L869" t="s">
        <v>46</v>
      </c>
      <c r="M869" t="s">
        <v>104</v>
      </c>
      <c r="N869" s="57">
        <f t="shared" si="80"/>
        <v>214130000</v>
      </c>
      <c r="O869" s="57">
        <f t="shared" si="81"/>
        <v>27261000</v>
      </c>
      <c r="P869" s="58">
        <f t="shared" si="82"/>
        <v>0.16630461712192746</v>
      </c>
      <c r="Q869" s="58">
        <f t="shared" si="83"/>
        <v>2.1172326004580695E-2</v>
      </c>
    </row>
    <row r="870" spans="1:17" hidden="1" x14ac:dyDescent="0.4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2">
        <f t="shared" si="78"/>
        <v>263459000</v>
      </c>
      <c r="K870" s="5">
        <f t="shared" si="79"/>
        <v>3.8044989400635484E-2</v>
      </c>
      <c r="L870" t="s">
        <v>46</v>
      </c>
      <c r="M870" t="s">
        <v>104</v>
      </c>
      <c r="N870" s="57">
        <f t="shared" si="80"/>
        <v>263459000</v>
      </c>
      <c r="O870" s="57">
        <f t="shared" si="81"/>
        <v>55689000</v>
      </c>
      <c r="P870" s="58">
        <f t="shared" si="82"/>
        <v>0.17998697880195413</v>
      </c>
      <c r="Q870" s="58">
        <f t="shared" si="83"/>
        <v>3.8044989400635484E-2</v>
      </c>
    </row>
    <row r="871" spans="1:17" hidden="1" x14ac:dyDescent="0.4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2">
        <f t="shared" si="78"/>
        <v>272444000</v>
      </c>
      <c r="K871" s="5">
        <f t="shared" si="79"/>
        <v>3.1698775909987202E-2</v>
      </c>
      <c r="L871" t="s">
        <v>46</v>
      </c>
      <c r="M871" t="s">
        <v>104</v>
      </c>
      <c r="N871" s="57">
        <f t="shared" si="80"/>
        <v>272444000</v>
      </c>
      <c r="O871" s="57">
        <f t="shared" si="81"/>
        <v>51587000</v>
      </c>
      <c r="P871" s="58">
        <f t="shared" si="82"/>
        <v>0.16740925628589665</v>
      </c>
      <c r="Q871" s="58">
        <f t="shared" si="83"/>
        <v>3.1698775909987202E-2</v>
      </c>
    </row>
    <row r="872" spans="1:17" hidden="1" x14ac:dyDescent="0.4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2">
        <f t="shared" si="78"/>
        <v>297207000</v>
      </c>
      <c r="K872" s="5">
        <f t="shared" si="79"/>
        <v>3.2558336086545625E-2</v>
      </c>
      <c r="L872" t="s">
        <v>46</v>
      </c>
      <c r="M872" t="s">
        <v>104</v>
      </c>
      <c r="N872" s="57">
        <f t="shared" si="80"/>
        <v>297207000</v>
      </c>
      <c r="O872" s="57">
        <f t="shared" si="81"/>
        <v>59325000</v>
      </c>
      <c r="P872" s="58">
        <f t="shared" si="82"/>
        <v>0.16311108964642174</v>
      </c>
      <c r="Q872" s="58">
        <f t="shared" si="83"/>
        <v>3.2558336086545625E-2</v>
      </c>
    </row>
    <row r="873" spans="1:17" hidden="1" x14ac:dyDescent="0.4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2">
        <f t="shared" si="78"/>
        <v>586399000</v>
      </c>
      <c r="K873" s="5">
        <f t="shared" si="79"/>
        <v>0.31264991372280126</v>
      </c>
      <c r="L873" t="s">
        <v>51</v>
      </c>
      <c r="M873" t="s">
        <v>52</v>
      </c>
      <c r="N873" s="57">
        <f t="shared" si="80"/>
        <v>586399000</v>
      </c>
      <c r="O873" s="57">
        <f t="shared" si="81"/>
        <v>248048000</v>
      </c>
      <c r="P873" s="58">
        <f t="shared" si="82"/>
        <v>0.7391214472889801</v>
      </c>
      <c r="Q873" s="58">
        <f t="shared" si="83"/>
        <v>0.31264991372280126</v>
      </c>
    </row>
    <row r="874" spans="1:17" hidden="1" x14ac:dyDescent="0.4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2">
        <f t="shared" si="78"/>
        <v>640029000</v>
      </c>
      <c r="K874" s="5">
        <f t="shared" si="79"/>
        <v>0.33411140916071114</v>
      </c>
      <c r="L874" t="s">
        <v>51</v>
      </c>
      <c r="M874" t="s">
        <v>52</v>
      </c>
      <c r="N874" s="57">
        <f t="shared" si="80"/>
        <v>640029000</v>
      </c>
      <c r="O874" s="57">
        <f t="shared" si="81"/>
        <v>287846000</v>
      </c>
      <c r="P874" s="58">
        <f t="shared" si="82"/>
        <v>0.74290068680377974</v>
      </c>
      <c r="Q874" s="58">
        <f t="shared" si="83"/>
        <v>0.33411140916071114</v>
      </c>
    </row>
    <row r="875" spans="1:17" hidden="1" x14ac:dyDescent="0.4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2">
        <f t="shared" si="78"/>
        <v>735280000</v>
      </c>
      <c r="K875" s="5">
        <f t="shared" si="79"/>
        <v>0.35718489944129017</v>
      </c>
      <c r="L875" t="s">
        <v>51</v>
      </c>
      <c r="M875" t="s">
        <v>52</v>
      </c>
      <c r="N875" s="57">
        <f t="shared" si="80"/>
        <v>735280000</v>
      </c>
      <c r="O875" s="57">
        <f t="shared" si="81"/>
        <v>355005000</v>
      </c>
      <c r="P875" s="58">
        <f t="shared" si="82"/>
        <v>0.73979496869393913</v>
      </c>
      <c r="Q875" s="58">
        <f t="shared" si="83"/>
        <v>0.35718489944129017</v>
      </c>
    </row>
    <row r="876" spans="1:17" hidden="1" x14ac:dyDescent="0.4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2">
        <f t="shared" si="78"/>
        <v>862292000</v>
      </c>
      <c r="K876" s="5">
        <f t="shared" si="79"/>
        <v>0.33856744565548108</v>
      </c>
      <c r="L876" t="s">
        <v>51</v>
      </c>
      <c r="M876" t="s">
        <v>52</v>
      </c>
      <c r="N876" s="57">
        <f t="shared" si="80"/>
        <v>862292000</v>
      </c>
      <c r="O876" s="57">
        <f t="shared" si="81"/>
        <v>395030000</v>
      </c>
      <c r="P876" s="58">
        <f t="shared" si="82"/>
        <v>0.73904260397730825</v>
      </c>
      <c r="Q876" s="58">
        <f t="shared" si="83"/>
        <v>0.33856744565548108</v>
      </c>
    </row>
    <row r="877" spans="1:17" hidden="1" x14ac:dyDescent="0.4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2">
        <f t="shared" si="78"/>
        <v>1605329000</v>
      </c>
      <c r="K877" s="5">
        <f t="shared" si="79"/>
        <v>0.25667999047411671</v>
      </c>
      <c r="L877" t="s">
        <v>21</v>
      </c>
      <c r="M877" t="s">
        <v>67</v>
      </c>
      <c r="N877" s="57">
        <f t="shared" si="80"/>
        <v>1605329000</v>
      </c>
      <c r="O877" s="57">
        <f t="shared" si="81"/>
        <v>729685000</v>
      </c>
      <c r="P877" s="58">
        <f t="shared" si="82"/>
        <v>0.56470371794380214</v>
      </c>
      <c r="Q877" s="58">
        <f t="shared" si="83"/>
        <v>0.25667999047411671</v>
      </c>
    </row>
    <row r="878" spans="1:17" hidden="1" x14ac:dyDescent="0.4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2">
        <f t="shared" si="78"/>
        <v>1696446000</v>
      </c>
      <c r="K878" s="5">
        <f t="shared" si="79"/>
        <v>0.26355837083806694</v>
      </c>
      <c r="L878" t="s">
        <v>21</v>
      </c>
      <c r="M878" t="s">
        <v>67</v>
      </c>
      <c r="N878" s="57">
        <f t="shared" si="80"/>
        <v>1696446000</v>
      </c>
      <c r="O878" s="57">
        <f t="shared" si="81"/>
        <v>772070000</v>
      </c>
      <c r="P878" s="58">
        <f t="shared" si="82"/>
        <v>0.5791088165253867</v>
      </c>
      <c r="Q878" s="58">
        <f t="shared" si="83"/>
        <v>0.26355837083806694</v>
      </c>
    </row>
    <row r="879" spans="1:17" x14ac:dyDescent="0.4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2">
        <f t="shared" si="78"/>
        <v>1598820000</v>
      </c>
      <c r="K879" s="5">
        <f t="shared" si="79"/>
        <v>0.2350136760234097</v>
      </c>
      <c r="L879" t="s">
        <v>21</v>
      </c>
      <c r="M879" t="s">
        <v>67</v>
      </c>
      <c r="N879" s="57">
        <f t="shared" si="80"/>
        <v>1598820000</v>
      </c>
      <c r="O879" s="57">
        <f t="shared" si="81"/>
        <v>661340000</v>
      </c>
      <c r="P879" s="58">
        <f t="shared" si="82"/>
        <v>0.56815641802967898</v>
      </c>
      <c r="Q879" s="58">
        <f t="shared" si="83"/>
        <v>0.2350136760234097</v>
      </c>
    </row>
    <row r="880" spans="1:17" hidden="1" x14ac:dyDescent="0.4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2">
        <f t="shared" si="78"/>
        <v>1821102000</v>
      </c>
      <c r="K880" s="5">
        <f t="shared" si="79"/>
        <v>0.32181177841596548</v>
      </c>
      <c r="L880" t="s">
        <v>21</v>
      </c>
      <c r="M880" t="s">
        <v>67</v>
      </c>
      <c r="N880" s="57">
        <f t="shared" si="80"/>
        <v>1821102000</v>
      </c>
      <c r="O880" s="57">
        <f t="shared" si="81"/>
        <v>960445000</v>
      </c>
      <c r="P880" s="58">
        <f t="shared" si="82"/>
        <v>0.61018806209295851</v>
      </c>
      <c r="Q880" s="58">
        <f t="shared" si="83"/>
        <v>0.32181177841596548</v>
      </c>
    </row>
    <row r="881" spans="1:17" hidden="1" x14ac:dyDescent="0.4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2">
        <f t="shared" si="78"/>
        <v>6609000000</v>
      </c>
      <c r="K881" s="5">
        <f t="shared" si="79"/>
        <v>0.14840754562650171</v>
      </c>
      <c r="L881" t="s">
        <v>35</v>
      </c>
      <c r="M881" t="s">
        <v>141</v>
      </c>
      <c r="N881" s="57">
        <f t="shared" si="80"/>
        <v>6609000000</v>
      </c>
      <c r="O881" s="57">
        <f t="shared" si="81"/>
        <v>2903000000</v>
      </c>
      <c r="P881" s="58">
        <f t="shared" si="82"/>
        <v>0.33786616226164301</v>
      </c>
      <c r="Q881" s="58">
        <f t="shared" si="83"/>
        <v>0.14840754562650171</v>
      </c>
    </row>
    <row r="882" spans="1:17" hidden="1" x14ac:dyDescent="0.4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2">
        <f t="shared" si="78"/>
        <v>6683000000</v>
      </c>
      <c r="K882" s="5">
        <f t="shared" si="79"/>
        <v>0.12781383086595011</v>
      </c>
      <c r="L882" t="s">
        <v>35</v>
      </c>
      <c r="M882" t="s">
        <v>141</v>
      </c>
      <c r="N882" s="57">
        <f t="shared" si="80"/>
        <v>6683000000</v>
      </c>
      <c r="O882" s="57">
        <f t="shared" si="81"/>
        <v>2521000000</v>
      </c>
      <c r="P882" s="58">
        <f t="shared" si="82"/>
        <v>0.33882579598458729</v>
      </c>
      <c r="Q882" s="58">
        <f t="shared" si="83"/>
        <v>0.12781383086595011</v>
      </c>
    </row>
    <row r="883" spans="1:17" hidden="1" x14ac:dyDescent="0.4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2">
        <f t="shared" si="78"/>
        <v>6624000000</v>
      </c>
      <c r="K883" s="5">
        <f t="shared" si="79"/>
        <v>8.676241191974611E-2</v>
      </c>
      <c r="L883" t="s">
        <v>35</v>
      </c>
      <c r="M883" t="s">
        <v>141</v>
      </c>
      <c r="N883" s="57">
        <f t="shared" si="80"/>
        <v>6624000000</v>
      </c>
      <c r="O883" s="57">
        <f t="shared" si="81"/>
        <v>1613000000</v>
      </c>
      <c r="P883" s="58">
        <f t="shared" si="82"/>
        <v>0.35630143617879617</v>
      </c>
      <c r="Q883" s="58">
        <f t="shared" si="83"/>
        <v>8.676241191974611E-2</v>
      </c>
    </row>
    <row r="884" spans="1:17" hidden="1" x14ac:dyDescent="0.4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2">
        <f t="shared" si="78"/>
        <v>6651000000</v>
      </c>
      <c r="K884" s="5">
        <f t="shared" si="79"/>
        <v>0.18223272167893639</v>
      </c>
      <c r="L884" t="s">
        <v>35</v>
      </c>
      <c r="M884" t="s">
        <v>141</v>
      </c>
      <c r="N884" s="57">
        <f t="shared" si="80"/>
        <v>6651000000</v>
      </c>
      <c r="O884" s="57">
        <f t="shared" si="81"/>
        <v>3317000000</v>
      </c>
      <c r="P884" s="58">
        <f t="shared" si="82"/>
        <v>0.36539940665860893</v>
      </c>
      <c r="Q884" s="58">
        <f t="shared" si="83"/>
        <v>0.18223272167893639</v>
      </c>
    </row>
    <row r="885" spans="1:17" hidden="1" x14ac:dyDescent="0.4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2">
        <f t="shared" si="78"/>
        <v>6705000000</v>
      </c>
      <c r="K885" s="5">
        <f t="shared" si="79"/>
        <v>0.27661691542288558</v>
      </c>
      <c r="L885" t="s">
        <v>82</v>
      </c>
      <c r="M885" t="s">
        <v>340</v>
      </c>
      <c r="N885" s="57">
        <f t="shared" si="80"/>
        <v>6705000000</v>
      </c>
      <c r="O885" s="57">
        <f t="shared" si="81"/>
        <v>3892000000</v>
      </c>
      <c r="P885" s="58">
        <f t="shared" si="82"/>
        <v>0.47654584221748397</v>
      </c>
      <c r="Q885" s="58">
        <f t="shared" si="83"/>
        <v>0.27661691542288558</v>
      </c>
    </row>
    <row r="886" spans="1:17" hidden="1" x14ac:dyDescent="0.4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2">
        <f t="shared" si="78"/>
        <v>7791000000</v>
      </c>
      <c r="K886" s="5">
        <f t="shared" si="79"/>
        <v>0.29101442129914951</v>
      </c>
      <c r="L886" t="s">
        <v>82</v>
      </c>
      <c r="M886" t="s">
        <v>340</v>
      </c>
      <c r="N886" s="57">
        <f t="shared" si="80"/>
        <v>7791000000</v>
      </c>
      <c r="O886" s="57">
        <f t="shared" si="81"/>
        <v>4722000000</v>
      </c>
      <c r="P886" s="58">
        <f t="shared" si="82"/>
        <v>0.4801553062985332</v>
      </c>
      <c r="Q886" s="58">
        <f t="shared" si="83"/>
        <v>0.29101442129914951</v>
      </c>
    </row>
    <row r="887" spans="1:17" hidden="1" x14ac:dyDescent="0.4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2">
        <f t="shared" si="78"/>
        <v>7951000000</v>
      </c>
      <c r="K887" s="5">
        <f t="shared" si="79"/>
        <v>0.31354578907172115</v>
      </c>
      <c r="L887" t="s">
        <v>82</v>
      </c>
      <c r="M887" t="s">
        <v>340</v>
      </c>
      <c r="N887" s="57">
        <f t="shared" si="80"/>
        <v>7951000000</v>
      </c>
      <c r="O887" s="57">
        <f t="shared" si="81"/>
        <v>4516000000</v>
      </c>
      <c r="P887" s="58">
        <f t="shared" si="82"/>
        <v>0.55203776990904674</v>
      </c>
      <c r="Q887" s="58">
        <f t="shared" si="83"/>
        <v>0.31354578907172115</v>
      </c>
    </row>
    <row r="888" spans="1:17" hidden="1" x14ac:dyDescent="0.4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2">
        <f t="shared" si="78"/>
        <v>7257000000</v>
      </c>
      <c r="K888" s="5">
        <f t="shared" si="79"/>
        <v>0.30318578649104</v>
      </c>
      <c r="L888" t="s">
        <v>82</v>
      </c>
      <c r="M888" t="s">
        <v>340</v>
      </c>
      <c r="N888" s="57">
        <f t="shared" si="80"/>
        <v>7257000000</v>
      </c>
      <c r="O888" s="57">
        <f t="shared" si="81"/>
        <v>3959000000</v>
      </c>
      <c r="P888" s="58">
        <f t="shared" si="82"/>
        <v>0.5557512635931996</v>
      </c>
      <c r="Q888" s="58">
        <f t="shared" si="83"/>
        <v>0.30318578649104</v>
      </c>
    </row>
    <row r="889" spans="1:17" hidden="1" x14ac:dyDescent="0.4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2">
        <f t="shared" si="78"/>
        <v>1464362000</v>
      </c>
      <c r="K889" s="5">
        <f t="shared" si="79"/>
        <v>6.6825427549741315E-2</v>
      </c>
      <c r="L889" t="s">
        <v>18</v>
      </c>
      <c r="M889" t="s">
        <v>78</v>
      </c>
      <c r="N889" s="57">
        <f t="shared" si="80"/>
        <v>1464362000</v>
      </c>
      <c r="O889" s="57">
        <f t="shared" si="81"/>
        <v>732595000</v>
      </c>
      <c r="P889" s="58">
        <f t="shared" si="82"/>
        <v>0.13357532707375053</v>
      </c>
      <c r="Q889" s="58">
        <f t="shared" si="83"/>
        <v>6.6825427549741315E-2</v>
      </c>
    </row>
    <row r="890" spans="1:17" hidden="1" x14ac:dyDescent="0.4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2">
        <f t="shared" si="78"/>
        <v>1648701000</v>
      </c>
      <c r="K890" s="5">
        <f t="shared" si="79"/>
        <v>6.5980059802936128E-2</v>
      </c>
      <c r="L890" t="s">
        <v>18</v>
      </c>
      <c r="M890" t="s">
        <v>78</v>
      </c>
      <c r="N890" s="57">
        <f t="shared" si="80"/>
        <v>1648701000</v>
      </c>
      <c r="O890" s="57">
        <f t="shared" si="81"/>
        <v>829653000</v>
      </c>
      <c r="P890" s="58">
        <f t="shared" si="82"/>
        <v>0.13111673263058243</v>
      </c>
      <c r="Q890" s="58">
        <f t="shared" si="83"/>
        <v>6.5980059802936128E-2</v>
      </c>
    </row>
    <row r="891" spans="1:17" hidden="1" x14ac:dyDescent="0.4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2">
        <f t="shared" si="78"/>
        <v>1887527000</v>
      </c>
      <c r="K891" s="5">
        <f t="shared" si="79"/>
        <v>6.9879868658118918E-2</v>
      </c>
      <c r="L891" t="s">
        <v>18</v>
      </c>
      <c r="M891" t="s">
        <v>78</v>
      </c>
      <c r="N891" s="57">
        <f t="shared" si="80"/>
        <v>1887527000</v>
      </c>
      <c r="O891" s="57">
        <f t="shared" si="81"/>
        <v>997096000</v>
      </c>
      <c r="P891" s="58">
        <f t="shared" si="82"/>
        <v>0.13228429243388118</v>
      </c>
      <c r="Q891" s="58">
        <f t="shared" si="83"/>
        <v>6.9879868658118918E-2</v>
      </c>
    </row>
    <row r="892" spans="1:17" hidden="1" x14ac:dyDescent="0.4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2">
        <f t="shared" si="78"/>
        <v>2018760000</v>
      </c>
      <c r="K892" s="5">
        <f t="shared" si="79"/>
        <v>6.9893314543051255E-2</v>
      </c>
      <c r="L892" t="s">
        <v>18</v>
      </c>
      <c r="M892" t="s">
        <v>78</v>
      </c>
      <c r="N892" s="57">
        <f t="shared" si="80"/>
        <v>2018760000</v>
      </c>
      <c r="O892" s="57">
        <f t="shared" si="81"/>
        <v>1058861000</v>
      </c>
      <c r="P892" s="58">
        <f t="shared" si="82"/>
        <v>0.13325434374004719</v>
      </c>
      <c r="Q892" s="58">
        <f t="shared" si="83"/>
        <v>6.9893314543051255E-2</v>
      </c>
    </row>
    <row r="893" spans="1:17" hidden="1" x14ac:dyDescent="0.4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2">
        <f t="shared" si="78"/>
        <v>28964000000</v>
      </c>
      <c r="K893" s="5">
        <f t="shared" si="79"/>
        <v>0.22448299560572296</v>
      </c>
      <c r="L893" t="s">
        <v>35</v>
      </c>
      <c r="M893" t="s">
        <v>213</v>
      </c>
      <c r="N893" s="57">
        <f t="shared" si="80"/>
        <v>28964000000</v>
      </c>
      <c r="O893" s="57">
        <f t="shared" si="81"/>
        <v>10779000000</v>
      </c>
      <c r="P893" s="58">
        <f t="shared" si="82"/>
        <v>0.60320303225940819</v>
      </c>
      <c r="Q893" s="58">
        <f t="shared" si="83"/>
        <v>0.22448299560572296</v>
      </c>
    </row>
    <row r="894" spans="1:17" hidden="1" x14ac:dyDescent="0.4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2">
        <f t="shared" si="78"/>
        <v>28433000000</v>
      </c>
      <c r="K894" s="5">
        <f t="shared" si="79"/>
        <v>0.21829512955137234</v>
      </c>
      <c r="L894" t="s">
        <v>35</v>
      </c>
      <c r="M894" t="s">
        <v>213</v>
      </c>
      <c r="N894" s="57">
        <f t="shared" si="80"/>
        <v>28433000000</v>
      </c>
      <c r="O894" s="57">
        <f t="shared" si="81"/>
        <v>10228000000</v>
      </c>
      <c r="P894" s="58">
        <f t="shared" si="82"/>
        <v>0.60684253212105688</v>
      </c>
      <c r="Q894" s="58">
        <f t="shared" si="83"/>
        <v>0.21829512955137234</v>
      </c>
    </row>
    <row r="895" spans="1:17" hidden="1" x14ac:dyDescent="0.4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2">
        <f t="shared" si="78"/>
        <v>28109000000</v>
      </c>
      <c r="K895" s="5">
        <f t="shared" si="79"/>
        <v>0.21105265446323754</v>
      </c>
      <c r="L895" t="s">
        <v>35</v>
      </c>
      <c r="M895" t="s">
        <v>213</v>
      </c>
      <c r="N895" s="57">
        <f t="shared" si="80"/>
        <v>28109000000</v>
      </c>
      <c r="O895" s="57">
        <f t="shared" si="81"/>
        <v>9708000000</v>
      </c>
      <c r="P895" s="58">
        <f t="shared" si="82"/>
        <v>0.61109178659941743</v>
      </c>
      <c r="Q895" s="58">
        <f t="shared" si="83"/>
        <v>0.21105265446323754</v>
      </c>
    </row>
    <row r="896" spans="1:17" hidden="1" x14ac:dyDescent="0.4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2">
        <f t="shared" si="78"/>
        <v>26812000000</v>
      </c>
      <c r="K896" s="5">
        <f t="shared" si="79"/>
        <v>0.19704700410890866</v>
      </c>
      <c r="L896" t="s">
        <v>35</v>
      </c>
      <c r="M896" t="s">
        <v>213</v>
      </c>
      <c r="N896" s="57">
        <f t="shared" si="80"/>
        <v>26812000000</v>
      </c>
      <c r="O896" s="57">
        <f t="shared" si="81"/>
        <v>8728000000</v>
      </c>
      <c r="P896" s="58">
        <f t="shared" si="82"/>
        <v>0.60531900483135415</v>
      </c>
      <c r="Q896" s="58">
        <f t="shared" si="83"/>
        <v>0.19704700410890866</v>
      </c>
    </row>
    <row r="897" spans="1:17" hidden="1" x14ac:dyDescent="0.4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2">
        <f t="shared" si="78"/>
        <v>1306566000</v>
      </c>
      <c r="K897" s="5">
        <f t="shared" si="79"/>
        <v>0.28910012778838096</v>
      </c>
      <c r="L897" t="s">
        <v>18</v>
      </c>
      <c r="M897" t="s">
        <v>288</v>
      </c>
      <c r="N897" s="57">
        <f t="shared" si="80"/>
        <v>1306566000</v>
      </c>
      <c r="O897" s="57">
        <f t="shared" si="81"/>
        <v>630739000</v>
      </c>
      <c r="P897" s="58">
        <f t="shared" si="82"/>
        <v>0.59886640522300638</v>
      </c>
      <c r="Q897" s="58">
        <f t="shared" si="83"/>
        <v>0.28910012778838096</v>
      </c>
    </row>
    <row r="898" spans="1:17" hidden="1" x14ac:dyDescent="0.4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2">
        <f t="shared" ref="J898:J961" si="84">E898-F898</f>
        <v>2016100000</v>
      </c>
      <c r="K898" s="5">
        <f t="shared" ref="K898:K961" si="85">(J898-G898-H898-I898)/E898</f>
        <v>0.30491119971003988</v>
      </c>
      <c r="L898" t="s">
        <v>18</v>
      </c>
      <c r="M898" t="s">
        <v>288</v>
      </c>
      <c r="N898" s="57">
        <f t="shared" si="80"/>
        <v>2016100000</v>
      </c>
      <c r="O898" s="57">
        <f t="shared" si="81"/>
        <v>1009500000</v>
      </c>
      <c r="P898" s="58">
        <f t="shared" si="82"/>
        <v>0.60894647819258185</v>
      </c>
      <c r="Q898" s="58">
        <f t="shared" si="83"/>
        <v>0.30491119971003988</v>
      </c>
    </row>
    <row r="899" spans="1:17" hidden="1" x14ac:dyDescent="0.4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2">
        <f t="shared" si="84"/>
        <v>2647700000</v>
      </c>
      <c r="K899" s="5">
        <f t="shared" si="85"/>
        <v>0.28772732471691637</v>
      </c>
      <c r="L899" t="s">
        <v>18</v>
      </c>
      <c r="M899" t="s">
        <v>288</v>
      </c>
      <c r="N899" s="57">
        <f t="shared" ref="N899:N962" si="86">E899-F899</f>
        <v>2647700000</v>
      </c>
      <c r="O899" s="57">
        <f t="shared" ref="O899:O962" si="87">N899-G899-H899-I899</f>
        <v>1257800000</v>
      </c>
      <c r="P899" s="58">
        <f t="shared" ref="P899:P962" si="88">1-(F899/E899)</f>
        <v>0.60567310991650469</v>
      </c>
      <c r="Q899" s="58">
        <f t="shared" ref="Q899:Q962" si="89">O899/E899</f>
        <v>0.28772732471691637</v>
      </c>
    </row>
    <row r="900" spans="1:17" hidden="1" x14ac:dyDescent="0.4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2">
        <f t="shared" si="84"/>
        <v>2797200000</v>
      </c>
      <c r="K900" s="5">
        <f t="shared" si="85"/>
        <v>0.25169245134865559</v>
      </c>
      <c r="L900" t="s">
        <v>18</v>
      </c>
      <c r="M900" t="s">
        <v>288</v>
      </c>
      <c r="N900" s="57">
        <f t="shared" si="86"/>
        <v>2797200000</v>
      </c>
      <c r="O900" s="57">
        <f t="shared" si="87"/>
        <v>1186000000</v>
      </c>
      <c r="P900" s="58">
        <f t="shared" si="88"/>
        <v>0.59362067867829627</v>
      </c>
      <c r="Q900" s="58">
        <f t="shared" si="89"/>
        <v>0.25169245134865559</v>
      </c>
    </row>
    <row r="901" spans="1:17" hidden="1" x14ac:dyDescent="0.4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2">
        <f t="shared" si="84"/>
        <v>19893000000</v>
      </c>
      <c r="K901" s="5">
        <f t="shared" si="85"/>
        <v>2.8607209762055084E-2</v>
      </c>
      <c r="L901" t="s">
        <v>35</v>
      </c>
      <c r="M901" t="s">
        <v>345</v>
      </c>
      <c r="N901" s="57">
        <f t="shared" si="86"/>
        <v>19893000000</v>
      </c>
      <c r="O901" s="57">
        <f t="shared" si="87"/>
        <v>2764000000</v>
      </c>
      <c r="P901" s="58">
        <f t="shared" si="88"/>
        <v>0.20589118082364755</v>
      </c>
      <c r="Q901" s="58">
        <f t="shared" si="89"/>
        <v>2.8607209762055084E-2</v>
      </c>
    </row>
    <row r="902" spans="1:17" hidden="1" x14ac:dyDescent="0.4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2">
        <f t="shared" si="84"/>
        <v>20237000000</v>
      </c>
      <c r="K902" s="5">
        <f t="shared" si="85"/>
        <v>2.770012706480305E-2</v>
      </c>
      <c r="L902" t="s">
        <v>35</v>
      </c>
      <c r="M902" t="s">
        <v>345</v>
      </c>
      <c r="N902" s="57">
        <f t="shared" si="86"/>
        <v>20237000000</v>
      </c>
      <c r="O902" s="57">
        <f t="shared" si="87"/>
        <v>2725000000</v>
      </c>
      <c r="P902" s="58">
        <f t="shared" si="88"/>
        <v>0.20571283354510805</v>
      </c>
      <c r="Q902" s="58">
        <f t="shared" si="89"/>
        <v>2.770012706480305E-2</v>
      </c>
    </row>
    <row r="903" spans="1:17" hidden="1" x14ac:dyDescent="0.4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2">
        <f t="shared" si="84"/>
        <v>22953000000</v>
      </c>
      <c r="K903" s="5">
        <f t="shared" si="85"/>
        <v>2.8921772000184393E-2</v>
      </c>
      <c r="L903" t="s">
        <v>35</v>
      </c>
      <c r="M903" t="s">
        <v>345</v>
      </c>
      <c r="N903" s="57">
        <f t="shared" si="86"/>
        <v>22953000000</v>
      </c>
      <c r="O903" s="57">
        <f t="shared" si="87"/>
        <v>3137000000</v>
      </c>
      <c r="P903" s="58">
        <f t="shared" si="88"/>
        <v>0.21161665053242984</v>
      </c>
      <c r="Q903" s="58">
        <f t="shared" si="89"/>
        <v>2.8921772000184393E-2</v>
      </c>
    </row>
    <row r="904" spans="1:17" hidden="1" x14ac:dyDescent="0.4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2">
        <f t="shared" si="84"/>
        <v>24334000000</v>
      </c>
      <c r="K904" s="5">
        <f t="shared" si="85"/>
        <v>3.2559409997268508E-2</v>
      </c>
      <c r="L904" t="s">
        <v>35</v>
      </c>
      <c r="M904" t="s">
        <v>345</v>
      </c>
      <c r="N904" s="57">
        <f t="shared" si="86"/>
        <v>24334000000</v>
      </c>
      <c r="O904" s="57">
        <f t="shared" si="87"/>
        <v>3576000000</v>
      </c>
      <c r="P904" s="58">
        <f t="shared" si="88"/>
        <v>0.22156059364472369</v>
      </c>
      <c r="Q904" s="58">
        <f t="shared" si="89"/>
        <v>3.2559409997268508E-2</v>
      </c>
    </row>
    <row r="905" spans="1:17" hidden="1" x14ac:dyDescent="0.4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2">
        <f t="shared" si="84"/>
        <v>6990000000</v>
      </c>
      <c r="K905" s="5">
        <f t="shared" si="85"/>
        <v>9.8034130400954406E-2</v>
      </c>
      <c r="L905" t="s">
        <v>18</v>
      </c>
      <c r="M905" t="s">
        <v>196</v>
      </c>
      <c r="N905" s="57">
        <f t="shared" si="86"/>
        <v>6990000000</v>
      </c>
      <c r="O905" s="57">
        <f t="shared" si="87"/>
        <v>1890000000</v>
      </c>
      <c r="P905" s="58">
        <f t="shared" si="88"/>
        <v>0.36257067275273613</v>
      </c>
      <c r="Q905" s="58">
        <f t="shared" si="89"/>
        <v>9.8034130400954406E-2</v>
      </c>
    </row>
    <row r="906" spans="1:17" hidden="1" x14ac:dyDescent="0.4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2">
        <f t="shared" si="84"/>
        <v>6944000000</v>
      </c>
      <c r="K906" s="5">
        <f t="shared" si="85"/>
        <v>9.1534864168987443E-2</v>
      </c>
      <c r="L906" t="s">
        <v>18</v>
      </c>
      <c r="M906" t="s">
        <v>196</v>
      </c>
      <c r="N906" s="57">
        <f t="shared" si="86"/>
        <v>6944000000</v>
      </c>
      <c r="O906" s="57">
        <f t="shared" si="87"/>
        <v>1742000000</v>
      </c>
      <c r="P906" s="58">
        <f t="shared" si="88"/>
        <v>0.36487835636592925</v>
      </c>
      <c r="Q906" s="58">
        <f t="shared" si="89"/>
        <v>9.1534864168987443E-2</v>
      </c>
    </row>
    <row r="907" spans="1:17" hidden="1" x14ac:dyDescent="0.4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2">
        <f t="shared" si="84"/>
        <v>6925000000</v>
      </c>
      <c r="K907" s="5">
        <f t="shared" si="85"/>
        <v>8.8787257530357988E-2</v>
      </c>
      <c r="L907" t="s">
        <v>18</v>
      </c>
      <c r="M907" t="s">
        <v>196</v>
      </c>
      <c r="N907" s="57">
        <f t="shared" si="86"/>
        <v>6925000000</v>
      </c>
      <c r="O907" s="57">
        <f t="shared" si="87"/>
        <v>1689000000</v>
      </c>
      <c r="P907" s="58">
        <f t="shared" si="88"/>
        <v>0.36403301266887456</v>
      </c>
      <c r="Q907" s="58">
        <f t="shared" si="89"/>
        <v>8.8787257530357988E-2</v>
      </c>
    </row>
    <row r="908" spans="1:17" hidden="1" x14ac:dyDescent="0.4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2">
        <f t="shared" si="84"/>
        <v>6939000000</v>
      </c>
      <c r="K908" s="5">
        <f t="shared" si="85"/>
        <v>8.0868569048114972E-2</v>
      </c>
      <c r="L908" t="s">
        <v>18</v>
      </c>
      <c r="M908" t="s">
        <v>196</v>
      </c>
      <c r="N908" s="57">
        <f t="shared" si="86"/>
        <v>6939000000</v>
      </c>
      <c r="O908" s="57">
        <f t="shared" si="87"/>
        <v>1553000000</v>
      </c>
      <c r="P908" s="58">
        <f t="shared" si="88"/>
        <v>0.36133097271401793</v>
      </c>
      <c r="Q908" s="58">
        <f t="shared" si="89"/>
        <v>8.0868569048114972E-2</v>
      </c>
    </row>
    <row r="909" spans="1:17" hidden="1" x14ac:dyDescent="0.4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2">
        <f t="shared" si="84"/>
        <v>1564000000</v>
      </c>
      <c r="K909" s="5">
        <f t="shared" si="85"/>
        <v>0.31173764402988224</v>
      </c>
      <c r="L909" t="s">
        <v>12</v>
      </c>
      <c r="M909" t="s">
        <v>177</v>
      </c>
      <c r="N909" s="57">
        <f t="shared" si="86"/>
        <v>1564000000</v>
      </c>
      <c r="O909" s="57">
        <f t="shared" si="87"/>
        <v>738600000</v>
      </c>
      <c r="P909" s="58">
        <f t="shared" si="88"/>
        <v>0.66011058118431598</v>
      </c>
      <c r="Q909" s="58">
        <f t="shared" si="89"/>
        <v>0.31173764402988224</v>
      </c>
    </row>
    <row r="910" spans="1:17" hidden="1" x14ac:dyDescent="0.4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2">
        <f t="shared" si="84"/>
        <v>1699200000</v>
      </c>
      <c r="K910" s="5">
        <f t="shared" si="85"/>
        <v>0.31395754918319041</v>
      </c>
      <c r="L910" t="s">
        <v>12</v>
      </c>
      <c r="M910" t="s">
        <v>177</v>
      </c>
      <c r="N910" s="57">
        <f t="shared" si="86"/>
        <v>1699200000</v>
      </c>
      <c r="O910" s="57">
        <f t="shared" si="87"/>
        <v>809100000</v>
      </c>
      <c r="P910" s="58">
        <f t="shared" si="88"/>
        <v>0.65934577626013735</v>
      </c>
      <c r="Q910" s="58">
        <f t="shared" si="89"/>
        <v>0.31395754918319041</v>
      </c>
    </row>
    <row r="911" spans="1:17" hidden="1" x14ac:dyDescent="0.4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2">
        <f t="shared" si="84"/>
        <v>1659600000</v>
      </c>
      <c r="K911" s="5">
        <f t="shared" si="85"/>
        <v>0.3323135439060691</v>
      </c>
      <c r="L911" t="s">
        <v>12</v>
      </c>
      <c r="M911" t="s">
        <v>177</v>
      </c>
      <c r="N911" s="57">
        <f t="shared" si="86"/>
        <v>1659600000</v>
      </c>
      <c r="O911" s="57">
        <f t="shared" si="87"/>
        <v>803800000</v>
      </c>
      <c r="P911" s="58">
        <f t="shared" si="88"/>
        <v>0.68612535141392428</v>
      </c>
      <c r="Q911" s="58">
        <f t="shared" si="89"/>
        <v>0.3323135439060691</v>
      </c>
    </row>
    <row r="912" spans="1:17" hidden="1" x14ac:dyDescent="0.4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2">
        <f t="shared" si="84"/>
        <v>1643100000</v>
      </c>
      <c r="K912" s="5">
        <f t="shared" si="85"/>
        <v>0.35065547082512211</v>
      </c>
      <c r="L912" t="s">
        <v>12</v>
      </c>
      <c r="M912" t="s">
        <v>177</v>
      </c>
      <c r="N912" s="57">
        <f t="shared" si="86"/>
        <v>1643100000</v>
      </c>
      <c r="O912" s="57">
        <f t="shared" si="87"/>
        <v>818500000</v>
      </c>
      <c r="P912" s="58">
        <f t="shared" si="88"/>
        <v>0.70392425670465264</v>
      </c>
      <c r="Q912" s="58">
        <f t="shared" si="89"/>
        <v>0.35065547082512211</v>
      </c>
    </row>
    <row r="913" spans="1:17" hidden="1" x14ac:dyDescent="0.4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2">
        <f t="shared" si="84"/>
        <v>4386000000</v>
      </c>
      <c r="K913" s="5">
        <f t="shared" si="85"/>
        <v>0.15928865092265035</v>
      </c>
      <c r="L913" t="s">
        <v>18</v>
      </c>
      <c r="M913" t="s">
        <v>256</v>
      </c>
      <c r="N913" s="57">
        <f t="shared" si="86"/>
        <v>4386000000</v>
      </c>
      <c r="O913" s="57">
        <f t="shared" si="87"/>
        <v>1666000000</v>
      </c>
      <c r="P913" s="58">
        <f t="shared" si="88"/>
        <v>0.41935175446983464</v>
      </c>
      <c r="Q913" s="58">
        <f t="shared" si="89"/>
        <v>0.15928865092265035</v>
      </c>
    </row>
    <row r="914" spans="1:17" hidden="1" x14ac:dyDescent="0.4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2">
        <f t="shared" si="84"/>
        <v>4429000000</v>
      </c>
      <c r="K914" s="5">
        <f t="shared" si="85"/>
        <v>0.1617933723196881</v>
      </c>
      <c r="L914" t="s">
        <v>18</v>
      </c>
      <c r="M914" t="s">
        <v>256</v>
      </c>
      <c r="N914" s="57">
        <f t="shared" si="86"/>
        <v>4429000000</v>
      </c>
      <c r="O914" s="57">
        <f t="shared" si="87"/>
        <v>1743000000</v>
      </c>
      <c r="P914" s="58">
        <f t="shared" si="88"/>
        <v>0.41112039357653396</v>
      </c>
      <c r="Q914" s="58">
        <f t="shared" si="89"/>
        <v>0.1617933723196881</v>
      </c>
    </row>
    <row r="915" spans="1:17" hidden="1" x14ac:dyDescent="0.4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2">
        <f t="shared" si="84"/>
        <v>4808000000</v>
      </c>
      <c r="K915" s="5">
        <f t="shared" si="85"/>
        <v>0.17050811943425878</v>
      </c>
      <c r="L915" t="s">
        <v>18</v>
      </c>
      <c r="M915" t="s">
        <v>256</v>
      </c>
      <c r="N915" s="57">
        <f t="shared" si="86"/>
        <v>4808000000</v>
      </c>
      <c r="O915" s="57">
        <f t="shared" si="87"/>
        <v>1953000000</v>
      </c>
      <c r="P915" s="58">
        <f t="shared" si="88"/>
        <v>0.4197660206041558</v>
      </c>
      <c r="Q915" s="58">
        <f t="shared" si="89"/>
        <v>0.17050811943425878</v>
      </c>
    </row>
    <row r="916" spans="1:17" hidden="1" x14ac:dyDescent="0.4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2">
        <f t="shared" si="84"/>
        <v>5204000000</v>
      </c>
      <c r="K916" s="5">
        <f t="shared" si="85"/>
        <v>0.18035214744117162</v>
      </c>
      <c r="L916" t="s">
        <v>18</v>
      </c>
      <c r="M916" t="s">
        <v>256</v>
      </c>
      <c r="N916" s="57">
        <f t="shared" si="86"/>
        <v>5204000000</v>
      </c>
      <c r="O916" s="57">
        <f t="shared" si="87"/>
        <v>2192000000</v>
      </c>
      <c r="P916" s="58">
        <f t="shared" si="88"/>
        <v>0.42817179529373051</v>
      </c>
      <c r="Q916" s="58">
        <f t="shared" si="89"/>
        <v>0.18035214744117162</v>
      </c>
    </row>
    <row r="917" spans="1:17" hidden="1" x14ac:dyDescent="0.4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2">
        <f t="shared" si="84"/>
        <v>695600000</v>
      </c>
      <c r="K917" s="5">
        <f t="shared" si="85"/>
        <v>9.5006589544589251E-2</v>
      </c>
      <c r="L917" t="s">
        <v>12</v>
      </c>
      <c r="M917" t="s">
        <v>163</v>
      </c>
      <c r="N917" s="57">
        <f t="shared" si="86"/>
        <v>695600000</v>
      </c>
      <c r="O917" s="57">
        <f t="shared" si="87"/>
        <v>324400000</v>
      </c>
      <c r="P917" s="58">
        <f t="shared" si="88"/>
        <v>0.20371943183482211</v>
      </c>
      <c r="Q917" s="58">
        <f t="shared" si="89"/>
        <v>9.5006589544589251E-2</v>
      </c>
    </row>
    <row r="918" spans="1:17" hidden="1" x14ac:dyDescent="0.4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2">
        <f t="shared" si="84"/>
        <v>709900000</v>
      </c>
      <c r="K918" s="5">
        <f t="shared" si="85"/>
        <v>9.7089612331761194E-2</v>
      </c>
      <c r="L918" t="s">
        <v>12</v>
      </c>
      <c r="M918" t="s">
        <v>163</v>
      </c>
      <c r="N918" s="57">
        <f t="shared" si="86"/>
        <v>709900000</v>
      </c>
      <c r="O918" s="57">
        <f t="shared" si="87"/>
        <v>337600000</v>
      </c>
      <c r="P918" s="58">
        <f t="shared" si="88"/>
        <v>0.20415851834809617</v>
      </c>
      <c r="Q918" s="58">
        <f t="shared" si="89"/>
        <v>9.7089612331761194E-2</v>
      </c>
    </row>
    <row r="919" spans="1:17" hidden="1" x14ac:dyDescent="0.4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2">
        <f t="shared" si="84"/>
        <v>790400000</v>
      </c>
      <c r="K919" s="5">
        <f t="shared" si="85"/>
        <v>8.7645083679242786E-2</v>
      </c>
      <c r="L919" t="s">
        <v>12</v>
      </c>
      <c r="M919" t="s">
        <v>163</v>
      </c>
      <c r="N919" s="57">
        <f t="shared" si="86"/>
        <v>790400000</v>
      </c>
      <c r="O919" s="57">
        <f t="shared" si="87"/>
        <v>331500000</v>
      </c>
      <c r="P919" s="58">
        <f t="shared" si="88"/>
        <v>0.20897337598815535</v>
      </c>
      <c r="Q919" s="58">
        <f t="shared" si="89"/>
        <v>8.7645083679242786E-2</v>
      </c>
    </row>
    <row r="920" spans="1:17" hidden="1" x14ac:dyDescent="0.4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2">
        <f t="shared" si="84"/>
        <v>923200000</v>
      </c>
      <c r="K920" s="5">
        <f t="shared" si="85"/>
        <v>0.12524252016746656</v>
      </c>
      <c r="L920" t="s">
        <v>12</v>
      </c>
      <c r="M920" t="s">
        <v>163</v>
      </c>
      <c r="N920" s="57">
        <f t="shared" si="86"/>
        <v>923200000</v>
      </c>
      <c r="O920" s="57">
        <f t="shared" si="87"/>
        <v>490600000</v>
      </c>
      <c r="P920" s="58">
        <f t="shared" si="88"/>
        <v>0.23567854590013271</v>
      </c>
      <c r="Q920" s="58">
        <f t="shared" si="89"/>
        <v>0.12524252016746656</v>
      </c>
    </row>
    <row r="921" spans="1:17" hidden="1" x14ac:dyDescent="0.4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2">
        <f t="shared" si="84"/>
        <v>1014431000</v>
      </c>
      <c r="K921" s="5">
        <f t="shared" si="85"/>
        <v>0.11555602732559463</v>
      </c>
      <c r="L921" t="s">
        <v>18</v>
      </c>
      <c r="M921" t="s">
        <v>200</v>
      </c>
      <c r="N921" s="57">
        <f t="shared" si="86"/>
        <v>1014431000</v>
      </c>
      <c r="O921" s="57">
        <f t="shared" si="87"/>
        <v>685836000</v>
      </c>
      <c r="P921" s="58">
        <f t="shared" si="88"/>
        <v>0.17092076874927864</v>
      </c>
      <c r="Q921" s="58">
        <f t="shared" si="89"/>
        <v>0.11555602732559463</v>
      </c>
    </row>
    <row r="922" spans="1:17" hidden="1" x14ac:dyDescent="0.4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2">
        <f t="shared" si="84"/>
        <v>1443540000</v>
      </c>
      <c r="K922" s="5">
        <f t="shared" si="85"/>
        <v>0.11851674564886658</v>
      </c>
      <c r="L922" t="s">
        <v>18</v>
      </c>
      <c r="M922" t="s">
        <v>200</v>
      </c>
      <c r="N922" s="57">
        <f t="shared" si="86"/>
        <v>1443540000</v>
      </c>
      <c r="O922" s="57">
        <f t="shared" si="87"/>
        <v>922038000</v>
      </c>
      <c r="P922" s="58">
        <f t="shared" si="88"/>
        <v>0.18554947086124962</v>
      </c>
      <c r="Q922" s="58">
        <f t="shared" si="89"/>
        <v>0.11851674564886658</v>
      </c>
    </row>
    <row r="923" spans="1:17" hidden="1" x14ac:dyDescent="0.4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2">
        <f t="shared" si="84"/>
        <v>1716437000</v>
      </c>
      <c r="K923" s="5">
        <f t="shared" si="85"/>
        <v>0.1146311043858101</v>
      </c>
      <c r="L923" t="s">
        <v>18</v>
      </c>
      <c r="M923" t="s">
        <v>200</v>
      </c>
      <c r="N923" s="57">
        <f t="shared" si="86"/>
        <v>1716437000</v>
      </c>
      <c r="O923" s="57">
        <f t="shared" si="87"/>
        <v>1086016000</v>
      </c>
      <c r="P923" s="58">
        <f t="shared" si="88"/>
        <v>0.18117326901138353</v>
      </c>
      <c r="Q923" s="58">
        <f t="shared" si="89"/>
        <v>0.1146311043858101</v>
      </c>
    </row>
    <row r="924" spans="1:17" hidden="1" x14ac:dyDescent="0.4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2">
        <f t="shared" si="84"/>
        <v>2026480000</v>
      </c>
      <c r="K924" s="5">
        <f t="shared" si="85"/>
        <v>0.11528430276568975</v>
      </c>
      <c r="L924" t="s">
        <v>18</v>
      </c>
      <c r="M924" t="s">
        <v>200</v>
      </c>
      <c r="N924" s="57">
        <f t="shared" si="86"/>
        <v>2026480000</v>
      </c>
      <c r="O924" s="57">
        <f t="shared" si="87"/>
        <v>1262363000</v>
      </c>
      <c r="P924" s="58">
        <f t="shared" si="88"/>
        <v>0.1850666835677337</v>
      </c>
      <c r="Q924" s="58">
        <f t="shared" si="89"/>
        <v>0.11528430276568975</v>
      </c>
    </row>
    <row r="925" spans="1:17" hidden="1" x14ac:dyDescent="0.4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2">
        <f t="shared" si="84"/>
        <v>2249700000</v>
      </c>
      <c r="K925" s="5">
        <f t="shared" si="85"/>
        <v>0.18492788376767641</v>
      </c>
      <c r="L925" t="s">
        <v>24</v>
      </c>
      <c r="M925" t="s">
        <v>198</v>
      </c>
      <c r="N925" s="57">
        <f t="shared" si="86"/>
        <v>2249700000</v>
      </c>
      <c r="O925" s="57">
        <f t="shared" si="87"/>
        <v>1048800000</v>
      </c>
      <c r="P925" s="58">
        <f t="shared" si="88"/>
        <v>0.39667454244101985</v>
      </c>
      <c r="Q925" s="58">
        <f t="shared" si="89"/>
        <v>0.18492788376767641</v>
      </c>
    </row>
    <row r="926" spans="1:17" hidden="1" x14ac:dyDescent="0.4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2">
        <f t="shared" si="84"/>
        <v>2223200000</v>
      </c>
      <c r="K926" s="5">
        <f t="shared" si="85"/>
        <v>0.17435394177298005</v>
      </c>
      <c r="L926" t="s">
        <v>24</v>
      </c>
      <c r="M926" t="s">
        <v>198</v>
      </c>
      <c r="N926" s="57">
        <f t="shared" si="86"/>
        <v>2223200000</v>
      </c>
      <c r="O926" s="57">
        <f t="shared" si="87"/>
        <v>1012700000</v>
      </c>
      <c r="P926" s="58">
        <f t="shared" si="88"/>
        <v>0.3827625983506362</v>
      </c>
      <c r="Q926" s="58">
        <f t="shared" si="89"/>
        <v>0.17435394177298005</v>
      </c>
    </row>
    <row r="927" spans="1:17" hidden="1" x14ac:dyDescent="0.4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2">
        <f t="shared" si="84"/>
        <v>2203100000</v>
      </c>
      <c r="K927" s="5">
        <f t="shared" si="85"/>
        <v>0.15440149045179319</v>
      </c>
      <c r="L927" t="s">
        <v>24</v>
      </c>
      <c r="M927" t="s">
        <v>198</v>
      </c>
      <c r="N927" s="57">
        <f t="shared" si="86"/>
        <v>2203100000</v>
      </c>
      <c r="O927" s="57">
        <f t="shared" si="87"/>
        <v>928200000</v>
      </c>
      <c r="P927" s="58">
        <f t="shared" si="88"/>
        <v>0.36647481535697646</v>
      </c>
      <c r="Q927" s="58">
        <f t="shared" si="89"/>
        <v>0.15440149045179319</v>
      </c>
    </row>
    <row r="928" spans="1:17" hidden="1" x14ac:dyDescent="0.4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2">
        <f t="shared" si="84"/>
        <v>2903300000</v>
      </c>
      <c r="K928" s="5">
        <f t="shared" si="85"/>
        <v>0.12866211218764761</v>
      </c>
      <c r="L928" t="s">
        <v>24</v>
      </c>
      <c r="M928" t="s">
        <v>198</v>
      </c>
      <c r="N928" s="57">
        <f t="shared" si="86"/>
        <v>2903300000</v>
      </c>
      <c r="O928" s="57">
        <f t="shared" si="87"/>
        <v>1116800000</v>
      </c>
      <c r="P928" s="58">
        <f t="shared" si="88"/>
        <v>0.33447771339039878</v>
      </c>
      <c r="Q928" s="58">
        <f t="shared" si="89"/>
        <v>0.12866211218764761</v>
      </c>
    </row>
    <row r="929" spans="1:17" hidden="1" x14ac:dyDescent="0.4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2">
        <f t="shared" si="84"/>
        <v>1724140000</v>
      </c>
      <c r="K929" s="5">
        <f t="shared" si="85"/>
        <v>0.10689097316714084</v>
      </c>
      <c r="L929" t="s">
        <v>18</v>
      </c>
      <c r="M929" t="s">
        <v>353</v>
      </c>
      <c r="N929" s="57">
        <f t="shared" si="86"/>
        <v>1724140000</v>
      </c>
      <c r="O929" s="57">
        <f t="shared" si="87"/>
        <v>440704000</v>
      </c>
      <c r="P929" s="58">
        <f t="shared" si="88"/>
        <v>0.41818318525902698</v>
      </c>
      <c r="Q929" s="58">
        <f t="shared" si="89"/>
        <v>0.10689097316714084</v>
      </c>
    </row>
    <row r="930" spans="1:17" hidden="1" x14ac:dyDescent="0.4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2">
        <f t="shared" si="84"/>
        <v>2075402000</v>
      </c>
      <c r="K930" s="5">
        <f t="shared" si="85"/>
        <v>0.10673580472048748</v>
      </c>
      <c r="L930" t="s">
        <v>18</v>
      </c>
      <c r="M930" t="s">
        <v>353</v>
      </c>
      <c r="N930" s="57">
        <f t="shared" si="86"/>
        <v>2075402000</v>
      </c>
      <c r="O930" s="57">
        <f t="shared" si="87"/>
        <v>540353000</v>
      </c>
      <c r="P930" s="58">
        <f t="shared" si="88"/>
        <v>0.40995368321913483</v>
      </c>
      <c r="Q930" s="58">
        <f t="shared" si="89"/>
        <v>0.10673580472048748</v>
      </c>
    </row>
    <row r="931" spans="1:17" hidden="1" x14ac:dyDescent="0.4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2">
        <f t="shared" si="84"/>
        <v>2651913000</v>
      </c>
      <c r="K931" s="5">
        <f t="shared" si="85"/>
        <v>9.8615384067569686E-2</v>
      </c>
      <c r="L931" t="s">
        <v>18</v>
      </c>
      <c r="M931" t="s">
        <v>353</v>
      </c>
      <c r="N931" s="57">
        <f t="shared" si="86"/>
        <v>2651913000</v>
      </c>
      <c r="O931" s="57">
        <f t="shared" si="87"/>
        <v>664674000</v>
      </c>
      <c r="P931" s="58">
        <f t="shared" si="88"/>
        <v>0.39345516600435837</v>
      </c>
      <c r="Q931" s="58">
        <f t="shared" si="89"/>
        <v>9.8615384067569686E-2</v>
      </c>
    </row>
    <row r="932" spans="1:17" hidden="1" x14ac:dyDescent="0.4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2">
        <f t="shared" si="84"/>
        <v>2833529000</v>
      </c>
      <c r="K932" s="5">
        <f t="shared" si="85"/>
        <v>0.10067773512147776</v>
      </c>
      <c r="L932" t="s">
        <v>18</v>
      </c>
      <c r="M932" t="s">
        <v>353</v>
      </c>
      <c r="N932" s="57">
        <f t="shared" si="86"/>
        <v>2833529000</v>
      </c>
      <c r="O932" s="57">
        <f t="shared" si="87"/>
        <v>724138000</v>
      </c>
      <c r="P932" s="58">
        <f t="shared" si="88"/>
        <v>0.39394878064819938</v>
      </c>
      <c r="Q932" s="58">
        <f t="shared" si="89"/>
        <v>0.10067773512147776</v>
      </c>
    </row>
    <row r="933" spans="1:17" hidden="1" x14ac:dyDescent="0.4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2">
        <f t="shared" si="84"/>
        <v>1308000000</v>
      </c>
      <c r="K933" s="5">
        <f t="shared" si="85"/>
        <v>9.9794003204394605E-2</v>
      </c>
      <c r="L933" t="s">
        <v>12</v>
      </c>
      <c r="M933" t="s">
        <v>163</v>
      </c>
      <c r="N933" s="57">
        <f t="shared" si="86"/>
        <v>1308000000</v>
      </c>
      <c r="O933" s="57">
        <f t="shared" si="87"/>
        <v>1308000000</v>
      </c>
      <c r="P933" s="58">
        <f t="shared" si="88"/>
        <v>9.9794003204394577E-2</v>
      </c>
      <c r="Q933" s="58">
        <f t="shared" si="89"/>
        <v>9.9794003204394605E-2</v>
      </c>
    </row>
    <row r="934" spans="1:17" hidden="1" x14ac:dyDescent="0.4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2">
        <f t="shared" si="84"/>
        <v>1117000000</v>
      </c>
      <c r="K934" s="5">
        <f t="shared" si="85"/>
        <v>9.781085814360771E-2</v>
      </c>
      <c r="L934" t="s">
        <v>12</v>
      </c>
      <c r="M934" t="s">
        <v>163</v>
      </c>
      <c r="N934" s="57">
        <f t="shared" si="86"/>
        <v>1117000000</v>
      </c>
      <c r="O934" s="57">
        <f t="shared" si="87"/>
        <v>1117000000</v>
      </c>
      <c r="P934" s="58">
        <f t="shared" si="88"/>
        <v>9.7810858143607682E-2</v>
      </c>
      <c r="Q934" s="58">
        <f t="shared" si="89"/>
        <v>9.781085814360771E-2</v>
      </c>
    </row>
    <row r="935" spans="1:17" hidden="1" x14ac:dyDescent="0.4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2">
        <f t="shared" si="84"/>
        <v>1012000000</v>
      </c>
      <c r="K935" s="5">
        <f t="shared" si="85"/>
        <v>9.2117240123793923E-2</v>
      </c>
      <c r="L935" t="s">
        <v>12</v>
      </c>
      <c r="M935" t="s">
        <v>163</v>
      </c>
      <c r="N935" s="57">
        <f t="shared" si="86"/>
        <v>1012000000</v>
      </c>
      <c r="O935" s="57">
        <f t="shared" si="87"/>
        <v>1012000000</v>
      </c>
      <c r="P935" s="58">
        <f t="shared" si="88"/>
        <v>9.2117240123793964E-2</v>
      </c>
      <c r="Q935" s="58">
        <f t="shared" si="89"/>
        <v>9.2117240123793923E-2</v>
      </c>
    </row>
    <row r="936" spans="1:17" hidden="1" x14ac:dyDescent="0.4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2">
        <f t="shared" si="84"/>
        <v>890000000</v>
      </c>
      <c r="K936" s="5">
        <f t="shared" si="85"/>
        <v>8.503726351996943E-2</v>
      </c>
      <c r="L936" t="s">
        <v>12</v>
      </c>
      <c r="M936" t="s">
        <v>163</v>
      </c>
      <c r="N936" s="57">
        <f t="shared" si="86"/>
        <v>890000000</v>
      </c>
      <c r="O936" s="57">
        <f t="shared" si="87"/>
        <v>890000000</v>
      </c>
      <c r="P936" s="58">
        <f t="shared" si="88"/>
        <v>8.503726351996943E-2</v>
      </c>
      <c r="Q936" s="58">
        <f t="shared" si="89"/>
        <v>8.503726351996943E-2</v>
      </c>
    </row>
    <row r="937" spans="1:17" hidden="1" x14ac:dyDescent="0.4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2">
        <f t="shared" si="84"/>
        <v>959720000</v>
      </c>
      <c r="K937" s="5">
        <f t="shared" si="85"/>
        <v>0.4469957168571152</v>
      </c>
      <c r="L937" t="s">
        <v>21</v>
      </c>
      <c r="M937" t="s">
        <v>33</v>
      </c>
      <c r="N937" s="57">
        <f t="shared" si="86"/>
        <v>959720000</v>
      </c>
      <c r="O937" s="57">
        <f t="shared" si="87"/>
        <v>573154000</v>
      </c>
      <c r="P937" s="58">
        <f t="shared" si="88"/>
        <v>0.74847375990067344</v>
      </c>
      <c r="Q937" s="58">
        <f t="shared" si="89"/>
        <v>0.4469957168571152</v>
      </c>
    </row>
    <row r="938" spans="1:17" hidden="1" x14ac:dyDescent="0.4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2">
        <f t="shared" si="84"/>
        <v>1049806000</v>
      </c>
      <c r="K938" s="5">
        <f t="shared" si="85"/>
        <v>0.46077243648380206</v>
      </c>
      <c r="L938" t="s">
        <v>21</v>
      </c>
      <c r="M938" t="s">
        <v>33</v>
      </c>
      <c r="N938" s="57">
        <f t="shared" si="86"/>
        <v>1049806000</v>
      </c>
      <c r="O938" s="57">
        <f t="shared" si="87"/>
        <v>639730000</v>
      </c>
      <c r="P938" s="58">
        <f t="shared" si="88"/>
        <v>0.75613410103530287</v>
      </c>
      <c r="Q938" s="58">
        <f t="shared" si="89"/>
        <v>0.46077243648380206</v>
      </c>
    </row>
    <row r="939" spans="1:17" x14ac:dyDescent="0.4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2">
        <f t="shared" si="84"/>
        <v>1119412000</v>
      </c>
      <c r="K939" s="5">
        <f t="shared" si="85"/>
        <v>0.46280316634567997</v>
      </c>
      <c r="L939" t="s">
        <v>21</v>
      </c>
      <c r="M939" t="s">
        <v>33</v>
      </c>
      <c r="N939" s="57">
        <f t="shared" si="86"/>
        <v>1119412000</v>
      </c>
      <c r="O939" s="57">
        <f t="shared" si="87"/>
        <v>682699000</v>
      </c>
      <c r="P939" s="58">
        <f t="shared" si="88"/>
        <v>0.75885187768745865</v>
      </c>
      <c r="Q939" s="58">
        <f t="shared" si="89"/>
        <v>0.46280316634567997</v>
      </c>
    </row>
    <row r="940" spans="1:17" hidden="1" x14ac:dyDescent="0.4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2">
        <f t="shared" si="84"/>
        <v>1080135000</v>
      </c>
      <c r="K940" s="5">
        <f t="shared" si="85"/>
        <v>0.44493081149714592</v>
      </c>
      <c r="L940" t="s">
        <v>21</v>
      </c>
      <c r="M940" t="s">
        <v>33</v>
      </c>
      <c r="N940" s="57">
        <f t="shared" si="86"/>
        <v>1080135000</v>
      </c>
      <c r="O940" s="57">
        <f t="shared" si="87"/>
        <v>633553000</v>
      </c>
      <c r="P940" s="58">
        <f t="shared" si="88"/>
        <v>0.75855586206121628</v>
      </c>
      <c r="Q940" s="58">
        <f t="shared" si="89"/>
        <v>0.44493081149714592</v>
      </c>
    </row>
    <row r="941" spans="1:17" hidden="1" x14ac:dyDescent="0.4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2">
        <f t="shared" si="84"/>
        <v>17806900000</v>
      </c>
      <c r="K941" s="5">
        <f t="shared" si="85"/>
        <v>0.25170107152021376</v>
      </c>
      <c r="L941" t="s">
        <v>24</v>
      </c>
      <c r="M941" t="s">
        <v>25</v>
      </c>
      <c r="N941" s="57">
        <f t="shared" si="86"/>
        <v>17806900000</v>
      </c>
      <c r="O941" s="57">
        <f t="shared" si="87"/>
        <v>5689300000</v>
      </c>
      <c r="P941" s="58">
        <f t="shared" si="88"/>
        <v>0.78779741100896328</v>
      </c>
      <c r="Q941" s="58">
        <f t="shared" si="89"/>
        <v>0.25170107152021376</v>
      </c>
    </row>
    <row r="942" spans="1:17" hidden="1" x14ac:dyDescent="0.4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2">
        <f t="shared" si="84"/>
        <v>18205000000</v>
      </c>
      <c r="K942" s="5">
        <f t="shared" si="85"/>
        <v>0.26249183363547079</v>
      </c>
      <c r="L942" t="s">
        <v>24</v>
      </c>
      <c r="M942" t="s">
        <v>25</v>
      </c>
      <c r="N942" s="57">
        <f t="shared" si="86"/>
        <v>18205000000</v>
      </c>
      <c r="O942" s="57">
        <f t="shared" si="87"/>
        <v>6067000000</v>
      </c>
      <c r="P942" s="58">
        <f t="shared" si="88"/>
        <v>0.78764856293617036</v>
      </c>
      <c r="Q942" s="58">
        <f t="shared" si="89"/>
        <v>0.26249183363547079</v>
      </c>
    </row>
    <row r="943" spans="1:17" hidden="1" x14ac:dyDescent="0.4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2">
        <f t="shared" si="84"/>
        <v>14683100000</v>
      </c>
      <c r="K943" s="5">
        <f t="shared" si="85"/>
        <v>0.18705520096249922</v>
      </c>
      <c r="L943" t="s">
        <v>24</v>
      </c>
      <c r="M943" t="s">
        <v>25</v>
      </c>
      <c r="N943" s="57">
        <f t="shared" si="86"/>
        <v>14683100000</v>
      </c>
      <c r="O943" s="57">
        <f t="shared" si="87"/>
        <v>3669200000</v>
      </c>
      <c r="P943" s="58">
        <f t="shared" si="88"/>
        <v>0.74854197679398027</v>
      </c>
      <c r="Q943" s="58">
        <f t="shared" si="89"/>
        <v>0.18705520096249922</v>
      </c>
    </row>
    <row r="944" spans="1:17" hidden="1" x14ac:dyDescent="0.4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2">
        <f t="shared" si="84"/>
        <v>14921500000</v>
      </c>
      <c r="K944" s="5">
        <f t="shared" si="85"/>
        <v>0.18501706022937367</v>
      </c>
      <c r="L944" t="s">
        <v>24</v>
      </c>
      <c r="M944" t="s">
        <v>25</v>
      </c>
      <c r="N944" s="57">
        <f t="shared" si="86"/>
        <v>14921500000</v>
      </c>
      <c r="O944" s="57">
        <f t="shared" si="87"/>
        <v>3692700000</v>
      </c>
      <c r="P944" s="58">
        <f t="shared" si="88"/>
        <v>0.74761883288991771</v>
      </c>
      <c r="Q944" s="58">
        <f t="shared" si="89"/>
        <v>0.18501706022937367</v>
      </c>
    </row>
    <row r="945" spans="1:17" hidden="1" x14ac:dyDescent="0.4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2">
        <f t="shared" si="84"/>
        <v>4187000000</v>
      </c>
      <c r="K945" s="5">
        <f t="shared" si="85"/>
        <v>9.9320957714184935E-2</v>
      </c>
      <c r="L945" t="s">
        <v>12</v>
      </c>
      <c r="M945" t="s">
        <v>90</v>
      </c>
      <c r="N945" s="57">
        <f t="shared" si="86"/>
        <v>4187000000</v>
      </c>
      <c r="O945" s="57">
        <f t="shared" si="87"/>
        <v>4505000000</v>
      </c>
      <c r="P945" s="58">
        <f t="shared" si="88"/>
        <v>9.2310066581418937E-2</v>
      </c>
      <c r="Q945" s="58">
        <f t="shared" si="89"/>
        <v>9.9320957714184935E-2</v>
      </c>
    </row>
    <row r="946" spans="1:17" hidden="1" x14ac:dyDescent="0.4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2">
        <f t="shared" si="84"/>
        <v>4683000000</v>
      </c>
      <c r="K946" s="5">
        <f t="shared" si="85"/>
        <v>0.12546938366795174</v>
      </c>
      <c r="L946" t="s">
        <v>12</v>
      </c>
      <c r="M946" t="s">
        <v>90</v>
      </c>
      <c r="N946" s="57">
        <f t="shared" si="86"/>
        <v>4683000000</v>
      </c>
      <c r="O946" s="57">
        <f t="shared" si="87"/>
        <v>5012000000</v>
      </c>
      <c r="P946" s="58">
        <f t="shared" si="88"/>
        <v>0.11723326490762531</v>
      </c>
      <c r="Q946" s="58">
        <f t="shared" si="89"/>
        <v>0.12546938366795174</v>
      </c>
    </row>
    <row r="947" spans="1:17" hidden="1" x14ac:dyDescent="0.4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2">
        <f t="shared" si="84"/>
        <v>4492000000</v>
      </c>
      <c r="K947" s="5">
        <f t="shared" si="85"/>
        <v>0.11624235247681074</v>
      </c>
      <c r="L947" t="s">
        <v>12</v>
      </c>
      <c r="M947" t="s">
        <v>90</v>
      </c>
      <c r="N947" s="57">
        <f t="shared" si="86"/>
        <v>4492000000</v>
      </c>
      <c r="O947" s="57">
        <f t="shared" si="87"/>
        <v>4712000000</v>
      </c>
      <c r="P947" s="58">
        <f t="shared" si="88"/>
        <v>0.11081507795539769</v>
      </c>
      <c r="Q947" s="58">
        <f t="shared" si="89"/>
        <v>0.11624235247681074</v>
      </c>
    </row>
    <row r="948" spans="1:17" hidden="1" x14ac:dyDescent="0.4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2">
        <f t="shared" si="84"/>
        <v>5062000000</v>
      </c>
      <c r="K948" s="5">
        <f t="shared" si="85"/>
        <v>0.11744412461903149</v>
      </c>
      <c r="L948" t="s">
        <v>12</v>
      </c>
      <c r="M948" t="s">
        <v>90</v>
      </c>
      <c r="N948" s="57">
        <f t="shared" si="86"/>
        <v>5062000000</v>
      </c>
      <c r="O948" s="57">
        <f t="shared" si="87"/>
        <v>5549000000</v>
      </c>
      <c r="P948" s="58">
        <f t="shared" si="88"/>
        <v>0.10713681002370468</v>
      </c>
      <c r="Q948" s="58">
        <f t="shared" si="89"/>
        <v>0.11744412461903149</v>
      </c>
    </row>
    <row r="949" spans="1:17" hidden="1" x14ac:dyDescent="0.4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2">
        <f t="shared" si="84"/>
        <v>950300000</v>
      </c>
      <c r="K949" s="5">
        <f t="shared" si="85"/>
        <v>0.16794312489901439</v>
      </c>
      <c r="L949" t="s">
        <v>41</v>
      </c>
      <c r="M949" t="s">
        <v>44</v>
      </c>
      <c r="N949" s="57">
        <f t="shared" si="86"/>
        <v>950300000</v>
      </c>
      <c r="O949" s="57">
        <f t="shared" si="87"/>
        <v>519700000</v>
      </c>
      <c r="P949" s="58">
        <f t="shared" si="88"/>
        <v>0.30709322992405885</v>
      </c>
      <c r="Q949" s="58">
        <f t="shared" si="89"/>
        <v>0.16794312489901439</v>
      </c>
    </row>
    <row r="950" spans="1:17" hidden="1" x14ac:dyDescent="0.4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2">
        <f t="shared" si="84"/>
        <v>1004400000</v>
      </c>
      <c r="K950" s="5">
        <f t="shared" si="85"/>
        <v>0.162933349609375</v>
      </c>
      <c r="L950" t="s">
        <v>41</v>
      </c>
      <c r="M950" t="s">
        <v>44</v>
      </c>
      <c r="N950" s="57">
        <f t="shared" si="86"/>
        <v>1004400000</v>
      </c>
      <c r="O950" s="57">
        <f t="shared" si="87"/>
        <v>533900000</v>
      </c>
      <c r="P950" s="58">
        <f t="shared" si="88"/>
        <v>0.3065185546875</v>
      </c>
      <c r="Q950" s="58">
        <f t="shared" si="89"/>
        <v>0.162933349609375</v>
      </c>
    </row>
    <row r="951" spans="1:17" hidden="1" x14ac:dyDescent="0.4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2">
        <f t="shared" si="84"/>
        <v>1032800000</v>
      </c>
      <c r="K951" s="5">
        <f t="shared" si="85"/>
        <v>0.16225412649613469</v>
      </c>
      <c r="L951" t="s">
        <v>41</v>
      </c>
      <c r="M951" t="s">
        <v>44</v>
      </c>
      <c r="N951" s="57">
        <f t="shared" si="86"/>
        <v>1032800000</v>
      </c>
      <c r="O951" s="57">
        <f t="shared" si="87"/>
        <v>543600000</v>
      </c>
      <c r="P951" s="58">
        <f t="shared" si="88"/>
        <v>0.30827090111333311</v>
      </c>
      <c r="Q951" s="58">
        <f t="shared" si="89"/>
        <v>0.16225412649613469</v>
      </c>
    </row>
    <row r="952" spans="1:17" hidden="1" x14ac:dyDescent="0.4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2">
        <f t="shared" si="84"/>
        <v>1082000000</v>
      </c>
      <c r="K952" s="5">
        <f t="shared" si="85"/>
        <v>0.17734202114580772</v>
      </c>
      <c r="L952" t="s">
        <v>41</v>
      </c>
      <c r="M952" t="s">
        <v>44</v>
      </c>
      <c r="N952" s="57">
        <f t="shared" si="86"/>
        <v>1082000000</v>
      </c>
      <c r="O952" s="57">
        <f t="shared" si="87"/>
        <v>577000000</v>
      </c>
      <c r="P952" s="58">
        <f t="shared" si="88"/>
        <v>0.33255470863044012</v>
      </c>
      <c r="Q952" s="58">
        <f t="shared" si="89"/>
        <v>0.17734202114580772</v>
      </c>
    </row>
    <row r="953" spans="1:17" hidden="1" x14ac:dyDescent="0.4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2">
        <f t="shared" si="84"/>
        <v>17327000000</v>
      </c>
      <c r="K953" s="5">
        <f t="shared" si="85"/>
        <v>7.0465746917123567E-2</v>
      </c>
      <c r="L953" t="s">
        <v>18</v>
      </c>
      <c r="M953" t="s">
        <v>293</v>
      </c>
      <c r="N953" s="57">
        <f t="shared" si="86"/>
        <v>17327000000</v>
      </c>
      <c r="O953" s="57">
        <f t="shared" si="87"/>
        <v>3560000000</v>
      </c>
      <c r="P953" s="58">
        <f t="shared" si="88"/>
        <v>0.34296629124522471</v>
      </c>
      <c r="Q953" s="58">
        <f t="shared" si="89"/>
        <v>7.0465746917123567E-2</v>
      </c>
    </row>
    <row r="954" spans="1:17" hidden="1" x14ac:dyDescent="0.4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2">
        <f t="shared" si="84"/>
        <v>18476000000</v>
      </c>
      <c r="K954" s="5">
        <f t="shared" si="85"/>
        <v>7.7671902203418394E-2</v>
      </c>
      <c r="L954" t="s">
        <v>18</v>
      </c>
      <c r="M954" t="s">
        <v>293</v>
      </c>
      <c r="N954" s="57">
        <f t="shared" si="86"/>
        <v>18476000000</v>
      </c>
      <c r="O954" s="57">
        <f t="shared" si="87"/>
        <v>4149000000</v>
      </c>
      <c r="P954" s="58">
        <f t="shared" si="88"/>
        <v>0.34588239698972234</v>
      </c>
      <c r="Q954" s="58">
        <f t="shared" si="89"/>
        <v>7.7671902203418394E-2</v>
      </c>
    </row>
    <row r="955" spans="1:17" hidden="1" x14ac:dyDescent="0.4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2">
        <f t="shared" si="84"/>
        <v>19558000000</v>
      </c>
      <c r="K955" s="5">
        <f t="shared" si="85"/>
        <v>8.5232022481902425E-2</v>
      </c>
      <c r="L955" t="s">
        <v>18</v>
      </c>
      <c r="M955" t="s">
        <v>293</v>
      </c>
      <c r="N955" s="57">
        <f t="shared" si="86"/>
        <v>19558000000</v>
      </c>
      <c r="O955" s="57">
        <f t="shared" si="87"/>
        <v>4792000000</v>
      </c>
      <c r="P955" s="58">
        <f t="shared" si="88"/>
        <v>0.34786475285915019</v>
      </c>
      <c r="Q955" s="58">
        <f t="shared" si="89"/>
        <v>8.5232022481902425E-2</v>
      </c>
    </row>
    <row r="956" spans="1:17" hidden="1" x14ac:dyDescent="0.4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2">
        <f t="shared" si="84"/>
        <v>20570000000</v>
      </c>
      <c r="K956" s="5">
        <f t="shared" si="85"/>
        <v>8.4148694857297632E-2</v>
      </c>
      <c r="L956" t="s">
        <v>18</v>
      </c>
      <c r="M956" t="s">
        <v>293</v>
      </c>
      <c r="N956" s="57">
        <f t="shared" si="86"/>
        <v>20570000000</v>
      </c>
      <c r="O956" s="57">
        <f t="shared" si="87"/>
        <v>4971000000</v>
      </c>
      <c r="P956" s="58">
        <f t="shared" si="88"/>
        <v>0.34820733317533936</v>
      </c>
      <c r="Q956" s="58">
        <f t="shared" si="89"/>
        <v>8.4148694857297632E-2</v>
      </c>
    </row>
    <row r="957" spans="1:17" hidden="1" x14ac:dyDescent="0.4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2">
        <f t="shared" si="84"/>
        <v>1403059000</v>
      </c>
      <c r="K957" s="5">
        <f t="shared" si="85"/>
        <v>3.2807378666242837E-2</v>
      </c>
      <c r="L957" t="s">
        <v>21</v>
      </c>
      <c r="M957" t="s">
        <v>67</v>
      </c>
      <c r="N957" s="57">
        <f t="shared" si="86"/>
        <v>1403059000</v>
      </c>
      <c r="O957" s="57">
        <f t="shared" si="87"/>
        <v>118071000</v>
      </c>
      <c r="P957" s="58">
        <f t="shared" si="88"/>
        <v>0.38985600108477103</v>
      </c>
      <c r="Q957" s="58">
        <f t="shared" si="89"/>
        <v>3.2807378666242837E-2</v>
      </c>
    </row>
    <row r="958" spans="1:17" hidden="1" x14ac:dyDescent="0.4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2">
        <f t="shared" si="84"/>
        <v>2007481000</v>
      </c>
      <c r="K958" s="5">
        <f t="shared" si="85"/>
        <v>0.1470856415317488</v>
      </c>
      <c r="L958" t="s">
        <v>21</v>
      </c>
      <c r="M958" t="s">
        <v>67</v>
      </c>
      <c r="N958" s="57">
        <f t="shared" si="86"/>
        <v>2007481000</v>
      </c>
      <c r="O958" s="57">
        <f t="shared" si="87"/>
        <v>677669000</v>
      </c>
      <c r="P958" s="58">
        <f t="shared" si="88"/>
        <v>0.43571659725883372</v>
      </c>
      <c r="Q958" s="58">
        <f t="shared" si="89"/>
        <v>0.1470856415317488</v>
      </c>
    </row>
    <row r="959" spans="1:17" x14ac:dyDescent="0.4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2">
        <f t="shared" si="84"/>
        <v>2284336000</v>
      </c>
      <c r="K959" s="5">
        <f t="shared" si="85"/>
        <v>0.16494229663499713</v>
      </c>
      <c r="L959" t="s">
        <v>21</v>
      </c>
      <c r="M959" t="s">
        <v>67</v>
      </c>
      <c r="N959" s="57">
        <f t="shared" si="86"/>
        <v>2284336000</v>
      </c>
      <c r="O959" s="57">
        <f t="shared" si="87"/>
        <v>867483000</v>
      </c>
      <c r="P959" s="58">
        <f t="shared" si="88"/>
        <v>0.43434122181760659</v>
      </c>
      <c r="Q959" s="58">
        <f t="shared" si="89"/>
        <v>0.16494229663499713</v>
      </c>
    </row>
    <row r="960" spans="1:17" hidden="1" x14ac:dyDescent="0.4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2">
        <f t="shared" si="84"/>
        <v>2618922000</v>
      </c>
      <c r="K960" s="5">
        <f t="shared" si="85"/>
        <v>0.18251368144137176</v>
      </c>
      <c r="L960" t="s">
        <v>21</v>
      </c>
      <c r="M960" t="s">
        <v>67</v>
      </c>
      <c r="N960" s="57">
        <f t="shared" si="86"/>
        <v>2618922000</v>
      </c>
      <c r="O960" s="57">
        <f t="shared" si="87"/>
        <v>1074256000</v>
      </c>
      <c r="P960" s="58">
        <f t="shared" si="88"/>
        <v>0.44494896526321492</v>
      </c>
      <c r="Q960" s="58">
        <f t="shared" si="89"/>
        <v>0.18251368144137176</v>
      </c>
    </row>
    <row r="961" spans="1:17" hidden="1" x14ac:dyDescent="0.4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2">
        <f t="shared" si="84"/>
        <v>330864000</v>
      </c>
      <c r="K961" s="5">
        <f t="shared" si="85"/>
        <v>-1.8706605502003044E-2</v>
      </c>
      <c r="L961" t="s">
        <v>46</v>
      </c>
      <c r="M961" t="s">
        <v>362</v>
      </c>
      <c r="N961" s="57">
        <f t="shared" si="86"/>
        <v>330864000</v>
      </c>
      <c r="O961" s="57">
        <f t="shared" si="87"/>
        <v>-146110000</v>
      </c>
      <c r="P961" s="58">
        <f t="shared" si="88"/>
        <v>4.2360839934396877E-2</v>
      </c>
      <c r="Q961" s="58">
        <f t="shared" si="89"/>
        <v>-1.8706605502003044E-2</v>
      </c>
    </row>
    <row r="962" spans="1:17" hidden="1" x14ac:dyDescent="0.4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2">
        <f t="shared" ref="J962:J1025" si="90">E962-F962</f>
        <v>1964071000</v>
      </c>
      <c r="K962" s="5">
        <f t="shared" ref="K962:K1025" si="91">(J962-G962-H962-I962)/E962</f>
        <v>-3.9968408832014343E-2</v>
      </c>
      <c r="L962" t="s">
        <v>46</v>
      </c>
      <c r="M962" t="s">
        <v>362</v>
      </c>
      <c r="N962" s="57">
        <f t="shared" si="86"/>
        <v>1964071000</v>
      </c>
      <c r="O962" s="57">
        <f t="shared" si="87"/>
        <v>-380970000</v>
      </c>
      <c r="P962" s="58">
        <f t="shared" si="88"/>
        <v>0.20605505079954656</v>
      </c>
      <c r="Q962" s="58">
        <f t="shared" si="89"/>
        <v>-3.9968408832014343E-2</v>
      </c>
    </row>
    <row r="963" spans="1:17" hidden="1" x14ac:dyDescent="0.4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2">
        <f t="shared" si="90"/>
        <v>2657611000</v>
      </c>
      <c r="K963" s="5">
        <f t="shared" si="91"/>
        <v>-3.6044534037353103E-2</v>
      </c>
      <c r="L963" t="s">
        <v>46</v>
      </c>
      <c r="M963" t="s">
        <v>362</v>
      </c>
      <c r="N963" s="57">
        <f t="shared" ref="N963:N1026" si="92">E963-F963</f>
        <v>2657611000</v>
      </c>
      <c r="O963" s="57">
        <f t="shared" ref="O963:O1026" si="93">N963-G963-H963-I963</f>
        <v>-385024000</v>
      </c>
      <c r="P963" s="58">
        <f t="shared" ref="P963:P1026" si="94">1-(F963/E963)</f>
        <v>0.24879578973659833</v>
      </c>
      <c r="Q963" s="58">
        <f t="shared" ref="Q963:Q1026" si="95">O963/E963</f>
        <v>-3.6044534037353103E-2</v>
      </c>
    </row>
    <row r="964" spans="1:17" hidden="1" x14ac:dyDescent="0.4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2">
        <f t="shared" si="90"/>
        <v>2439269000</v>
      </c>
      <c r="K964" s="5">
        <f t="shared" si="91"/>
        <v>-4.0027274249538031E-2</v>
      </c>
      <c r="L964" t="s">
        <v>46</v>
      </c>
      <c r="M964" t="s">
        <v>362</v>
      </c>
      <c r="N964" s="57">
        <f t="shared" si="92"/>
        <v>2439269000</v>
      </c>
      <c r="O964" s="57">
        <f t="shared" si="93"/>
        <v>-404936000</v>
      </c>
      <c r="P964" s="58">
        <f t="shared" si="94"/>
        <v>0.24111782906779433</v>
      </c>
      <c r="Q964" s="58">
        <f t="shared" si="95"/>
        <v>-4.0027274249538031E-2</v>
      </c>
    </row>
    <row r="965" spans="1:17" hidden="1" x14ac:dyDescent="0.4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2">
        <f t="shared" si="90"/>
        <v>9392000000</v>
      </c>
      <c r="K965" s="5">
        <f t="shared" si="91"/>
        <v>7.706650093225606E-2</v>
      </c>
      <c r="L965" t="s">
        <v>12</v>
      </c>
      <c r="M965" t="s">
        <v>13</v>
      </c>
      <c r="N965" s="57">
        <f t="shared" si="92"/>
        <v>9392000000</v>
      </c>
      <c r="O965" s="57">
        <f t="shared" si="93"/>
        <v>1364000000</v>
      </c>
      <c r="P965" s="58">
        <f t="shared" si="94"/>
        <v>0.53065144923442009</v>
      </c>
      <c r="Q965" s="58">
        <f t="shared" si="95"/>
        <v>7.706650093225606E-2</v>
      </c>
    </row>
    <row r="966" spans="1:17" hidden="1" x14ac:dyDescent="0.4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2">
        <f t="shared" si="90"/>
        <v>10928000000</v>
      </c>
      <c r="K966" s="5">
        <f t="shared" si="91"/>
        <v>0.12636388067723731</v>
      </c>
      <c r="L966" t="s">
        <v>12</v>
      </c>
      <c r="M966" t="s">
        <v>13</v>
      </c>
      <c r="N966" s="57">
        <f t="shared" si="92"/>
        <v>10928000000</v>
      </c>
      <c r="O966" s="57">
        <f t="shared" si="93"/>
        <v>2351000000</v>
      </c>
      <c r="P966" s="58">
        <f t="shared" si="94"/>
        <v>0.58736898683149685</v>
      </c>
      <c r="Q966" s="58">
        <f t="shared" si="95"/>
        <v>0.12636388067723731</v>
      </c>
    </row>
    <row r="967" spans="1:17" hidden="1" x14ac:dyDescent="0.4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2">
        <f t="shared" si="90"/>
        <v>13795000000</v>
      </c>
      <c r="K967" s="5">
        <f t="shared" si="91"/>
        <v>0.20963673057517659</v>
      </c>
      <c r="L967" t="s">
        <v>12</v>
      </c>
      <c r="M967" t="s">
        <v>13</v>
      </c>
      <c r="N967" s="57">
        <f t="shared" si="92"/>
        <v>13795000000</v>
      </c>
      <c r="O967" s="57">
        <f t="shared" si="93"/>
        <v>4155000000</v>
      </c>
      <c r="P967" s="58">
        <f t="shared" si="94"/>
        <v>0.69601412714429867</v>
      </c>
      <c r="Q967" s="58">
        <f t="shared" si="95"/>
        <v>0.20963673057517659</v>
      </c>
    </row>
    <row r="968" spans="1:17" hidden="1" x14ac:dyDescent="0.4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2">
        <f t="shared" si="90"/>
        <v>14293000000</v>
      </c>
      <c r="K968" s="5">
        <f t="shared" si="91"/>
        <v>0.18408812729498164</v>
      </c>
      <c r="L968" t="s">
        <v>12</v>
      </c>
      <c r="M968" t="s">
        <v>13</v>
      </c>
      <c r="N968" s="57">
        <f t="shared" si="92"/>
        <v>14293000000</v>
      </c>
      <c r="O968" s="57">
        <f t="shared" si="93"/>
        <v>3760000000</v>
      </c>
      <c r="P968" s="58">
        <f t="shared" si="94"/>
        <v>0.6997796817625459</v>
      </c>
      <c r="Q968" s="58">
        <f t="shared" si="95"/>
        <v>0.18408812729498164</v>
      </c>
    </row>
    <row r="969" spans="1:17" hidden="1" x14ac:dyDescent="0.4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2">
        <f t="shared" si="90"/>
        <v>2525000000</v>
      </c>
      <c r="K969" s="5">
        <f t="shared" si="91"/>
        <v>9.0181932245922206E-2</v>
      </c>
      <c r="L969" t="s">
        <v>181</v>
      </c>
      <c r="M969" t="s">
        <v>365</v>
      </c>
      <c r="N969" s="57">
        <f t="shared" si="92"/>
        <v>2525000000</v>
      </c>
      <c r="O969" s="57">
        <f t="shared" si="93"/>
        <v>575000000</v>
      </c>
      <c r="P969" s="58">
        <f t="shared" si="94"/>
        <v>0.39601631116687575</v>
      </c>
      <c r="Q969" s="58">
        <f t="shared" si="95"/>
        <v>9.0181932245922206E-2</v>
      </c>
    </row>
    <row r="970" spans="1:17" hidden="1" x14ac:dyDescent="0.4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2">
        <f t="shared" si="90"/>
        <v>2628000000</v>
      </c>
      <c r="K970" s="5">
        <f t="shared" si="91"/>
        <v>0.10549659432916204</v>
      </c>
      <c r="L970" t="s">
        <v>181</v>
      </c>
      <c r="M970" t="s">
        <v>365</v>
      </c>
      <c r="N970" s="57">
        <f t="shared" si="92"/>
        <v>2628000000</v>
      </c>
      <c r="O970" s="57">
        <f t="shared" si="93"/>
        <v>666000000</v>
      </c>
      <c r="P970" s="58">
        <f t="shared" si="94"/>
        <v>0.4162838587042611</v>
      </c>
      <c r="Q970" s="58">
        <f t="shared" si="95"/>
        <v>0.10549659432916204</v>
      </c>
    </row>
    <row r="971" spans="1:17" hidden="1" x14ac:dyDescent="0.4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2">
        <f t="shared" si="90"/>
        <v>3002000000</v>
      </c>
      <c r="K971" s="5">
        <f t="shared" si="91"/>
        <v>0.14947616939648811</v>
      </c>
      <c r="L971" t="s">
        <v>181</v>
      </c>
      <c r="M971" t="s">
        <v>365</v>
      </c>
      <c r="N971" s="57">
        <f t="shared" si="92"/>
        <v>3002000000</v>
      </c>
      <c r="O971" s="57">
        <f t="shared" si="93"/>
        <v>1013000000</v>
      </c>
      <c r="P971" s="58">
        <f t="shared" si="94"/>
        <v>0.4429688652796222</v>
      </c>
      <c r="Q971" s="58">
        <f t="shared" si="95"/>
        <v>0.14947616939648811</v>
      </c>
    </row>
    <row r="972" spans="1:17" hidden="1" x14ac:dyDescent="0.4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2">
        <f t="shared" si="90"/>
        <v>3964000000</v>
      </c>
      <c r="K972" s="5">
        <f t="shared" si="91"/>
        <v>0.16174504800097217</v>
      </c>
      <c r="L972" t="s">
        <v>181</v>
      </c>
      <c r="M972" t="s">
        <v>365</v>
      </c>
      <c r="N972" s="57">
        <f t="shared" si="92"/>
        <v>3964000000</v>
      </c>
      <c r="O972" s="57">
        <f t="shared" si="93"/>
        <v>1331000000</v>
      </c>
      <c r="P972" s="58">
        <f t="shared" si="94"/>
        <v>0.48171102199538218</v>
      </c>
      <c r="Q972" s="58">
        <f t="shared" si="95"/>
        <v>0.16174504800097217</v>
      </c>
    </row>
    <row r="973" spans="1:17" hidden="1" x14ac:dyDescent="0.4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2">
        <f t="shared" si="90"/>
        <v>5757000000</v>
      </c>
      <c r="K973" s="5">
        <f t="shared" si="91"/>
        <v>0.10310460398659375</v>
      </c>
      <c r="L973" t="s">
        <v>58</v>
      </c>
      <c r="M973" t="s">
        <v>192</v>
      </c>
      <c r="N973" s="57">
        <f t="shared" si="92"/>
        <v>5757000000</v>
      </c>
      <c r="O973" s="57">
        <f t="shared" si="93"/>
        <v>4676000000</v>
      </c>
      <c r="P973" s="58">
        <f t="shared" si="94"/>
        <v>0.12694037749162113</v>
      </c>
      <c r="Q973" s="58">
        <f t="shared" si="95"/>
        <v>0.10310460398659375</v>
      </c>
    </row>
    <row r="974" spans="1:17" hidden="1" x14ac:dyDescent="0.4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2">
        <f t="shared" si="90"/>
        <v>6122000000</v>
      </c>
      <c r="K974" s="5">
        <f t="shared" si="91"/>
        <v>0.11579138486677863</v>
      </c>
      <c r="L974" t="s">
        <v>58</v>
      </c>
      <c r="M974" t="s">
        <v>192</v>
      </c>
      <c r="N974" s="57">
        <f t="shared" si="92"/>
        <v>6122000000</v>
      </c>
      <c r="O974" s="57">
        <f t="shared" si="93"/>
        <v>5102000000</v>
      </c>
      <c r="P974" s="58">
        <f t="shared" si="94"/>
        <v>0.13894058372293583</v>
      </c>
      <c r="Q974" s="58">
        <f t="shared" si="95"/>
        <v>0.11579138486677863</v>
      </c>
    </row>
    <row r="975" spans="1:17" hidden="1" x14ac:dyDescent="0.4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2">
        <f t="shared" si="90"/>
        <v>6669000000</v>
      </c>
      <c r="K975" s="5">
        <f t="shared" si="91"/>
        <v>0.12576740922645149</v>
      </c>
      <c r="L975" t="s">
        <v>58</v>
      </c>
      <c r="M975" t="s">
        <v>192</v>
      </c>
      <c r="N975" s="57">
        <f t="shared" si="92"/>
        <v>6669000000</v>
      </c>
      <c r="O975" s="57">
        <f t="shared" si="93"/>
        <v>5736000000</v>
      </c>
      <c r="P975" s="58">
        <f t="shared" si="94"/>
        <v>0.14622434660585859</v>
      </c>
      <c r="Q975" s="58">
        <f t="shared" si="95"/>
        <v>0.12576740922645149</v>
      </c>
    </row>
    <row r="976" spans="1:17" hidden="1" x14ac:dyDescent="0.4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2">
        <f t="shared" si="90"/>
        <v>7052000000</v>
      </c>
      <c r="K976" s="5">
        <f t="shared" si="91"/>
        <v>0.18701695433022758</v>
      </c>
      <c r="L976" t="s">
        <v>58</v>
      </c>
      <c r="M976" t="s">
        <v>192</v>
      </c>
      <c r="N976" s="57">
        <f t="shared" si="92"/>
        <v>7052000000</v>
      </c>
      <c r="O976" s="57">
        <f t="shared" si="93"/>
        <v>6122000000</v>
      </c>
      <c r="P976" s="58">
        <f t="shared" si="94"/>
        <v>0.21542691308996487</v>
      </c>
      <c r="Q976" s="58">
        <f t="shared" si="95"/>
        <v>0.18701695433022758</v>
      </c>
    </row>
    <row r="977" spans="1:17" hidden="1" x14ac:dyDescent="0.4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2">
        <f t="shared" si="90"/>
        <v>11148000000</v>
      </c>
      <c r="K977" s="5">
        <f t="shared" si="91"/>
        <v>9.6294155891064076E-2</v>
      </c>
      <c r="L977" t="s">
        <v>18</v>
      </c>
      <c r="M977" t="s">
        <v>333</v>
      </c>
      <c r="N977" s="57">
        <f t="shared" si="92"/>
        <v>11148000000</v>
      </c>
      <c r="O977" s="57">
        <f t="shared" si="93"/>
        <v>2666000000</v>
      </c>
      <c r="P977" s="58">
        <f t="shared" si="94"/>
        <v>0.40265838329841797</v>
      </c>
      <c r="Q977" s="58">
        <f t="shared" si="95"/>
        <v>9.6294155891064076E-2</v>
      </c>
    </row>
    <row r="978" spans="1:17" hidden="1" x14ac:dyDescent="0.4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2">
        <f t="shared" si="90"/>
        <v>11206000000</v>
      </c>
      <c r="K978" s="5">
        <f t="shared" si="91"/>
        <v>9.9029751888582582E-2</v>
      </c>
      <c r="L978" t="s">
        <v>18</v>
      </c>
      <c r="M978" t="s">
        <v>333</v>
      </c>
      <c r="N978" s="57">
        <f t="shared" si="92"/>
        <v>11206000000</v>
      </c>
      <c r="O978" s="57">
        <f t="shared" si="93"/>
        <v>2766000000</v>
      </c>
      <c r="P978" s="58">
        <f t="shared" si="94"/>
        <v>0.40120296444810422</v>
      </c>
      <c r="Q978" s="58">
        <f t="shared" si="95"/>
        <v>9.9029751888582582E-2</v>
      </c>
    </row>
    <row r="979" spans="1:17" hidden="1" x14ac:dyDescent="0.4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2">
        <f t="shared" si="90"/>
        <v>11242000000</v>
      </c>
      <c r="K979" s="5">
        <f t="shared" si="91"/>
        <v>0.10272193559864792</v>
      </c>
      <c r="L979" t="s">
        <v>18</v>
      </c>
      <c r="M979" t="s">
        <v>333</v>
      </c>
      <c r="N979" s="57">
        <f t="shared" si="92"/>
        <v>11242000000</v>
      </c>
      <c r="O979" s="57">
        <f t="shared" si="93"/>
        <v>2887000000</v>
      </c>
      <c r="P979" s="58">
        <f t="shared" si="94"/>
        <v>0.4</v>
      </c>
      <c r="Q979" s="58">
        <f t="shared" si="95"/>
        <v>0.10272193559864792</v>
      </c>
    </row>
    <row r="980" spans="1:17" hidden="1" x14ac:dyDescent="0.4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2">
        <f t="shared" si="90"/>
        <v>10583000000</v>
      </c>
      <c r="K980" s="5">
        <f t="shared" si="91"/>
        <v>8.5933749399903989E-2</v>
      </c>
      <c r="L980" t="s">
        <v>18</v>
      </c>
      <c r="M980" t="s">
        <v>333</v>
      </c>
      <c r="N980" s="57">
        <f t="shared" si="92"/>
        <v>10583000000</v>
      </c>
      <c r="O980" s="57">
        <f t="shared" si="93"/>
        <v>2327000000</v>
      </c>
      <c r="P980" s="58">
        <f t="shared" si="94"/>
        <v>0.39081945418959341</v>
      </c>
      <c r="Q980" s="58">
        <f t="shared" si="95"/>
        <v>8.5933749399903989E-2</v>
      </c>
    </row>
    <row r="981" spans="1:17" hidden="1" x14ac:dyDescent="0.4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2">
        <f t="shared" si="90"/>
        <v>8312000000</v>
      </c>
      <c r="K981" s="5">
        <f t="shared" si="91"/>
        <v>0.55317613089509143</v>
      </c>
      <c r="L981" t="s">
        <v>21</v>
      </c>
      <c r="M981" t="s">
        <v>56</v>
      </c>
      <c r="N981" s="57">
        <f t="shared" si="92"/>
        <v>8312000000</v>
      </c>
      <c r="O981" s="57">
        <f t="shared" si="93"/>
        <v>4598000000</v>
      </c>
      <c r="P981" s="58">
        <f t="shared" si="94"/>
        <v>1</v>
      </c>
      <c r="Q981" s="58">
        <f t="shared" si="95"/>
        <v>0.55317613089509143</v>
      </c>
    </row>
    <row r="982" spans="1:17" hidden="1" x14ac:dyDescent="0.4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2">
        <f t="shared" si="90"/>
        <v>9441000000</v>
      </c>
      <c r="K982" s="5">
        <f t="shared" si="91"/>
        <v>0.54083253892596128</v>
      </c>
      <c r="L982" t="s">
        <v>21</v>
      </c>
      <c r="M982" t="s">
        <v>56</v>
      </c>
      <c r="N982" s="57">
        <f t="shared" si="92"/>
        <v>9441000000</v>
      </c>
      <c r="O982" s="57">
        <f t="shared" si="93"/>
        <v>5106000000</v>
      </c>
      <c r="P982" s="58">
        <f t="shared" si="94"/>
        <v>1</v>
      </c>
      <c r="Q982" s="58">
        <f t="shared" si="95"/>
        <v>0.54083253892596128</v>
      </c>
    </row>
    <row r="983" spans="1:17" x14ac:dyDescent="0.4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2">
        <f t="shared" si="90"/>
        <v>9667000000</v>
      </c>
      <c r="K983" s="5">
        <f t="shared" si="91"/>
        <v>0.53160235853936066</v>
      </c>
      <c r="L983" t="s">
        <v>21</v>
      </c>
      <c r="M983" t="s">
        <v>56</v>
      </c>
      <c r="N983" s="57">
        <f t="shared" si="92"/>
        <v>9667000000</v>
      </c>
      <c r="O983" s="57">
        <f t="shared" si="93"/>
        <v>5139000000</v>
      </c>
      <c r="P983" s="58">
        <f t="shared" si="94"/>
        <v>1</v>
      </c>
      <c r="Q983" s="58">
        <f t="shared" si="95"/>
        <v>0.53160235853936066</v>
      </c>
    </row>
    <row r="984" spans="1:17" hidden="1" x14ac:dyDescent="0.4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2">
        <f t="shared" si="90"/>
        <v>10776000000</v>
      </c>
      <c r="K984" s="5">
        <f t="shared" si="91"/>
        <v>0.54547141796585008</v>
      </c>
      <c r="L984" t="s">
        <v>21</v>
      </c>
      <c r="M984" t="s">
        <v>56</v>
      </c>
      <c r="N984" s="57">
        <f t="shared" si="92"/>
        <v>10776000000</v>
      </c>
      <c r="O984" s="57">
        <f t="shared" si="93"/>
        <v>5878000000</v>
      </c>
      <c r="P984" s="58">
        <f t="shared" si="94"/>
        <v>1</v>
      </c>
      <c r="Q984" s="58">
        <f t="shared" si="95"/>
        <v>0.54547141796585008</v>
      </c>
    </row>
    <row r="985" spans="1:17" hidden="1" x14ac:dyDescent="0.4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2">
        <f t="shared" si="90"/>
        <v>358613000</v>
      </c>
      <c r="K985" s="5">
        <f t="shared" si="91"/>
        <v>0.39985668896883303</v>
      </c>
      <c r="L985" t="s">
        <v>51</v>
      </c>
      <c r="M985" t="s">
        <v>233</v>
      </c>
      <c r="N985" s="57">
        <f t="shared" si="92"/>
        <v>358613000</v>
      </c>
      <c r="O985" s="57">
        <f t="shared" si="93"/>
        <v>190287000</v>
      </c>
      <c r="P985" s="58">
        <f t="shared" si="94"/>
        <v>0.75356596510103224</v>
      </c>
      <c r="Q985" s="58">
        <f t="shared" si="95"/>
        <v>0.39985668896883303</v>
      </c>
    </row>
    <row r="986" spans="1:17" hidden="1" x14ac:dyDescent="0.4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2">
        <f t="shared" si="90"/>
        <v>463440000</v>
      </c>
      <c r="K986" s="5">
        <f t="shared" si="91"/>
        <v>0.36623865049017296</v>
      </c>
      <c r="L986" t="s">
        <v>51</v>
      </c>
      <c r="M986" t="s">
        <v>233</v>
      </c>
      <c r="N986" s="57">
        <f t="shared" si="92"/>
        <v>463440000</v>
      </c>
      <c r="O986" s="57">
        <f t="shared" si="93"/>
        <v>232741000</v>
      </c>
      <c r="P986" s="58">
        <f t="shared" si="94"/>
        <v>0.72926403247887461</v>
      </c>
      <c r="Q986" s="58">
        <f t="shared" si="95"/>
        <v>0.36623865049017296</v>
      </c>
    </row>
    <row r="987" spans="1:17" hidden="1" x14ac:dyDescent="0.4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2">
        <f t="shared" si="90"/>
        <v>716953000</v>
      </c>
      <c r="K987" s="5">
        <f t="shared" si="91"/>
        <v>0.36023931506794099</v>
      </c>
      <c r="L987" t="s">
        <v>51</v>
      </c>
      <c r="M987" t="s">
        <v>233</v>
      </c>
      <c r="N987" s="57">
        <f t="shared" si="92"/>
        <v>716953000</v>
      </c>
      <c r="O987" s="57">
        <f t="shared" si="93"/>
        <v>357477000</v>
      </c>
      <c r="P987" s="58">
        <f t="shared" si="94"/>
        <v>0.72249307691377485</v>
      </c>
      <c r="Q987" s="58">
        <f t="shared" si="95"/>
        <v>0.36023931506794099</v>
      </c>
    </row>
    <row r="988" spans="1:17" hidden="1" x14ac:dyDescent="0.4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2">
        <f t="shared" si="90"/>
        <v>761878000</v>
      </c>
      <c r="K988" s="5">
        <f t="shared" si="91"/>
        <v>0.39640805961761794</v>
      </c>
      <c r="L988" t="s">
        <v>51</v>
      </c>
      <c r="M988" t="s">
        <v>233</v>
      </c>
      <c r="N988" s="57">
        <f t="shared" si="92"/>
        <v>761878000</v>
      </c>
      <c r="O988" s="57">
        <f t="shared" si="93"/>
        <v>413366000</v>
      </c>
      <c r="P988" s="58">
        <f t="shared" si="94"/>
        <v>0.73062269186471918</v>
      </c>
      <c r="Q988" s="58">
        <f t="shared" si="95"/>
        <v>0.39640805961761794</v>
      </c>
    </row>
    <row r="989" spans="1:17" hidden="1" x14ac:dyDescent="0.4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2">
        <f t="shared" si="90"/>
        <v>459984000</v>
      </c>
      <c r="K989" s="5">
        <f t="shared" si="91"/>
        <v>0.20306902548785793</v>
      </c>
      <c r="L989" t="s">
        <v>51</v>
      </c>
      <c r="M989" t="s">
        <v>264</v>
      </c>
      <c r="N989" s="57">
        <f t="shared" si="92"/>
        <v>459984000</v>
      </c>
      <c r="O989" s="57">
        <f t="shared" si="93"/>
        <v>161951000</v>
      </c>
      <c r="P989" s="58">
        <f t="shared" si="94"/>
        <v>0.57677015035416179</v>
      </c>
      <c r="Q989" s="58">
        <f t="shared" si="95"/>
        <v>0.20306902548785793</v>
      </c>
    </row>
    <row r="990" spans="1:17" hidden="1" x14ac:dyDescent="0.4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2">
        <f t="shared" si="90"/>
        <v>606219000</v>
      </c>
      <c r="K990" s="5">
        <f t="shared" si="91"/>
        <v>0.21494645328929796</v>
      </c>
      <c r="L990" t="s">
        <v>51</v>
      </c>
      <c r="M990" t="s">
        <v>264</v>
      </c>
      <c r="N990" s="57">
        <f t="shared" si="92"/>
        <v>606219000</v>
      </c>
      <c r="O990" s="57">
        <f t="shared" si="93"/>
        <v>221282000</v>
      </c>
      <c r="P990" s="58">
        <f t="shared" si="94"/>
        <v>0.58886228417397213</v>
      </c>
      <c r="Q990" s="58">
        <f t="shared" si="95"/>
        <v>0.21494645328929796</v>
      </c>
    </row>
    <row r="991" spans="1:17" hidden="1" x14ac:dyDescent="0.4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2">
        <f t="shared" si="90"/>
        <v>663318000</v>
      </c>
      <c r="K991" s="5">
        <f t="shared" si="91"/>
        <v>0.23088956586174855</v>
      </c>
      <c r="L991" t="s">
        <v>51</v>
      </c>
      <c r="M991" t="s">
        <v>264</v>
      </c>
      <c r="N991" s="57">
        <f t="shared" si="92"/>
        <v>663318000</v>
      </c>
      <c r="O991" s="57">
        <f t="shared" si="93"/>
        <v>255190000</v>
      </c>
      <c r="P991" s="58">
        <f t="shared" si="94"/>
        <v>0.60015363081736472</v>
      </c>
      <c r="Q991" s="58">
        <f t="shared" si="95"/>
        <v>0.23088956586174855</v>
      </c>
    </row>
    <row r="992" spans="1:17" hidden="1" x14ac:dyDescent="0.4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2">
        <f t="shared" si="90"/>
        <v>790790000</v>
      </c>
      <c r="K992" s="5">
        <f t="shared" si="91"/>
        <v>0.23013486793841395</v>
      </c>
      <c r="L992" t="s">
        <v>51</v>
      </c>
      <c r="M992" t="s">
        <v>264</v>
      </c>
      <c r="N992" s="57">
        <f t="shared" si="92"/>
        <v>790790000</v>
      </c>
      <c r="O992" s="57">
        <f t="shared" si="93"/>
        <v>296448000</v>
      </c>
      <c r="P992" s="58">
        <f t="shared" si="94"/>
        <v>0.61389637378905704</v>
      </c>
      <c r="Q992" s="58">
        <f t="shared" si="95"/>
        <v>0.23013486793841395</v>
      </c>
    </row>
    <row r="993" spans="1:17" hidden="1" x14ac:dyDescent="0.4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2">
        <f t="shared" si="90"/>
        <v>1624000000</v>
      </c>
      <c r="K993" s="5">
        <f t="shared" si="91"/>
        <v>7.9566615879465036E-2</v>
      </c>
      <c r="L993" t="s">
        <v>18</v>
      </c>
      <c r="M993" t="s">
        <v>132</v>
      </c>
      <c r="N993" s="57">
        <f t="shared" si="92"/>
        <v>1624000000</v>
      </c>
      <c r="O993" s="57">
        <f t="shared" si="93"/>
        <v>940000000</v>
      </c>
      <c r="P993" s="58">
        <f t="shared" si="94"/>
        <v>0.13746402573218219</v>
      </c>
      <c r="Q993" s="58">
        <f t="shared" si="95"/>
        <v>7.9566615879465036E-2</v>
      </c>
    </row>
    <row r="994" spans="1:17" hidden="1" x14ac:dyDescent="0.4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2">
        <f t="shared" si="90"/>
        <v>1764000000</v>
      </c>
      <c r="K994" s="5">
        <f t="shared" si="91"/>
        <v>7.7284105131414274E-2</v>
      </c>
      <c r="L994" t="s">
        <v>18</v>
      </c>
      <c r="M994" t="s">
        <v>132</v>
      </c>
      <c r="N994" s="57">
        <f t="shared" si="92"/>
        <v>1764000000</v>
      </c>
      <c r="O994" s="57">
        <f t="shared" si="93"/>
        <v>988000000</v>
      </c>
      <c r="P994" s="58">
        <f t="shared" si="94"/>
        <v>0.13798498122653313</v>
      </c>
      <c r="Q994" s="58">
        <f t="shared" si="95"/>
        <v>7.7284105131414274E-2</v>
      </c>
    </row>
    <row r="995" spans="1:17" hidden="1" x14ac:dyDescent="0.4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2">
        <f t="shared" si="90"/>
        <v>1966000000</v>
      </c>
      <c r="K995" s="5">
        <f t="shared" si="91"/>
        <v>8.400985792983473E-2</v>
      </c>
      <c r="L995" t="s">
        <v>18</v>
      </c>
      <c r="M995" t="s">
        <v>132</v>
      </c>
      <c r="N995" s="57">
        <f t="shared" si="92"/>
        <v>1966000000</v>
      </c>
      <c r="O995" s="57">
        <f t="shared" si="93"/>
        <v>1159000000</v>
      </c>
      <c r="P995" s="58">
        <f t="shared" si="94"/>
        <v>0.14250507393447376</v>
      </c>
      <c r="Q995" s="58">
        <f t="shared" si="95"/>
        <v>8.400985792983473E-2</v>
      </c>
    </row>
    <row r="996" spans="1:17" hidden="1" x14ac:dyDescent="0.4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2">
        <f t="shared" si="90"/>
        <v>2123000000</v>
      </c>
      <c r="K996" s="5">
        <f t="shared" si="91"/>
        <v>9.319342813751208E-2</v>
      </c>
      <c r="L996" t="s">
        <v>18</v>
      </c>
      <c r="M996" t="s">
        <v>132</v>
      </c>
      <c r="N996" s="57">
        <f t="shared" si="92"/>
        <v>2123000000</v>
      </c>
      <c r="O996" s="57">
        <f t="shared" si="93"/>
        <v>1350000000</v>
      </c>
      <c r="P996" s="58">
        <f t="shared" si="94"/>
        <v>0.14655529476736162</v>
      </c>
      <c r="Q996" s="58">
        <f t="shared" si="95"/>
        <v>9.319342813751208E-2</v>
      </c>
    </row>
    <row r="997" spans="1:17" hidden="1" x14ac:dyDescent="0.4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2">
        <f t="shared" si="90"/>
        <v>1959000000</v>
      </c>
      <c r="K997" s="5">
        <f t="shared" si="91"/>
        <v>9.0519153971306027E-2</v>
      </c>
      <c r="L997" t="s">
        <v>12</v>
      </c>
      <c r="M997" t="s">
        <v>63</v>
      </c>
      <c r="N997" s="57">
        <f t="shared" si="92"/>
        <v>1959000000</v>
      </c>
      <c r="O997" s="57">
        <f t="shared" si="93"/>
        <v>612000000</v>
      </c>
      <c r="P997" s="58">
        <f t="shared" si="94"/>
        <v>0.28975003697677859</v>
      </c>
      <c r="Q997" s="58">
        <f t="shared" si="95"/>
        <v>9.0519153971306027E-2</v>
      </c>
    </row>
    <row r="998" spans="1:17" hidden="1" x14ac:dyDescent="0.4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2">
        <f t="shared" si="90"/>
        <v>2060000000</v>
      </c>
      <c r="K998" s="5">
        <f t="shared" si="91"/>
        <v>0.10305452469312018</v>
      </c>
      <c r="L998" t="s">
        <v>12</v>
      </c>
      <c r="M998" t="s">
        <v>63</v>
      </c>
      <c r="N998" s="57">
        <f t="shared" si="92"/>
        <v>2060000000</v>
      </c>
      <c r="O998" s="57">
        <f t="shared" si="93"/>
        <v>722000000</v>
      </c>
      <c r="P998" s="58">
        <f t="shared" si="94"/>
        <v>0.29403368541250352</v>
      </c>
      <c r="Q998" s="58">
        <f t="shared" si="95"/>
        <v>0.10305452469312018</v>
      </c>
    </row>
    <row r="999" spans="1:17" hidden="1" x14ac:dyDescent="0.4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2">
        <f t="shared" si="90"/>
        <v>2253000000</v>
      </c>
      <c r="K999" s="5">
        <f t="shared" si="91"/>
        <v>0.12797535704284513</v>
      </c>
      <c r="L999" t="s">
        <v>12</v>
      </c>
      <c r="M999" t="s">
        <v>63</v>
      </c>
      <c r="N999" s="57">
        <f t="shared" si="92"/>
        <v>2253000000</v>
      </c>
      <c r="O999" s="57">
        <f t="shared" si="93"/>
        <v>914000000</v>
      </c>
      <c r="P999" s="58">
        <f t="shared" si="94"/>
        <v>0.31545785494259315</v>
      </c>
      <c r="Q999" s="58">
        <f t="shared" si="95"/>
        <v>0.12797535704284513</v>
      </c>
    </row>
    <row r="1000" spans="1:17" hidden="1" x14ac:dyDescent="0.4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2">
        <f t="shared" si="90"/>
        <v>2456000000</v>
      </c>
      <c r="K1000" s="5">
        <f t="shared" si="91"/>
        <v>0.14312899279597663</v>
      </c>
      <c r="L1000" t="s">
        <v>12</v>
      </c>
      <c r="M1000" t="s">
        <v>63</v>
      </c>
      <c r="N1000" s="57">
        <f t="shared" si="92"/>
        <v>2456000000</v>
      </c>
      <c r="O1000" s="57">
        <f t="shared" si="93"/>
        <v>1053000000</v>
      </c>
      <c r="P1000" s="58">
        <f t="shared" si="94"/>
        <v>0.33383172488786195</v>
      </c>
      <c r="Q1000" s="58">
        <f t="shared" si="95"/>
        <v>0.14312899279597663</v>
      </c>
    </row>
    <row r="1001" spans="1:17" hidden="1" x14ac:dyDescent="0.4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2">
        <f t="shared" si="90"/>
        <v>3409197000</v>
      </c>
      <c r="K1001" s="5">
        <f t="shared" si="91"/>
        <v>0.15901478317383549</v>
      </c>
      <c r="L1001" t="s">
        <v>18</v>
      </c>
      <c r="M1001" t="s">
        <v>285</v>
      </c>
      <c r="N1001" s="57">
        <f t="shared" si="92"/>
        <v>3409197000</v>
      </c>
      <c r="O1001" s="57">
        <f t="shared" si="93"/>
        <v>1021015000</v>
      </c>
      <c r="P1001" s="58">
        <f t="shared" si="94"/>
        <v>0.53095470855167692</v>
      </c>
      <c r="Q1001" s="58">
        <f t="shared" si="95"/>
        <v>0.15901478317383549</v>
      </c>
    </row>
    <row r="1002" spans="1:17" hidden="1" x14ac:dyDescent="0.4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2">
        <f t="shared" si="90"/>
        <v>3478883000</v>
      </c>
      <c r="K1002" s="5">
        <f t="shared" si="91"/>
        <v>0.18012682400878843</v>
      </c>
      <c r="L1002" t="s">
        <v>18</v>
      </c>
      <c r="M1002" t="s">
        <v>285</v>
      </c>
      <c r="N1002" s="57">
        <f t="shared" si="92"/>
        <v>3478883000</v>
      </c>
      <c r="O1002" s="57">
        <f t="shared" si="93"/>
        <v>1168103000</v>
      </c>
      <c r="P1002" s="58">
        <f t="shared" si="94"/>
        <v>0.53645966656036825</v>
      </c>
      <c r="Q1002" s="58">
        <f t="shared" si="95"/>
        <v>0.18012682400878843</v>
      </c>
    </row>
    <row r="1003" spans="1:17" hidden="1" x14ac:dyDescent="0.4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2">
        <f t="shared" si="90"/>
        <v>3001022000</v>
      </c>
      <c r="K1003" s="5">
        <f t="shared" si="91"/>
        <v>0.10852152098195514</v>
      </c>
      <c r="L1003" t="s">
        <v>18</v>
      </c>
      <c r="M1003" t="s">
        <v>285</v>
      </c>
      <c r="N1003" s="57">
        <f t="shared" si="92"/>
        <v>3001022000</v>
      </c>
      <c r="O1003" s="57">
        <f t="shared" si="93"/>
        <v>653714000</v>
      </c>
      <c r="P1003" s="58">
        <f t="shared" si="94"/>
        <v>0.49819259177608088</v>
      </c>
      <c r="Q1003" s="58">
        <f t="shared" si="95"/>
        <v>0.10852152098195514</v>
      </c>
    </row>
    <row r="1004" spans="1:17" hidden="1" x14ac:dyDescent="0.4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2">
        <f t="shared" si="90"/>
        <v>2806358000</v>
      </c>
      <c r="K1004" s="5">
        <f t="shared" si="91"/>
        <v>9.4855112910520137E-2</v>
      </c>
      <c r="L1004" t="s">
        <v>18</v>
      </c>
      <c r="M1004" t="s">
        <v>285</v>
      </c>
      <c r="N1004" s="57">
        <f t="shared" si="92"/>
        <v>2806358000</v>
      </c>
      <c r="O1004" s="57">
        <f t="shared" si="93"/>
        <v>540922000</v>
      </c>
      <c r="P1004" s="58">
        <f t="shared" si="94"/>
        <v>0.49211791156089324</v>
      </c>
      <c r="Q1004" s="58">
        <f t="shared" si="95"/>
        <v>9.4855112910520137E-2</v>
      </c>
    </row>
    <row r="1005" spans="1:17" hidden="1" x14ac:dyDescent="0.4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2">
        <f t="shared" si="90"/>
        <v>10816300000</v>
      </c>
      <c r="K1005" s="5">
        <f t="shared" si="91"/>
        <v>0.31213407334856896</v>
      </c>
      <c r="L1005" t="s">
        <v>18</v>
      </c>
      <c r="M1005" t="s">
        <v>154</v>
      </c>
      <c r="N1005" s="57">
        <f t="shared" si="92"/>
        <v>10816300000</v>
      </c>
      <c r="O1005" s="57">
        <f t="shared" si="93"/>
        <v>8604600000</v>
      </c>
      <c r="P1005" s="58">
        <f t="shared" si="94"/>
        <v>0.39236405847571376</v>
      </c>
      <c r="Q1005" s="58">
        <f t="shared" si="95"/>
        <v>0.31213407334856896</v>
      </c>
    </row>
    <row r="1006" spans="1:17" hidden="1" x14ac:dyDescent="0.4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2">
        <f t="shared" si="90"/>
        <v>10902700000</v>
      </c>
      <c r="K1006" s="5">
        <f t="shared" si="91"/>
        <v>0.31183354266216462</v>
      </c>
      <c r="L1006" t="s">
        <v>18</v>
      </c>
      <c r="M1006" t="s">
        <v>154</v>
      </c>
      <c r="N1006" s="57">
        <f t="shared" si="92"/>
        <v>10902700000</v>
      </c>
      <c r="O1006" s="57">
        <f t="shared" si="93"/>
        <v>8764300000</v>
      </c>
      <c r="P1006" s="58">
        <f t="shared" si="94"/>
        <v>0.38791775333829082</v>
      </c>
      <c r="Q1006" s="58">
        <f t="shared" si="95"/>
        <v>0.31183354266216462</v>
      </c>
    </row>
    <row r="1007" spans="1:17" hidden="1" x14ac:dyDescent="0.4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2">
        <f t="shared" si="90"/>
        <v>10455700000</v>
      </c>
      <c r="K1007" s="5">
        <f t="shared" si="91"/>
        <v>0.28968015363703614</v>
      </c>
      <c r="L1007" t="s">
        <v>18</v>
      </c>
      <c r="M1007" t="s">
        <v>154</v>
      </c>
      <c r="N1007" s="57">
        <f t="shared" si="92"/>
        <v>10455700000</v>
      </c>
      <c r="O1007" s="57">
        <f t="shared" si="93"/>
        <v>7949200000</v>
      </c>
      <c r="P1007" s="58">
        <f t="shared" si="94"/>
        <v>0.38102057847113657</v>
      </c>
      <c r="Q1007" s="58">
        <f t="shared" si="95"/>
        <v>0.28968015363703614</v>
      </c>
    </row>
    <row r="1008" spans="1:17" hidden="1" x14ac:dyDescent="0.4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2">
        <f t="shared" si="90"/>
        <v>9789200000</v>
      </c>
      <c r="K1008" s="5">
        <f t="shared" si="91"/>
        <v>0.28117498917876677</v>
      </c>
      <c r="L1008" t="s">
        <v>18</v>
      </c>
      <c r="M1008" t="s">
        <v>154</v>
      </c>
      <c r="N1008" s="57">
        <f t="shared" si="92"/>
        <v>9789200000</v>
      </c>
      <c r="O1008" s="57">
        <f t="shared" si="93"/>
        <v>7145500000</v>
      </c>
      <c r="P1008" s="58">
        <f t="shared" si="94"/>
        <v>0.3852044229331445</v>
      </c>
      <c r="Q1008" s="58">
        <f t="shared" si="95"/>
        <v>0.28117498917876677</v>
      </c>
    </row>
    <row r="1009" spans="1:17" hidden="1" x14ac:dyDescent="0.4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 t="shared" si="90"/>
        <v>838459000</v>
      </c>
      <c r="K1009" s="5">
        <f t="shared" si="91"/>
        <v>0.13323529058441866</v>
      </c>
      <c r="L1009" t="s">
        <v>21</v>
      </c>
      <c r="M1009" t="s">
        <v>33</v>
      </c>
      <c r="N1009" s="57">
        <f t="shared" si="92"/>
        <v>838459000</v>
      </c>
      <c r="O1009" s="57">
        <f t="shared" si="93"/>
        <v>210728000</v>
      </c>
      <c r="P1009" s="58">
        <f t="shared" si="94"/>
        <v>0.53012569999298187</v>
      </c>
      <c r="Q1009" s="58">
        <f t="shared" si="95"/>
        <v>0.13323529058441866</v>
      </c>
    </row>
    <row r="1010" spans="1:17" hidden="1" x14ac:dyDescent="0.4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 t="shared" si="90"/>
        <v>1128743000</v>
      </c>
      <c r="K1010" s="5">
        <f t="shared" si="91"/>
        <v>0.23916939422136405</v>
      </c>
      <c r="L1010" t="s">
        <v>21</v>
      </c>
      <c r="M1010" t="s">
        <v>33</v>
      </c>
      <c r="N1010" s="57">
        <f t="shared" si="92"/>
        <v>1128743000</v>
      </c>
      <c r="O1010" s="57">
        <f t="shared" si="93"/>
        <v>461888000</v>
      </c>
      <c r="P1010" s="58">
        <f t="shared" si="94"/>
        <v>0.58447238192290141</v>
      </c>
      <c r="Q1010" s="58">
        <f t="shared" si="95"/>
        <v>0.23916939422136405</v>
      </c>
    </row>
    <row r="1011" spans="1:17" x14ac:dyDescent="0.4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 t="shared" si="90"/>
        <v>1229564000</v>
      </c>
      <c r="K1011" s="5">
        <f t="shared" si="91"/>
        <v>0.19955883366650581</v>
      </c>
      <c r="L1011" t="s">
        <v>21</v>
      </c>
      <c r="M1011" t="s">
        <v>33</v>
      </c>
      <c r="N1011" s="57">
        <f t="shared" si="92"/>
        <v>1229564000</v>
      </c>
      <c r="O1011" s="57">
        <f t="shared" si="93"/>
        <v>428460000</v>
      </c>
      <c r="P1011" s="58">
        <f t="shared" si="94"/>
        <v>0.57267973149961149</v>
      </c>
      <c r="Q1011" s="58">
        <f t="shared" si="95"/>
        <v>0.19955883366650581</v>
      </c>
    </row>
    <row r="1012" spans="1:17" hidden="1" x14ac:dyDescent="0.4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 t="shared" si="90"/>
        <v>1205464000</v>
      </c>
      <c r="K1012" s="5">
        <f t="shared" si="91"/>
        <v>0.16394258774767248</v>
      </c>
      <c r="L1012" t="s">
        <v>21</v>
      </c>
      <c r="M1012" t="s">
        <v>33</v>
      </c>
      <c r="N1012" s="57">
        <f t="shared" si="92"/>
        <v>1205464000</v>
      </c>
      <c r="O1012" s="57">
        <f t="shared" si="93"/>
        <v>356302000</v>
      </c>
      <c r="P1012" s="58">
        <f t="shared" si="94"/>
        <v>0.5546611795517854</v>
      </c>
      <c r="Q1012" s="58">
        <f t="shared" si="95"/>
        <v>0.16394258774767248</v>
      </c>
    </row>
    <row r="1013" spans="1:17" hidden="1" x14ac:dyDescent="0.4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2">
        <f t="shared" si="90"/>
        <v>6881000000</v>
      </c>
      <c r="K1013" s="5">
        <f t="shared" si="91"/>
        <v>1.9133195849291303E-2</v>
      </c>
      <c r="L1013" t="s">
        <v>24</v>
      </c>
      <c r="M1013" t="s">
        <v>27</v>
      </c>
      <c r="N1013" s="57">
        <f t="shared" si="92"/>
        <v>6881000000</v>
      </c>
      <c r="O1013" s="57">
        <f t="shared" si="93"/>
        <v>2338000000</v>
      </c>
      <c r="P1013" s="58">
        <f t="shared" si="94"/>
        <v>5.6311172215129823E-2</v>
      </c>
      <c r="Q1013" s="58">
        <f t="shared" si="95"/>
        <v>1.9133195849291303E-2</v>
      </c>
    </row>
    <row r="1014" spans="1:17" hidden="1" x14ac:dyDescent="0.4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2">
        <f t="shared" si="90"/>
        <v>8352000000</v>
      </c>
      <c r="K1014" s="5">
        <f t="shared" si="91"/>
        <v>1.8247059508559451E-2</v>
      </c>
      <c r="L1014" t="s">
        <v>24</v>
      </c>
      <c r="M1014" t="s">
        <v>27</v>
      </c>
      <c r="N1014" s="57">
        <f t="shared" si="92"/>
        <v>8352000000</v>
      </c>
      <c r="O1014" s="57">
        <f t="shared" si="93"/>
        <v>2507000000</v>
      </c>
      <c r="P1014" s="58">
        <f t="shared" si="94"/>
        <v>6.0789565622452524E-2</v>
      </c>
      <c r="Q1014" s="58">
        <f t="shared" si="95"/>
        <v>1.8247059508559451E-2</v>
      </c>
    </row>
    <row r="1015" spans="1:17" hidden="1" x14ac:dyDescent="0.4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2">
        <f t="shared" si="90"/>
        <v>11411000000</v>
      </c>
      <c r="K1015" s="5">
        <f t="shared" si="91"/>
        <v>1.7414616437208524E-2</v>
      </c>
      <c r="L1015" t="s">
        <v>24</v>
      </c>
      <c r="M1015" t="s">
        <v>27</v>
      </c>
      <c r="N1015" s="57">
        <f t="shared" si="92"/>
        <v>11411000000</v>
      </c>
      <c r="O1015" s="57">
        <f t="shared" si="93"/>
        <v>3118000000</v>
      </c>
      <c r="P1015" s="58">
        <f t="shared" si="94"/>
        <v>6.3732581194671734E-2</v>
      </c>
      <c r="Q1015" s="58">
        <f t="shared" si="95"/>
        <v>1.7414616437208524E-2</v>
      </c>
    </row>
    <row r="1016" spans="1:17" hidden="1" x14ac:dyDescent="0.4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2">
        <f t="shared" si="90"/>
        <v>11416000000</v>
      </c>
      <c r="K1016" s="5">
        <f t="shared" si="91"/>
        <v>1.9634961547327173E-2</v>
      </c>
      <c r="L1016" t="s">
        <v>24</v>
      </c>
      <c r="M1016" t="s">
        <v>27</v>
      </c>
      <c r="N1016" s="57">
        <f t="shared" si="92"/>
        <v>11416000000</v>
      </c>
      <c r="O1016" s="57">
        <f t="shared" si="93"/>
        <v>3748000000</v>
      </c>
      <c r="P1016" s="58">
        <f t="shared" si="94"/>
        <v>5.980595544938283E-2</v>
      </c>
      <c r="Q1016" s="58">
        <f t="shared" si="95"/>
        <v>1.9634961547327173E-2</v>
      </c>
    </row>
    <row r="1017" spans="1:17" hidden="1" x14ac:dyDescent="0.4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2">
        <f t="shared" si="90"/>
        <v>1935300000</v>
      </c>
      <c r="K1017" s="5">
        <f t="shared" si="91"/>
        <v>0.39907702450280191</v>
      </c>
      <c r="L1017" t="s">
        <v>46</v>
      </c>
      <c r="M1017" t="s">
        <v>378</v>
      </c>
      <c r="N1017" s="57">
        <f t="shared" si="92"/>
        <v>1935300000</v>
      </c>
      <c r="O1017" s="57">
        <f t="shared" si="93"/>
        <v>1089600000</v>
      </c>
      <c r="P1017" s="58">
        <f t="shared" si="94"/>
        <v>0.70882320624107242</v>
      </c>
      <c r="Q1017" s="58">
        <f t="shared" si="95"/>
        <v>0.39907702450280191</v>
      </c>
    </row>
    <row r="1018" spans="1:17" hidden="1" x14ac:dyDescent="0.4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2">
        <f t="shared" si="90"/>
        <v>2150100000</v>
      </c>
      <c r="K1018" s="5">
        <f t="shared" si="91"/>
        <v>0.41534062237174096</v>
      </c>
      <c r="L1018" t="s">
        <v>46</v>
      </c>
      <c r="M1018" t="s">
        <v>378</v>
      </c>
      <c r="N1018" s="57">
        <f t="shared" si="92"/>
        <v>2150100000</v>
      </c>
      <c r="O1018" s="57">
        <f t="shared" si="93"/>
        <v>1234600000</v>
      </c>
      <c r="P1018" s="58">
        <f t="shared" si="94"/>
        <v>0.72333052985702273</v>
      </c>
      <c r="Q1018" s="58">
        <f t="shared" si="95"/>
        <v>0.41534062237174096</v>
      </c>
    </row>
    <row r="1019" spans="1:17" hidden="1" x14ac:dyDescent="0.4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2">
        <f t="shared" si="90"/>
        <v>2404000000</v>
      </c>
      <c r="K1019" s="5">
        <f t="shared" si="91"/>
        <v>0.43160483459796661</v>
      </c>
      <c r="L1019" t="s">
        <v>46</v>
      </c>
      <c r="M1019" t="s">
        <v>378</v>
      </c>
      <c r="N1019" s="57">
        <f t="shared" si="92"/>
        <v>2404000000</v>
      </c>
      <c r="O1019" s="57">
        <f t="shared" si="93"/>
        <v>1439100000</v>
      </c>
      <c r="P1019" s="58">
        <f t="shared" si="94"/>
        <v>0.72099091263533577</v>
      </c>
      <c r="Q1019" s="58">
        <f t="shared" si="95"/>
        <v>0.43160483459796661</v>
      </c>
    </row>
    <row r="1020" spans="1:17" hidden="1" x14ac:dyDescent="0.4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2">
        <f t="shared" si="90"/>
        <v>2508200000</v>
      </c>
      <c r="K1020" s="5">
        <f t="shared" si="91"/>
        <v>0.42284402353278805</v>
      </c>
      <c r="L1020" t="s">
        <v>46</v>
      </c>
      <c r="M1020" t="s">
        <v>378</v>
      </c>
      <c r="N1020" s="57">
        <f t="shared" si="92"/>
        <v>2508200000</v>
      </c>
      <c r="O1020" s="57">
        <f t="shared" si="93"/>
        <v>1473400000</v>
      </c>
      <c r="P1020" s="58">
        <f t="shared" si="94"/>
        <v>0.71981632945903284</v>
      </c>
      <c r="Q1020" s="58">
        <f t="shared" si="95"/>
        <v>0.42284402353278805</v>
      </c>
    </row>
    <row r="1021" spans="1:17" hidden="1" x14ac:dyDescent="0.4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2">
        <f t="shared" si="90"/>
        <v>13076000000</v>
      </c>
      <c r="K1021" s="5">
        <f t="shared" si="91"/>
        <v>0.1051834927888048</v>
      </c>
      <c r="L1021" t="s">
        <v>35</v>
      </c>
      <c r="M1021" t="s">
        <v>123</v>
      </c>
      <c r="N1021" s="57">
        <f t="shared" si="92"/>
        <v>13076000000</v>
      </c>
      <c r="O1021" s="57">
        <f t="shared" si="93"/>
        <v>3683000000</v>
      </c>
      <c r="P1021" s="58">
        <f t="shared" si="94"/>
        <v>0.37343995430529775</v>
      </c>
      <c r="Q1021" s="58">
        <f t="shared" si="95"/>
        <v>0.1051834927888048</v>
      </c>
    </row>
    <row r="1022" spans="1:17" hidden="1" x14ac:dyDescent="0.4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2">
        <f t="shared" si="90"/>
        <v>13110000000</v>
      </c>
      <c r="K1022" s="5">
        <f t="shared" si="91"/>
        <v>0.11938015241224964</v>
      </c>
      <c r="L1022" t="s">
        <v>35</v>
      </c>
      <c r="M1022" t="s">
        <v>123</v>
      </c>
      <c r="N1022" s="57">
        <f t="shared" si="92"/>
        <v>13110000000</v>
      </c>
      <c r="O1022" s="57">
        <f t="shared" si="93"/>
        <v>4214000000</v>
      </c>
      <c r="P1022" s="58">
        <f t="shared" si="94"/>
        <v>0.37139862319045869</v>
      </c>
      <c r="Q1022" s="58">
        <f t="shared" si="95"/>
        <v>0.11938015241224964</v>
      </c>
    </row>
    <row r="1023" spans="1:17" hidden="1" x14ac:dyDescent="0.4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2">
        <f t="shared" si="90"/>
        <v>12597000000</v>
      </c>
      <c r="K1023" s="5">
        <f t="shared" si="91"/>
        <v>0.11488143908421913</v>
      </c>
      <c r="L1023" t="s">
        <v>35</v>
      </c>
      <c r="M1023" t="s">
        <v>123</v>
      </c>
      <c r="N1023" s="57">
        <f t="shared" si="92"/>
        <v>12597000000</v>
      </c>
      <c r="O1023" s="57">
        <f t="shared" si="93"/>
        <v>3934000000</v>
      </c>
      <c r="P1023" s="58">
        <f t="shared" si="94"/>
        <v>0.36786006307674335</v>
      </c>
      <c r="Q1023" s="58">
        <f t="shared" si="95"/>
        <v>0.11488143908421913</v>
      </c>
    </row>
    <row r="1024" spans="1:17" hidden="1" x14ac:dyDescent="0.4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2">
        <f t="shared" si="90"/>
        <v>11512000000</v>
      </c>
      <c r="K1024" s="5">
        <f t="shared" si="91"/>
        <v>0.12667026589283303</v>
      </c>
      <c r="L1024" t="s">
        <v>35</v>
      </c>
      <c r="M1024" t="s">
        <v>123</v>
      </c>
      <c r="N1024" s="57">
        <f t="shared" si="92"/>
        <v>11512000000</v>
      </c>
      <c r="O1024" s="57">
        <f t="shared" si="93"/>
        <v>3754000000</v>
      </c>
      <c r="P1024" s="58">
        <f t="shared" si="94"/>
        <v>0.38844648400593873</v>
      </c>
      <c r="Q1024" s="58">
        <f t="shared" si="95"/>
        <v>0.12667026589283303</v>
      </c>
    </row>
    <row r="1025" spans="1:17" hidden="1" x14ac:dyDescent="0.4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2">
        <f t="shared" si="90"/>
        <v>30163000000</v>
      </c>
      <c r="K1025" s="5">
        <f t="shared" si="91"/>
        <v>4.8569332355099047E-2</v>
      </c>
      <c r="L1025" t="s">
        <v>46</v>
      </c>
      <c r="M1025" t="s">
        <v>47</v>
      </c>
      <c r="N1025" s="57">
        <f t="shared" si="92"/>
        <v>30163000000</v>
      </c>
      <c r="O1025" s="57">
        <f t="shared" si="93"/>
        <v>3310000000</v>
      </c>
      <c r="P1025" s="58">
        <f t="shared" si="94"/>
        <v>0.44259721203228175</v>
      </c>
      <c r="Q1025" s="58">
        <f t="shared" si="95"/>
        <v>4.8569332355099047E-2</v>
      </c>
    </row>
    <row r="1026" spans="1:17" hidden="1" x14ac:dyDescent="0.4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2">
        <f t="shared" ref="J1026:J1089" si="96">E1026-F1026</f>
        <v>30092000000</v>
      </c>
      <c r="K1026" s="5">
        <f t="shared" ref="K1026:K1089" si="97">(J1026-G1026-H1026-I1026)/E1026</f>
        <v>5.9414360914382909E-2</v>
      </c>
      <c r="L1026" t="s">
        <v>46</v>
      </c>
      <c r="M1026" t="s">
        <v>47</v>
      </c>
      <c r="N1026" s="57">
        <f t="shared" si="92"/>
        <v>30092000000</v>
      </c>
      <c r="O1026" s="57">
        <f t="shared" si="93"/>
        <v>4052000000</v>
      </c>
      <c r="P1026" s="58">
        <f t="shared" si="94"/>
        <v>0.44123814132172023</v>
      </c>
      <c r="Q1026" s="58">
        <f t="shared" si="95"/>
        <v>5.9414360914382909E-2</v>
      </c>
    </row>
    <row r="1027" spans="1:17" hidden="1" x14ac:dyDescent="0.4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2">
        <f t="shared" si="96"/>
        <v>34214000000</v>
      </c>
      <c r="K1027" s="5">
        <f t="shared" si="97"/>
        <v>0.12008292869223634</v>
      </c>
      <c r="L1027" t="s">
        <v>46</v>
      </c>
      <c r="M1027" t="s">
        <v>47</v>
      </c>
      <c r="N1027" s="57">
        <f t="shared" ref="N1027:N1090" si="98">E1027-F1027</f>
        <v>34214000000</v>
      </c>
      <c r="O1027" s="57">
        <f t="shared" ref="O1027:O1090" si="99">N1027-G1027-H1027-I1027</f>
        <v>8804000000</v>
      </c>
      <c r="P1027" s="58">
        <f t="shared" ref="P1027:P1090" si="100">1-(F1027/E1027)</f>
        <v>0.46666484805499486</v>
      </c>
      <c r="Q1027" s="58">
        <f t="shared" ref="Q1027:Q1090" si="101">O1027/E1027</f>
        <v>0.12008292869223634</v>
      </c>
    </row>
    <row r="1028" spans="1:17" hidden="1" x14ac:dyDescent="0.4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2">
        <f t="shared" si="96"/>
        <v>31237000000</v>
      </c>
      <c r="K1028" s="5">
        <f t="shared" si="97"/>
        <v>0.10678903804091436</v>
      </c>
      <c r="L1028" t="s">
        <v>46</v>
      </c>
      <c r="M1028" t="s">
        <v>47</v>
      </c>
      <c r="N1028" s="57">
        <f t="shared" si="98"/>
        <v>31237000000</v>
      </c>
      <c r="O1028" s="57">
        <f t="shared" si="99"/>
        <v>7470000000</v>
      </c>
      <c r="P1028" s="58">
        <f t="shared" si="100"/>
        <v>0.44655544595502561</v>
      </c>
      <c r="Q1028" s="58">
        <f t="shared" si="101"/>
        <v>0.10678903804091436</v>
      </c>
    </row>
    <row r="1029" spans="1:17" hidden="1" x14ac:dyDescent="0.4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2">
        <f t="shared" si="96"/>
        <v>1490058000</v>
      </c>
      <c r="K1029" s="5">
        <f t="shared" si="97"/>
        <v>6.5568298439179121E-2</v>
      </c>
      <c r="L1029" t="s">
        <v>18</v>
      </c>
      <c r="M1029" t="s">
        <v>382</v>
      </c>
      <c r="N1029" s="57">
        <f t="shared" si="98"/>
        <v>1490058000</v>
      </c>
      <c r="O1029" s="57">
        <f t="shared" si="99"/>
        <v>379508000</v>
      </c>
      <c r="P1029" s="58">
        <f t="shared" si="100"/>
        <v>0.25744007408456837</v>
      </c>
      <c r="Q1029" s="58">
        <f t="shared" si="101"/>
        <v>6.5568298439179121E-2</v>
      </c>
    </row>
    <row r="1030" spans="1:17" hidden="1" x14ac:dyDescent="0.4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2">
        <f t="shared" si="96"/>
        <v>1920809000</v>
      </c>
      <c r="K1030" s="5">
        <f t="shared" si="97"/>
        <v>7.4424997761525294E-2</v>
      </c>
      <c r="L1030" t="s">
        <v>18</v>
      </c>
      <c r="M1030" t="s">
        <v>382</v>
      </c>
      <c r="N1030" s="57">
        <f t="shared" si="98"/>
        <v>1920809000</v>
      </c>
      <c r="O1030" s="57">
        <f t="shared" si="99"/>
        <v>546931000</v>
      </c>
      <c r="P1030" s="58">
        <f t="shared" si="100"/>
        <v>0.26137886776452168</v>
      </c>
      <c r="Q1030" s="58">
        <f t="shared" si="101"/>
        <v>7.4424997761525294E-2</v>
      </c>
    </row>
    <row r="1031" spans="1:17" hidden="1" x14ac:dyDescent="0.4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2">
        <f t="shared" si="96"/>
        <v>2154192000</v>
      </c>
      <c r="K1031" s="5">
        <f t="shared" si="97"/>
        <v>9.9032658135905602E-2</v>
      </c>
      <c r="L1031" t="s">
        <v>18</v>
      </c>
      <c r="M1031" t="s">
        <v>382</v>
      </c>
      <c r="N1031" s="57">
        <f t="shared" si="98"/>
        <v>2154192000</v>
      </c>
      <c r="O1031" s="57">
        <f t="shared" si="99"/>
        <v>772796000</v>
      </c>
      <c r="P1031" s="58">
        <f t="shared" si="100"/>
        <v>0.27605650119190928</v>
      </c>
      <c r="Q1031" s="58">
        <f t="shared" si="101"/>
        <v>9.9032658135905602E-2</v>
      </c>
    </row>
    <row r="1032" spans="1:17" hidden="1" x14ac:dyDescent="0.4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2">
        <f t="shared" si="96"/>
        <v>2410686000</v>
      </c>
      <c r="K1032" s="5">
        <f t="shared" si="97"/>
        <v>0.10376751070393678</v>
      </c>
      <c r="L1032" t="s">
        <v>18</v>
      </c>
      <c r="M1032" t="s">
        <v>382</v>
      </c>
      <c r="N1032" s="57">
        <f t="shared" si="98"/>
        <v>2410686000</v>
      </c>
      <c r="O1032" s="57">
        <f t="shared" si="99"/>
        <v>837566000</v>
      </c>
      <c r="P1032" s="58">
        <f t="shared" si="100"/>
        <v>0.29866408773616704</v>
      </c>
      <c r="Q1032" s="58">
        <f t="shared" si="101"/>
        <v>0.10376751070393678</v>
      </c>
    </row>
    <row r="1033" spans="1:17" hidden="1" x14ac:dyDescent="0.4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2">
        <f t="shared" si="96"/>
        <v>2397500000</v>
      </c>
      <c r="K1033" s="5">
        <f t="shared" si="97"/>
        <v>0.21533847691795044</v>
      </c>
      <c r="L1033" t="s">
        <v>35</v>
      </c>
      <c r="M1033" t="s">
        <v>123</v>
      </c>
      <c r="N1033" s="57">
        <f t="shared" si="98"/>
        <v>2397500000</v>
      </c>
      <c r="O1033" s="57">
        <f t="shared" si="99"/>
        <v>840100000</v>
      </c>
      <c r="P1033" s="58">
        <f t="shared" si="100"/>
        <v>0.61453874349575788</v>
      </c>
      <c r="Q1033" s="58">
        <f t="shared" si="101"/>
        <v>0.21533847691795044</v>
      </c>
    </row>
    <row r="1034" spans="1:17" hidden="1" x14ac:dyDescent="0.4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2">
        <f t="shared" si="96"/>
        <v>2672200000</v>
      </c>
      <c r="K1034" s="5">
        <f t="shared" si="97"/>
        <v>0.24362606232294617</v>
      </c>
      <c r="L1034" t="s">
        <v>35</v>
      </c>
      <c r="M1034" t="s">
        <v>123</v>
      </c>
      <c r="N1034" s="57">
        <f t="shared" si="98"/>
        <v>2672200000</v>
      </c>
      <c r="O1034" s="57">
        <f t="shared" si="99"/>
        <v>1023400000</v>
      </c>
      <c r="P1034" s="58">
        <f t="shared" si="100"/>
        <v>0.63613207322589094</v>
      </c>
      <c r="Q1034" s="58">
        <f t="shared" si="101"/>
        <v>0.24362606232294617</v>
      </c>
    </row>
    <row r="1035" spans="1:17" hidden="1" x14ac:dyDescent="0.4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2">
        <f t="shared" si="96"/>
        <v>2708700000</v>
      </c>
      <c r="K1035" s="5">
        <f t="shared" si="97"/>
        <v>0.22135032771641758</v>
      </c>
      <c r="L1035" t="s">
        <v>35</v>
      </c>
      <c r="M1035" t="s">
        <v>123</v>
      </c>
      <c r="N1035" s="57">
        <f t="shared" si="98"/>
        <v>2708700000</v>
      </c>
      <c r="O1035" s="57">
        <f t="shared" si="99"/>
        <v>976000000</v>
      </c>
      <c r="P1035" s="58">
        <f t="shared" si="100"/>
        <v>0.61431519742362739</v>
      </c>
      <c r="Q1035" s="58">
        <f t="shared" si="101"/>
        <v>0.22135032771641758</v>
      </c>
    </row>
    <row r="1036" spans="1:17" hidden="1" x14ac:dyDescent="0.4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2">
        <f t="shared" si="96"/>
        <v>2616000000</v>
      </c>
      <c r="K1036" s="5">
        <f t="shared" si="97"/>
        <v>0.23953037113452705</v>
      </c>
      <c r="L1036" t="s">
        <v>35</v>
      </c>
      <c r="M1036" t="s">
        <v>123</v>
      </c>
      <c r="N1036" s="57">
        <f t="shared" si="98"/>
        <v>2616000000</v>
      </c>
      <c r="O1036" s="57">
        <f t="shared" si="99"/>
        <v>975200000</v>
      </c>
      <c r="P1036" s="58">
        <f t="shared" si="100"/>
        <v>0.64254660673494945</v>
      </c>
      <c r="Q1036" s="58">
        <f t="shared" si="101"/>
        <v>0.23953037113452705</v>
      </c>
    </row>
    <row r="1037" spans="1:17" hidden="1" x14ac:dyDescent="0.4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2">
        <f t="shared" si="96"/>
        <v>1665800000</v>
      </c>
      <c r="K1037" s="5">
        <f t="shared" si="97"/>
        <v>0.13956928748120484</v>
      </c>
      <c r="L1037" t="s">
        <v>35</v>
      </c>
      <c r="M1037" t="s">
        <v>123</v>
      </c>
      <c r="N1037" s="57">
        <f t="shared" si="98"/>
        <v>1665800000</v>
      </c>
      <c r="O1037" s="57">
        <f t="shared" si="99"/>
        <v>575500000</v>
      </c>
      <c r="P1037" s="58">
        <f t="shared" si="100"/>
        <v>0.40398700101857687</v>
      </c>
      <c r="Q1037" s="58">
        <f t="shared" si="101"/>
        <v>0.13956928748120484</v>
      </c>
    </row>
    <row r="1038" spans="1:17" hidden="1" x14ac:dyDescent="0.4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2">
        <f t="shared" si="96"/>
        <v>1730200000</v>
      </c>
      <c r="K1038" s="5">
        <f t="shared" si="97"/>
        <v>0.14333521870286575</v>
      </c>
      <c r="L1038" t="s">
        <v>35</v>
      </c>
      <c r="M1038" t="s">
        <v>123</v>
      </c>
      <c r="N1038" s="57">
        <f t="shared" si="98"/>
        <v>1730200000</v>
      </c>
      <c r="O1038" s="57">
        <f t="shared" si="99"/>
        <v>608200000</v>
      </c>
      <c r="P1038" s="58">
        <f t="shared" si="100"/>
        <v>0.40775829562594268</v>
      </c>
      <c r="Q1038" s="58">
        <f t="shared" si="101"/>
        <v>0.14333521870286575</v>
      </c>
    </row>
    <row r="1039" spans="1:17" hidden="1" x14ac:dyDescent="0.4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2">
        <f t="shared" si="96"/>
        <v>1737300000</v>
      </c>
      <c r="K1039" s="5">
        <f t="shared" si="97"/>
        <v>0.14195936037986173</v>
      </c>
      <c r="L1039" t="s">
        <v>35</v>
      </c>
      <c r="M1039" t="s">
        <v>123</v>
      </c>
      <c r="N1039" s="57">
        <f t="shared" si="98"/>
        <v>1737300000</v>
      </c>
      <c r="O1039" s="57">
        <f t="shared" si="99"/>
        <v>609900000</v>
      </c>
      <c r="P1039" s="58">
        <f t="shared" si="100"/>
        <v>0.40437120312827313</v>
      </c>
      <c r="Q1039" s="58">
        <f t="shared" si="101"/>
        <v>0.14195936037986173</v>
      </c>
    </row>
    <row r="1040" spans="1:17" hidden="1" x14ac:dyDescent="0.4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2">
        <f t="shared" si="96"/>
        <v>1831700000</v>
      </c>
      <c r="K1040" s="5">
        <f t="shared" si="97"/>
        <v>0.14886093165589936</v>
      </c>
      <c r="L1040" t="s">
        <v>35</v>
      </c>
      <c r="M1040" t="s">
        <v>123</v>
      </c>
      <c r="N1040" s="57">
        <f t="shared" si="98"/>
        <v>1831700000</v>
      </c>
      <c r="O1040" s="57">
        <f t="shared" si="99"/>
        <v>656700000</v>
      </c>
      <c r="P1040" s="58">
        <f t="shared" si="100"/>
        <v>0.4152102459480902</v>
      </c>
      <c r="Q1040" s="58">
        <f t="shared" si="101"/>
        <v>0.14886093165589936</v>
      </c>
    </row>
    <row r="1041" spans="1:17" hidden="1" x14ac:dyDescent="0.4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2">
        <f t="shared" si="96"/>
        <v>327134000</v>
      </c>
      <c r="K1041" s="5">
        <f t="shared" si="97"/>
        <v>9.4153209236079907E-2</v>
      </c>
      <c r="L1041" t="s">
        <v>58</v>
      </c>
      <c r="M1041" t="s">
        <v>386</v>
      </c>
      <c r="N1041" s="57">
        <f t="shared" si="98"/>
        <v>327134000</v>
      </c>
      <c r="O1041" s="57">
        <f t="shared" si="99"/>
        <v>191310000</v>
      </c>
      <c r="P1041" s="58">
        <f t="shared" si="100"/>
        <v>0.16099898567892823</v>
      </c>
      <c r="Q1041" s="58">
        <f t="shared" si="101"/>
        <v>9.4153209236079907E-2</v>
      </c>
    </row>
    <row r="1042" spans="1:17" hidden="1" x14ac:dyDescent="0.4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2">
        <f t="shared" si="96"/>
        <v>363957000</v>
      </c>
      <c r="K1042" s="5">
        <f t="shared" si="97"/>
        <v>0.10143995665145478</v>
      </c>
      <c r="L1042" t="s">
        <v>58</v>
      </c>
      <c r="M1042" t="s">
        <v>386</v>
      </c>
      <c r="N1042" s="57">
        <f t="shared" si="98"/>
        <v>363957000</v>
      </c>
      <c r="O1042" s="57">
        <f t="shared" si="99"/>
        <v>218659000</v>
      </c>
      <c r="P1042" s="58">
        <f t="shared" si="100"/>
        <v>0.16884638776813909</v>
      </c>
      <c r="Q1042" s="58">
        <f t="shared" si="101"/>
        <v>0.10143995665145478</v>
      </c>
    </row>
    <row r="1043" spans="1:17" hidden="1" x14ac:dyDescent="0.4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2">
        <f t="shared" si="96"/>
        <v>522360000</v>
      </c>
      <c r="K1043" s="5">
        <f t="shared" si="97"/>
        <v>0.12094994136143566</v>
      </c>
      <c r="L1043" t="s">
        <v>58</v>
      </c>
      <c r="M1043" t="s">
        <v>386</v>
      </c>
      <c r="N1043" s="57">
        <f t="shared" si="98"/>
        <v>522360000</v>
      </c>
      <c r="O1043" s="57">
        <f t="shared" si="99"/>
        <v>357764000</v>
      </c>
      <c r="P1043" s="58">
        <f t="shared" si="100"/>
        <v>0.17659521743260786</v>
      </c>
      <c r="Q1043" s="58">
        <f t="shared" si="101"/>
        <v>0.12094994136143566</v>
      </c>
    </row>
    <row r="1044" spans="1:17" hidden="1" x14ac:dyDescent="0.4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2">
        <f t="shared" si="96"/>
        <v>721767000</v>
      </c>
      <c r="K1044" s="5">
        <f t="shared" si="97"/>
        <v>0.13783595182465666</v>
      </c>
      <c r="L1044" t="s">
        <v>58</v>
      </c>
      <c r="M1044" t="s">
        <v>386</v>
      </c>
      <c r="N1044" s="57">
        <f t="shared" si="98"/>
        <v>721767000</v>
      </c>
      <c r="O1044" s="57">
        <f t="shared" si="99"/>
        <v>487880000</v>
      </c>
      <c r="P1044" s="58">
        <f t="shared" si="100"/>
        <v>0.20391375223544106</v>
      </c>
      <c r="Q1044" s="58">
        <f t="shared" si="101"/>
        <v>0.13783595182465666</v>
      </c>
    </row>
    <row r="1045" spans="1:17" hidden="1" x14ac:dyDescent="0.4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2">
        <f t="shared" si="96"/>
        <v>11924000000</v>
      </c>
      <c r="K1045" s="5">
        <f t="shared" si="97"/>
        <v>0.15338812479033881</v>
      </c>
      <c r="L1045" t="s">
        <v>46</v>
      </c>
      <c r="M1045" t="s">
        <v>388</v>
      </c>
      <c r="N1045" s="57">
        <f t="shared" si="98"/>
        <v>11924000000</v>
      </c>
      <c r="O1045" s="57">
        <f t="shared" si="99"/>
        <v>1829000000</v>
      </c>
      <c r="P1045" s="58">
        <f t="shared" si="100"/>
        <v>1</v>
      </c>
      <c r="Q1045" s="58">
        <f t="shared" si="101"/>
        <v>0.15338812479033881</v>
      </c>
    </row>
    <row r="1046" spans="1:17" hidden="1" x14ac:dyDescent="0.4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2">
        <f t="shared" si="96"/>
        <v>12261000000</v>
      </c>
      <c r="K1046" s="5">
        <f t="shared" si="97"/>
        <v>0.16939890710382513</v>
      </c>
      <c r="L1046" t="s">
        <v>46</v>
      </c>
      <c r="M1046" t="s">
        <v>388</v>
      </c>
      <c r="N1046" s="57">
        <f t="shared" si="98"/>
        <v>12261000000</v>
      </c>
      <c r="O1046" s="57">
        <f t="shared" si="99"/>
        <v>2077000000</v>
      </c>
      <c r="P1046" s="58">
        <f t="shared" si="100"/>
        <v>1</v>
      </c>
      <c r="Q1046" s="58">
        <f t="shared" si="101"/>
        <v>0.16939890710382513</v>
      </c>
    </row>
    <row r="1047" spans="1:17" hidden="1" x14ac:dyDescent="0.4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2">
        <f t="shared" si="96"/>
        <v>12951000000</v>
      </c>
      <c r="K1047" s="5">
        <f t="shared" si="97"/>
        <v>0.17766967801714154</v>
      </c>
      <c r="L1047" t="s">
        <v>46</v>
      </c>
      <c r="M1047" t="s">
        <v>388</v>
      </c>
      <c r="N1047" s="57">
        <f t="shared" si="98"/>
        <v>12951000000</v>
      </c>
      <c r="O1047" s="57">
        <f t="shared" si="99"/>
        <v>2301000000</v>
      </c>
      <c r="P1047" s="58">
        <f t="shared" si="100"/>
        <v>1</v>
      </c>
      <c r="Q1047" s="58">
        <f t="shared" si="101"/>
        <v>0.17766967801714154</v>
      </c>
    </row>
    <row r="1048" spans="1:17" hidden="1" x14ac:dyDescent="0.4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2">
        <f t="shared" si="96"/>
        <v>12893000000</v>
      </c>
      <c r="K1048" s="5">
        <f t="shared" si="97"/>
        <v>0.18762118979291087</v>
      </c>
      <c r="L1048" t="s">
        <v>46</v>
      </c>
      <c r="M1048" t="s">
        <v>388</v>
      </c>
      <c r="N1048" s="57">
        <f t="shared" si="98"/>
        <v>12893000000</v>
      </c>
      <c r="O1048" s="57">
        <f t="shared" si="99"/>
        <v>2419000000</v>
      </c>
      <c r="P1048" s="58">
        <f t="shared" si="100"/>
        <v>1</v>
      </c>
      <c r="Q1048" s="58">
        <f t="shared" si="101"/>
        <v>0.18762118979291087</v>
      </c>
    </row>
    <row r="1049" spans="1:17" hidden="1" x14ac:dyDescent="0.4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2">
        <f t="shared" si="96"/>
        <v>14765000000</v>
      </c>
      <c r="K1049" s="5">
        <f t="shared" si="97"/>
        <v>0.21593080884972951</v>
      </c>
      <c r="L1049" t="s">
        <v>12</v>
      </c>
      <c r="M1049" t="s">
        <v>163</v>
      </c>
      <c r="N1049" s="57">
        <f t="shared" si="98"/>
        <v>14765000000</v>
      </c>
      <c r="O1049" s="57">
        <f t="shared" si="99"/>
        <v>6666000000</v>
      </c>
      <c r="P1049" s="58">
        <f t="shared" si="100"/>
        <v>0.47828058695863429</v>
      </c>
      <c r="Q1049" s="58">
        <f t="shared" si="101"/>
        <v>0.21593080884972951</v>
      </c>
    </row>
    <row r="1050" spans="1:17" hidden="1" x14ac:dyDescent="0.4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2">
        <f t="shared" si="96"/>
        <v>15374000000</v>
      </c>
      <c r="K1050" s="5">
        <f t="shared" si="97"/>
        <v>0.2242229973916596</v>
      </c>
      <c r="L1050" t="s">
        <v>12</v>
      </c>
      <c r="M1050" t="s">
        <v>163</v>
      </c>
      <c r="N1050" s="57">
        <f t="shared" si="98"/>
        <v>15374000000</v>
      </c>
      <c r="O1050" s="57">
        <f t="shared" si="99"/>
        <v>7135000000</v>
      </c>
      <c r="P1050" s="58">
        <f t="shared" si="100"/>
        <v>0.48314006473712323</v>
      </c>
      <c r="Q1050" s="58">
        <f t="shared" si="101"/>
        <v>0.2242229973916596</v>
      </c>
    </row>
    <row r="1051" spans="1:17" hidden="1" x14ac:dyDescent="0.4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2">
        <f t="shared" si="96"/>
        <v>14891000000</v>
      </c>
      <c r="K1051" s="5">
        <f t="shared" si="97"/>
        <v>0.22943780141375439</v>
      </c>
      <c r="L1051" t="s">
        <v>12</v>
      </c>
      <c r="M1051" t="s">
        <v>163</v>
      </c>
      <c r="N1051" s="57">
        <f t="shared" si="98"/>
        <v>14891000000</v>
      </c>
      <c r="O1051" s="57">
        <f t="shared" si="99"/>
        <v>6946000000</v>
      </c>
      <c r="P1051" s="58">
        <f t="shared" si="100"/>
        <v>0.49187421549844756</v>
      </c>
      <c r="Q1051" s="58">
        <f t="shared" si="101"/>
        <v>0.22943780141375439</v>
      </c>
    </row>
    <row r="1052" spans="1:17" hidden="1" x14ac:dyDescent="0.4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2">
        <f t="shared" si="96"/>
        <v>15069000000</v>
      </c>
      <c r="K1052" s="5">
        <f t="shared" si="97"/>
        <v>0.23989504799229466</v>
      </c>
      <c r="L1052" t="s">
        <v>12</v>
      </c>
      <c r="M1052" t="s">
        <v>163</v>
      </c>
      <c r="N1052" s="57">
        <f t="shared" si="98"/>
        <v>15069000000</v>
      </c>
      <c r="O1052" s="57">
        <f t="shared" si="99"/>
        <v>7223000000</v>
      </c>
      <c r="P1052" s="58">
        <f t="shared" si="100"/>
        <v>0.50048158357966055</v>
      </c>
      <c r="Q1052" s="58">
        <f t="shared" si="101"/>
        <v>0.23989504799229466</v>
      </c>
    </row>
    <row r="1053" spans="1:17" hidden="1" x14ac:dyDescent="0.4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2">
        <f t="shared" si="96"/>
        <v>1065656000</v>
      </c>
      <c r="K1053" s="5">
        <f t="shared" si="97"/>
        <v>0.51713251115396597</v>
      </c>
      <c r="L1053" t="s">
        <v>35</v>
      </c>
      <c r="M1053" t="s">
        <v>213</v>
      </c>
      <c r="N1053" s="57">
        <f t="shared" si="98"/>
        <v>1065656000</v>
      </c>
      <c r="O1053" s="57">
        <f t="shared" si="99"/>
        <v>1065656000</v>
      </c>
      <c r="P1053" s="58">
        <f t="shared" si="100"/>
        <v>0.51713251115396597</v>
      </c>
      <c r="Q1053" s="58">
        <f t="shared" si="101"/>
        <v>0.51713251115396597</v>
      </c>
    </row>
    <row r="1054" spans="1:17" hidden="1" x14ac:dyDescent="0.4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2">
        <f t="shared" si="96"/>
        <v>1172931000</v>
      </c>
      <c r="K1054" s="5">
        <f t="shared" si="97"/>
        <v>0.52213157955652267</v>
      </c>
      <c r="L1054" t="s">
        <v>35</v>
      </c>
      <c r="M1054" t="s">
        <v>213</v>
      </c>
      <c r="N1054" s="57">
        <f t="shared" si="98"/>
        <v>1172931000</v>
      </c>
      <c r="O1054" s="57">
        <f t="shared" si="99"/>
        <v>1172931000</v>
      </c>
      <c r="P1054" s="58">
        <f t="shared" si="100"/>
        <v>0.52213157955652267</v>
      </c>
      <c r="Q1054" s="58">
        <f t="shared" si="101"/>
        <v>0.52213157955652267</v>
      </c>
    </row>
    <row r="1055" spans="1:17" hidden="1" x14ac:dyDescent="0.4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2">
        <f t="shared" si="96"/>
        <v>1339810000</v>
      </c>
      <c r="K1055" s="5">
        <f t="shared" si="97"/>
        <v>0.54356279669450724</v>
      </c>
      <c r="L1055" t="s">
        <v>35</v>
      </c>
      <c r="M1055" t="s">
        <v>213</v>
      </c>
      <c r="N1055" s="57">
        <f t="shared" si="98"/>
        <v>1339810000</v>
      </c>
      <c r="O1055" s="57">
        <f t="shared" si="99"/>
        <v>1339810000</v>
      </c>
      <c r="P1055" s="58">
        <f t="shared" si="100"/>
        <v>0.54356279669450724</v>
      </c>
      <c r="Q1055" s="58">
        <f t="shared" si="101"/>
        <v>0.54356279669450724</v>
      </c>
    </row>
    <row r="1056" spans="1:17" hidden="1" x14ac:dyDescent="0.4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2">
        <f t="shared" si="96"/>
        <v>1632301000</v>
      </c>
      <c r="K1056" s="5">
        <f t="shared" si="97"/>
        <v>0.59954550196065182</v>
      </c>
      <c r="L1056" t="s">
        <v>35</v>
      </c>
      <c r="M1056" t="s">
        <v>213</v>
      </c>
      <c r="N1056" s="57">
        <f t="shared" si="98"/>
        <v>1632301000</v>
      </c>
      <c r="O1056" s="57">
        <f t="shared" si="99"/>
        <v>1632301000</v>
      </c>
      <c r="P1056" s="58">
        <f t="shared" si="100"/>
        <v>0.59954550196065182</v>
      </c>
      <c r="Q1056" s="58">
        <f t="shared" si="101"/>
        <v>0.59954550196065182</v>
      </c>
    </row>
    <row r="1057" spans="1:17" hidden="1" x14ac:dyDescent="0.4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2">
        <f t="shared" si="96"/>
        <v>9563000000</v>
      </c>
      <c r="K1057" s="5">
        <f t="shared" si="97"/>
        <v>0.29709968315866442</v>
      </c>
      <c r="L1057" t="s">
        <v>35</v>
      </c>
      <c r="M1057" t="s">
        <v>392</v>
      </c>
      <c r="N1057" s="57">
        <f t="shared" si="98"/>
        <v>9563000000</v>
      </c>
      <c r="O1057" s="57">
        <f t="shared" si="99"/>
        <v>7314000000</v>
      </c>
      <c r="P1057" s="58">
        <f t="shared" si="100"/>
        <v>0.38845560159233083</v>
      </c>
      <c r="Q1057" s="58">
        <f t="shared" si="101"/>
        <v>0.29709968315866442</v>
      </c>
    </row>
    <row r="1058" spans="1:17" hidden="1" x14ac:dyDescent="0.4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2">
        <f t="shared" si="96"/>
        <v>10457000000</v>
      </c>
      <c r="K1058" s="5">
        <f t="shared" si="97"/>
        <v>0.33086732608517944</v>
      </c>
      <c r="L1058" t="s">
        <v>35</v>
      </c>
      <c r="M1058" t="s">
        <v>392</v>
      </c>
      <c r="N1058" s="57">
        <f t="shared" si="98"/>
        <v>10457000000</v>
      </c>
      <c r="O1058" s="57">
        <f t="shared" si="99"/>
        <v>8095000000</v>
      </c>
      <c r="P1058" s="58">
        <f t="shared" si="100"/>
        <v>0.42740946619798903</v>
      </c>
      <c r="Q1058" s="58">
        <f t="shared" si="101"/>
        <v>0.33086732608517944</v>
      </c>
    </row>
    <row r="1059" spans="1:17" hidden="1" x14ac:dyDescent="0.4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2">
        <f t="shared" si="96"/>
        <v>10160000000</v>
      </c>
      <c r="K1059" s="5">
        <f t="shared" si="97"/>
        <v>0.31070059538373707</v>
      </c>
      <c r="L1059" t="s">
        <v>35</v>
      </c>
      <c r="M1059" t="s">
        <v>392</v>
      </c>
      <c r="N1059" s="57">
        <f t="shared" si="98"/>
        <v>10160000000</v>
      </c>
      <c r="O1059" s="57">
        <f t="shared" si="99"/>
        <v>7619000000</v>
      </c>
      <c r="P1059" s="58">
        <f t="shared" si="100"/>
        <v>0.41432183345567242</v>
      </c>
      <c r="Q1059" s="58">
        <f t="shared" si="101"/>
        <v>0.31070059538373707</v>
      </c>
    </row>
    <row r="1060" spans="1:17" hidden="1" x14ac:dyDescent="0.4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2">
        <f t="shared" si="96"/>
        <v>11114000000</v>
      </c>
      <c r="K1060" s="5">
        <f t="shared" si="97"/>
        <v>0.32889046158685226</v>
      </c>
      <c r="L1060" t="s">
        <v>35</v>
      </c>
      <c r="M1060" t="s">
        <v>392</v>
      </c>
      <c r="N1060" s="57">
        <f t="shared" si="98"/>
        <v>11114000000</v>
      </c>
      <c r="O1060" s="57">
        <f t="shared" si="99"/>
        <v>8365000000</v>
      </c>
      <c r="P1060" s="58">
        <f t="shared" si="100"/>
        <v>0.43697412911850275</v>
      </c>
      <c r="Q1060" s="58">
        <f t="shared" si="101"/>
        <v>0.32889046158685226</v>
      </c>
    </row>
    <row r="1061" spans="1:17" hidden="1" x14ac:dyDescent="0.4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2">
        <f t="shared" si="96"/>
        <v>7653000000</v>
      </c>
      <c r="K1061" s="5">
        <f t="shared" si="97"/>
        <v>0.24022609514837495</v>
      </c>
      <c r="L1061" t="s">
        <v>58</v>
      </c>
      <c r="M1061" t="s">
        <v>137</v>
      </c>
      <c r="N1061" s="57">
        <f t="shared" si="98"/>
        <v>7653000000</v>
      </c>
      <c r="O1061" s="57">
        <f t="shared" si="99"/>
        <v>3570000000</v>
      </c>
      <c r="P1061" s="58">
        <f t="shared" si="100"/>
        <v>0.51497207455756677</v>
      </c>
      <c r="Q1061" s="58">
        <f t="shared" si="101"/>
        <v>0.24022609514837495</v>
      </c>
    </row>
    <row r="1062" spans="1:17" hidden="1" x14ac:dyDescent="0.4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2">
        <f t="shared" si="96"/>
        <v>8574000000</v>
      </c>
      <c r="K1062" s="5">
        <f t="shared" si="97"/>
        <v>0.25701671397035636</v>
      </c>
      <c r="L1062" t="s">
        <v>58</v>
      </c>
      <c r="M1062" t="s">
        <v>137</v>
      </c>
      <c r="N1062" s="57">
        <f t="shared" si="98"/>
        <v>8574000000</v>
      </c>
      <c r="O1062" s="57">
        <f t="shared" si="99"/>
        <v>4075000000</v>
      </c>
      <c r="P1062" s="58">
        <f t="shared" si="100"/>
        <v>0.54077578051087982</v>
      </c>
      <c r="Q1062" s="58">
        <f t="shared" si="101"/>
        <v>0.25701671397035636</v>
      </c>
    </row>
    <row r="1063" spans="1:17" hidden="1" x14ac:dyDescent="0.4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2">
        <f t="shared" si="96"/>
        <v>8182000000</v>
      </c>
      <c r="K1063" s="5">
        <f t="shared" si="97"/>
        <v>0.26104926338244117</v>
      </c>
      <c r="L1063" t="s">
        <v>58</v>
      </c>
      <c r="M1063" t="s">
        <v>137</v>
      </c>
      <c r="N1063" s="57">
        <f t="shared" si="98"/>
        <v>8182000000</v>
      </c>
      <c r="O1063" s="57">
        <f t="shared" si="99"/>
        <v>3916000000</v>
      </c>
      <c r="P1063" s="58">
        <f t="shared" si="100"/>
        <v>0.54543030464635689</v>
      </c>
      <c r="Q1063" s="58">
        <f t="shared" si="101"/>
        <v>0.26104926338244117</v>
      </c>
    </row>
    <row r="1064" spans="1:17" hidden="1" x14ac:dyDescent="0.4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2">
        <f t="shared" si="96"/>
        <v>7017000000</v>
      </c>
      <c r="K1064" s="5">
        <f t="shared" si="97"/>
        <v>0.19789660790993926</v>
      </c>
      <c r="L1064" t="s">
        <v>58</v>
      </c>
      <c r="M1064" t="s">
        <v>137</v>
      </c>
      <c r="N1064" s="57">
        <f t="shared" si="98"/>
        <v>7017000000</v>
      </c>
      <c r="O1064" s="57">
        <f t="shared" si="99"/>
        <v>2672000000</v>
      </c>
      <c r="P1064" s="58">
        <f t="shared" si="100"/>
        <v>0.51970078506887862</v>
      </c>
      <c r="Q1064" s="58">
        <f t="shared" si="101"/>
        <v>0.19789660790993926</v>
      </c>
    </row>
    <row r="1065" spans="1:17" hidden="1" x14ac:dyDescent="0.4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2">
        <f t="shared" si="96"/>
        <v>2760200000</v>
      </c>
      <c r="K1065" s="5">
        <f t="shared" si="97"/>
        <v>0.22153377247069911</v>
      </c>
      <c r="L1065" t="s">
        <v>58</v>
      </c>
      <c r="M1065" t="s">
        <v>137</v>
      </c>
      <c r="N1065" s="57">
        <f t="shared" si="98"/>
        <v>2760200000</v>
      </c>
      <c r="O1065" s="57">
        <f t="shared" si="99"/>
        <v>2209600000</v>
      </c>
      <c r="P1065" s="58">
        <f t="shared" si="100"/>
        <v>0.27673674817778049</v>
      </c>
      <c r="Q1065" s="58">
        <f t="shared" si="101"/>
        <v>0.22153377247069911</v>
      </c>
    </row>
    <row r="1066" spans="1:17" hidden="1" x14ac:dyDescent="0.4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2">
        <f t="shared" si="96"/>
        <v>1926600000</v>
      </c>
      <c r="K1066" s="5">
        <f t="shared" si="97"/>
        <v>0.15689392433578481</v>
      </c>
      <c r="L1066" t="s">
        <v>58</v>
      </c>
      <c r="M1066" t="s">
        <v>137</v>
      </c>
      <c r="N1066" s="57">
        <f t="shared" si="98"/>
        <v>1926600000</v>
      </c>
      <c r="O1066" s="57">
        <f t="shared" si="99"/>
        <v>1420800000</v>
      </c>
      <c r="P1066" s="58">
        <f t="shared" si="100"/>
        <v>0.21274763135228247</v>
      </c>
      <c r="Q1066" s="58">
        <f t="shared" si="101"/>
        <v>0.15689392433578481</v>
      </c>
    </row>
    <row r="1067" spans="1:17" hidden="1" x14ac:dyDescent="0.4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2">
        <f t="shared" si="96"/>
        <v>1717900000</v>
      </c>
      <c r="K1067" s="5">
        <f t="shared" si="97"/>
        <v>0.14376131215360921</v>
      </c>
      <c r="L1067" t="s">
        <v>58</v>
      </c>
      <c r="M1067" t="s">
        <v>137</v>
      </c>
      <c r="N1067" s="57">
        <f t="shared" si="98"/>
        <v>1717900000</v>
      </c>
      <c r="O1067" s="57">
        <f t="shared" si="99"/>
        <v>1278800000</v>
      </c>
      <c r="P1067" s="58">
        <f t="shared" si="100"/>
        <v>0.1931244589839578</v>
      </c>
      <c r="Q1067" s="58">
        <f t="shared" si="101"/>
        <v>0.14376131215360921</v>
      </c>
    </row>
    <row r="1068" spans="1:17" hidden="1" x14ac:dyDescent="0.4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2">
        <f t="shared" si="96"/>
        <v>810000000</v>
      </c>
      <c r="K1068" s="5">
        <f t="shared" si="97"/>
        <v>4.4535656447199416E-2</v>
      </c>
      <c r="L1068" t="s">
        <v>58</v>
      </c>
      <c r="M1068" t="s">
        <v>137</v>
      </c>
      <c r="N1068" s="57">
        <f t="shared" si="98"/>
        <v>810000000</v>
      </c>
      <c r="O1068" s="57">
        <f t="shared" si="99"/>
        <v>319000000</v>
      </c>
      <c r="P1068" s="58">
        <f t="shared" si="100"/>
        <v>0.11308426872172894</v>
      </c>
      <c r="Q1068" s="58">
        <f t="shared" si="101"/>
        <v>4.4535656447199416E-2</v>
      </c>
    </row>
    <row r="1069" spans="1:17" hidden="1" x14ac:dyDescent="0.4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2">
        <f t="shared" si="96"/>
        <v>13295000000</v>
      </c>
      <c r="K1069" s="5">
        <f t="shared" si="97"/>
        <v>6.198703841056382E-2</v>
      </c>
      <c r="L1069" t="s">
        <v>82</v>
      </c>
      <c r="M1069" t="s">
        <v>340</v>
      </c>
      <c r="N1069" s="57">
        <f t="shared" si="98"/>
        <v>13295000000</v>
      </c>
      <c r="O1069" s="57">
        <f t="shared" si="99"/>
        <v>5098000000</v>
      </c>
      <c r="P1069" s="58">
        <f t="shared" si="100"/>
        <v>0.16165509526646649</v>
      </c>
      <c r="Q1069" s="58">
        <f t="shared" si="101"/>
        <v>6.198703841056382E-2</v>
      </c>
    </row>
    <row r="1070" spans="1:17" hidden="1" x14ac:dyDescent="0.4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2">
        <f t="shared" si="96"/>
        <v>12402000000</v>
      </c>
      <c r="K1070" s="5">
        <f t="shared" si="97"/>
        <v>3.3256789137380192E-2</v>
      </c>
      <c r="L1070" t="s">
        <v>82</v>
      </c>
      <c r="M1070" t="s">
        <v>340</v>
      </c>
      <c r="N1070" s="57">
        <f t="shared" si="98"/>
        <v>12402000000</v>
      </c>
      <c r="O1070" s="57">
        <f t="shared" si="99"/>
        <v>3331000000</v>
      </c>
      <c r="P1070" s="58">
        <f t="shared" si="100"/>
        <v>0.12382188498402558</v>
      </c>
      <c r="Q1070" s="58">
        <f t="shared" si="101"/>
        <v>3.3256789137380192E-2</v>
      </c>
    </row>
    <row r="1071" spans="1:17" hidden="1" x14ac:dyDescent="0.4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2">
        <f t="shared" si="96"/>
        <v>13542000000</v>
      </c>
      <c r="K1071" s="5">
        <f t="shared" si="97"/>
        <v>3.8500465154318778E-2</v>
      </c>
      <c r="L1071" t="s">
        <v>82</v>
      </c>
      <c r="M1071" t="s">
        <v>340</v>
      </c>
      <c r="N1071" s="57">
        <f t="shared" si="98"/>
        <v>13542000000</v>
      </c>
      <c r="O1071" s="57">
        <f t="shared" si="99"/>
        <v>3766000000</v>
      </c>
      <c r="P1071" s="58">
        <f t="shared" si="100"/>
        <v>0.13844219307482342</v>
      </c>
      <c r="Q1071" s="58">
        <f t="shared" si="101"/>
        <v>3.8500465154318778E-2</v>
      </c>
    </row>
    <row r="1072" spans="1:17" hidden="1" x14ac:dyDescent="0.4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2">
        <f t="shared" si="96"/>
        <v>16160000000</v>
      </c>
      <c r="K1072" s="5">
        <f t="shared" si="97"/>
        <v>6.2247574634633804E-2</v>
      </c>
      <c r="L1072" t="s">
        <v>82</v>
      </c>
      <c r="M1072" t="s">
        <v>340</v>
      </c>
      <c r="N1072" s="57">
        <f t="shared" si="98"/>
        <v>16160000000</v>
      </c>
      <c r="O1072" s="57">
        <f t="shared" si="99"/>
        <v>4485000000</v>
      </c>
      <c r="P1072" s="58">
        <f t="shared" si="100"/>
        <v>0.22428557549513539</v>
      </c>
      <c r="Q1072" s="58">
        <f t="shared" si="101"/>
        <v>6.2247574634633804E-2</v>
      </c>
    </row>
    <row r="1073" spans="1:17" hidden="1" x14ac:dyDescent="0.4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2">
        <f t="shared" si="96"/>
        <v>30821000000</v>
      </c>
      <c r="K1073" s="5">
        <f t="shared" si="97"/>
        <v>0.20896185499397044</v>
      </c>
      <c r="L1073" t="s">
        <v>24</v>
      </c>
      <c r="M1073" t="s">
        <v>25</v>
      </c>
      <c r="N1073" s="57">
        <f t="shared" si="98"/>
        <v>30821000000</v>
      </c>
      <c r="O1073" s="57">
        <f t="shared" si="99"/>
        <v>9877000000</v>
      </c>
      <c r="P1073" s="58">
        <f t="shared" si="100"/>
        <v>0.65206169208961851</v>
      </c>
      <c r="Q1073" s="58">
        <f t="shared" si="101"/>
        <v>0.20896185499397044</v>
      </c>
    </row>
    <row r="1074" spans="1:17" hidden="1" x14ac:dyDescent="0.4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2">
        <f t="shared" si="96"/>
        <v>27079000000</v>
      </c>
      <c r="K1074" s="5">
        <f t="shared" si="97"/>
        <v>0.17407398996207391</v>
      </c>
      <c r="L1074" t="s">
        <v>24</v>
      </c>
      <c r="M1074" t="s">
        <v>25</v>
      </c>
      <c r="N1074" s="57">
        <f t="shared" si="98"/>
        <v>27079000000</v>
      </c>
      <c r="O1074" s="57">
        <f t="shared" si="99"/>
        <v>7665000000</v>
      </c>
      <c r="P1074" s="58">
        <f t="shared" si="100"/>
        <v>0.6149705902391388</v>
      </c>
      <c r="Q1074" s="58">
        <f t="shared" si="101"/>
        <v>0.17407398996207391</v>
      </c>
    </row>
    <row r="1075" spans="1:17" hidden="1" x14ac:dyDescent="0.4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2">
        <f t="shared" si="96"/>
        <v>25469000000</v>
      </c>
      <c r="K1075" s="5">
        <f t="shared" si="97"/>
        <v>0.15822619977744631</v>
      </c>
      <c r="L1075" t="s">
        <v>24</v>
      </c>
      <c r="M1075" t="s">
        <v>25</v>
      </c>
      <c r="N1075" s="57">
        <f t="shared" si="98"/>
        <v>25469000000</v>
      </c>
      <c r="O1075" s="57">
        <f t="shared" si="99"/>
        <v>6683000000</v>
      </c>
      <c r="P1075" s="58">
        <f t="shared" si="100"/>
        <v>0.60300210715723179</v>
      </c>
      <c r="Q1075" s="58">
        <f t="shared" si="101"/>
        <v>0.15822619977744631</v>
      </c>
    </row>
    <row r="1076" spans="1:17" hidden="1" x14ac:dyDescent="0.4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2">
        <f t="shared" si="96"/>
        <v>24564000000</v>
      </c>
      <c r="K1076" s="5">
        <f t="shared" si="97"/>
        <v>0.19107296571978327</v>
      </c>
      <c r="L1076" t="s">
        <v>24</v>
      </c>
      <c r="M1076" t="s">
        <v>25</v>
      </c>
      <c r="N1076" s="57">
        <f t="shared" si="98"/>
        <v>24564000000</v>
      </c>
      <c r="O1076" s="57">
        <f t="shared" si="99"/>
        <v>7547000000</v>
      </c>
      <c r="P1076" s="58">
        <f t="shared" si="100"/>
        <v>0.62190490657754816</v>
      </c>
      <c r="Q1076" s="58">
        <f t="shared" si="101"/>
        <v>0.19107296571978327</v>
      </c>
    </row>
    <row r="1077" spans="1:17" hidden="1" x14ac:dyDescent="0.4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2">
        <f t="shared" si="96"/>
        <v>9887000000</v>
      </c>
      <c r="K1077" s="5">
        <f t="shared" si="97"/>
        <v>0.32274778539194382</v>
      </c>
      <c r="L1077" t="s">
        <v>82</v>
      </c>
      <c r="M1077" t="s">
        <v>83</v>
      </c>
      <c r="N1077" s="57">
        <f t="shared" si="98"/>
        <v>9887000000</v>
      </c>
      <c r="O1077" s="57">
        <f t="shared" si="99"/>
        <v>3862000000</v>
      </c>
      <c r="P1077" s="58">
        <f t="shared" si="100"/>
        <v>0.82625773023566773</v>
      </c>
      <c r="Q1077" s="58">
        <f t="shared" si="101"/>
        <v>0.32274778539194382</v>
      </c>
    </row>
    <row r="1078" spans="1:17" hidden="1" x14ac:dyDescent="0.4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2">
        <f t="shared" si="96"/>
        <v>9169000000</v>
      </c>
      <c r="K1078" s="5">
        <f t="shared" si="97"/>
        <v>0.282560706401766</v>
      </c>
      <c r="L1078" t="s">
        <v>82</v>
      </c>
      <c r="M1078" t="s">
        <v>83</v>
      </c>
      <c r="N1078" s="57">
        <f t="shared" si="98"/>
        <v>9169000000</v>
      </c>
      <c r="O1078" s="57">
        <f t="shared" si="99"/>
        <v>3200000000</v>
      </c>
      <c r="P1078" s="58">
        <f t="shared" si="100"/>
        <v>0.80962472406181019</v>
      </c>
      <c r="Q1078" s="58">
        <f t="shared" si="101"/>
        <v>0.282560706401766</v>
      </c>
    </row>
    <row r="1079" spans="1:17" hidden="1" x14ac:dyDescent="0.4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2">
        <f t="shared" si="96"/>
        <v>8600000000</v>
      </c>
      <c r="K1079" s="5">
        <f t="shared" si="97"/>
        <v>0.1947261663286004</v>
      </c>
      <c r="L1079" t="s">
        <v>82</v>
      </c>
      <c r="M1079" t="s">
        <v>83</v>
      </c>
      <c r="N1079" s="57">
        <f t="shared" si="98"/>
        <v>8600000000</v>
      </c>
      <c r="O1079" s="57">
        <f t="shared" si="99"/>
        <v>2112000000</v>
      </c>
      <c r="P1079" s="58">
        <f t="shared" si="100"/>
        <v>0.79291904849714179</v>
      </c>
      <c r="Q1079" s="58">
        <f t="shared" si="101"/>
        <v>0.1947261663286004</v>
      </c>
    </row>
    <row r="1080" spans="1:17" hidden="1" x14ac:dyDescent="0.4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2">
        <f t="shared" si="96"/>
        <v>3828000000</v>
      </c>
      <c r="K1080" s="5">
        <f t="shared" si="97"/>
        <v>-0.17385005432814199</v>
      </c>
      <c r="L1080" t="s">
        <v>82</v>
      </c>
      <c r="M1080" t="s">
        <v>83</v>
      </c>
      <c r="N1080" s="57">
        <f t="shared" si="98"/>
        <v>3828000000</v>
      </c>
      <c r="O1080" s="57">
        <f t="shared" si="99"/>
        <v>-960000000</v>
      </c>
      <c r="P1080" s="58">
        <f t="shared" si="100"/>
        <v>0.69322709163346619</v>
      </c>
      <c r="Q1080" s="58">
        <f t="shared" si="101"/>
        <v>-0.17385005432814199</v>
      </c>
    </row>
    <row r="1081" spans="1:17" hidden="1" x14ac:dyDescent="0.4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2">
        <f t="shared" si="96"/>
        <v>57464000000</v>
      </c>
      <c r="K1081" s="5">
        <f t="shared" si="97"/>
        <v>0.34379375457616668</v>
      </c>
      <c r="L1081" t="s">
        <v>21</v>
      </c>
      <c r="M1081" t="s">
        <v>399</v>
      </c>
      <c r="N1081" s="57">
        <f t="shared" si="98"/>
        <v>57464000000</v>
      </c>
      <c r="O1081" s="57">
        <f t="shared" si="99"/>
        <v>26764000000</v>
      </c>
      <c r="P1081" s="58">
        <f t="shared" si="100"/>
        <v>0.73814692545825888</v>
      </c>
      <c r="Q1081" s="58">
        <f t="shared" si="101"/>
        <v>0.34379375457616668</v>
      </c>
    </row>
    <row r="1082" spans="1:17" hidden="1" x14ac:dyDescent="0.4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2">
        <f t="shared" si="96"/>
        <v>59755000000</v>
      </c>
      <c r="K1082" s="5">
        <f t="shared" si="97"/>
        <v>0.32114518673776099</v>
      </c>
      <c r="L1082" t="s">
        <v>21</v>
      </c>
      <c r="M1082" t="s">
        <v>399</v>
      </c>
      <c r="N1082" s="57">
        <f t="shared" si="98"/>
        <v>59755000000</v>
      </c>
      <c r="O1082" s="57">
        <f t="shared" si="99"/>
        <v>27886000000</v>
      </c>
      <c r="P1082" s="58">
        <f t="shared" si="100"/>
        <v>0.68816003132449644</v>
      </c>
      <c r="Q1082" s="58">
        <f t="shared" si="101"/>
        <v>0.32114518673776099</v>
      </c>
    </row>
    <row r="1083" spans="1:17" x14ac:dyDescent="0.4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2">
        <f t="shared" si="96"/>
        <v>60542000000</v>
      </c>
      <c r="K1083" s="5">
        <f t="shared" si="97"/>
        <v>0.30104723231459712</v>
      </c>
      <c r="L1083" t="s">
        <v>21</v>
      </c>
      <c r="M1083" t="s">
        <v>399</v>
      </c>
      <c r="N1083" s="57">
        <f t="shared" si="98"/>
        <v>60542000000</v>
      </c>
      <c r="O1083" s="57">
        <f t="shared" si="99"/>
        <v>28172000000</v>
      </c>
      <c r="P1083" s="58">
        <f t="shared" si="100"/>
        <v>0.64695447745244716</v>
      </c>
      <c r="Q1083" s="58">
        <f t="shared" si="101"/>
        <v>0.30104723231459712</v>
      </c>
    </row>
    <row r="1084" spans="1:17" hidden="1" x14ac:dyDescent="0.4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2">
        <f t="shared" si="96"/>
        <v>52540000000</v>
      </c>
      <c r="K1084" s="5">
        <f t="shared" si="97"/>
        <v>0.24955461790904829</v>
      </c>
      <c r="L1084" t="s">
        <v>21</v>
      </c>
      <c r="M1084" t="s">
        <v>399</v>
      </c>
      <c r="N1084" s="57">
        <f t="shared" si="98"/>
        <v>52540000000</v>
      </c>
      <c r="O1084" s="57">
        <f t="shared" si="99"/>
        <v>21292000000</v>
      </c>
      <c r="P1084" s="58">
        <f t="shared" si="100"/>
        <v>0.61579934364744493</v>
      </c>
      <c r="Q1084" s="58">
        <f t="shared" si="101"/>
        <v>0.24955461790904829</v>
      </c>
    </row>
    <row r="1085" spans="1:17" hidden="1" x14ac:dyDescent="0.4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2">
        <f t="shared" si="96"/>
        <v>4492369000</v>
      </c>
      <c r="K1085" s="5">
        <f t="shared" si="97"/>
        <v>0.38601136266246905</v>
      </c>
      <c r="L1085" t="s">
        <v>46</v>
      </c>
      <c r="M1085" t="s">
        <v>104</v>
      </c>
      <c r="N1085" s="57">
        <f t="shared" si="98"/>
        <v>4492369000</v>
      </c>
      <c r="O1085" s="57">
        <f t="shared" si="99"/>
        <v>1779109000</v>
      </c>
      <c r="P1085" s="58">
        <f t="shared" si="100"/>
        <v>0.97470446120649912</v>
      </c>
      <c r="Q1085" s="58">
        <f t="shared" si="101"/>
        <v>0.38601136266246905</v>
      </c>
    </row>
    <row r="1086" spans="1:17" hidden="1" x14ac:dyDescent="0.4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2">
        <f t="shared" si="96"/>
        <v>4738847000</v>
      </c>
      <c r="K1086" s="5">
        <f t="shared" si="97"/>
        <v>0.40766513241261504</v>
      </c>
      <c r="L1086" t="s">
        <v>46</v>
      </c>
      <c r="M1086" t="s">
        <v>104</v>
      </c>
      <c r="N1086" s="57">
        <f t="shared" si="98"/>
        <v>4738847000</v>
      </c>
      <c r="O1086" s="57">
        <f t="shared" si="99"/>
        <v>1965981000</v>
      </c>
      <c r="P1086" s="58">
        <f t="shared" si="100"/>
        <v>0.98264565615747224</v>
      </c>
      <c r="Q1086" s="58">
        <f t="shared" si="101"/>
        <v>0.40766513241261504</v>
      </c>
    </row>
    <row r="1087" spans="1:17" hidden="1" x14ac:dyDescent="0.4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2">
        <f t="shared" si="96"/>
        <v>4673067000</v>
      </c>
      <c r="K1087" s="5">
        <f t="shared" si="97"/>
        <v>0.39263811323543385</v>
      </c>
      <c r="L1087" t="s">
        <v>46</v>
      </c>
      <c r="M1087" t="s">
        <v>104</v>
      </c>
      <c r="N1087" s="57">
        <f t="shared" si="98"/>
        <v>4673067000</v>
      </c>
      <c r="O1087" s="57">
        <f t="shared" si="99"/>
        <v>1859593000</v>
      </c>
      <c r="P1087" s="58">
        <f t="shared" si="100"/>
        <v>0.98668053165545855</v>
      </c>
      <c r="Q1087" s="58">
        <f t="shared" si="101"/>
        <v>0.39263811323543385</v>
      </c>
    </row>
    <row r="1088" spans="1:17" hidden="1" x14ac:dyDescent="0.4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2">
        <f t="shared" si="96"/>
        <v>4922067000</v>
      </c>
      <c r="K1088" s="5">
        <f t="shared" si="97"/>
        <v>0.38614510633860172</v>
      </c>
      <c r="L1088" t="s">
        <v>46</v>
      </c>
      <c r="M1088" t="s">
        <v>104</v>
      </c>
      <c r="N1088" s="57">
        <f t="shared" si="98"/>
        <v>4922067000</v>
      </c>
      <c r="O1088" s="57">
        <f t="shared" si="99"/>
        <v>1929135000</v>
      </c>
      <c r="P1088" s="58">
        <f t="shared" si="100"/>
        <v>0.98522502837837811</v>
      </c>
      <c r="Q1088" s="58">
        <f t="shared" si="101"/>
        <v>0.38614510633860172</v>
      </c>
    </row>
    <row r="1089" spans="1:17" hidden="1" x14ac:dyDescent="0.4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 t="shared" si="96"/>
        <v>1281931000</v>
      </c>
      <c r="K1089" s="5">
        <f t="shared" si="97"/>
        <v>0.18846501766309146</v>
      </c>
      <c r="L1089" t="s">
        <v>24</v>
      </c>
      <c r="M1089" t="s">
        <v>317</v>
      </c>
      <c r="N1089" s="57">
        <f t="shared" si="98"/>
        <v>1281931000</v>
      </c>
      <c r="O1089" s="57">
        <f t="shared" si="99"/>
        <v>448353000</v>
      </c>
      <c r="P1089" s="58">
        <f t="shared" si="100"/>
        <v>0.53885922154611321</v>
      </c>
      <c r="Q1089" s="58">
        <f t="shared" si="101"/>
        <v>0.18846501766309146</v>
      </c>
    </row>
    <row r="1090" spans="1:17" hidden="1" x14ac:dyDescent="0.4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 t="shared" ref="J1090:J1153" si="102">E1090-F1090</f>
        <v>1358750000</v>
      </c>
      <c r="K1090" s="5">
        <f t="shared" ref="K1090:K1153" si="103">(J1090-G1090-H1090-I1090)/E1090</f>
        <v>0.19215175646816571</v>
      </c>
      <c r="L1090" t="s">
        <v>24</v>
      </c>
      <c r="M1090" t="s">
        <v>317</v>
      </c>
      <c r="N1090" s="57">
        <f t="shared" si="98"/>
        <v>1358750000</v>
      </c>
      <c r="O1090" s="57">
        <f t="shared" si="99"/>
        <v>477686000</v>
      </c>
      <c r="P1090" s="58">
        <f t="shared" si="100"/>
        <v>0.54656447771364491</v>
      </c>
      <c r="Q1090" s="58">
        <f t="shared" si="101"/>
        <v>0.19215175646816571</v>
      </c>
    </row>
    <row r="1091" spans="1:17" hidden="1" x14ac:dyDescent="0.4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 t="shared" si="102"/>
        <v>1351993000</v>
      </c>
      <c r="K1091" s="5">
        <f t="shared" si="103"/>
        <v>0.20921189239419616</v>
      </c>
      <c r="L1091" t="s">
        <v>24</v>
      </c>
      <c r="M1091" t="s">
        <v>317</v>
      </c>
      <c r="N1091" s="57">
        <f t="shared" ref="N1091:N1154" si="104">E1091-F1091</f>
        <v>1351993000</v>
      </c>
      <c r="O1091" s="57">
        <f t="shared" ref="O1091:O1154" si="105">N1091-G1091-H1091-I1091</f>
        <v>501156000</v>
      </c>
      <c r="P1091" s="58">
        <f t="shared" ref="P1091:P1154" si="106">1-(F1091/E1091)</f>
        <v>0.56440113264872904</v>
      </c>
      <c r="Q1091" s="58">
        <f t="shared" ref="Q1091:Q1154" si="107">O1091/E1091</f>
        <v>0.20921189239419616</v>
      </c>
    </row>
    <row r="1092" spans="1:17" hidden="1" x14ac:dyDescent="0.4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 t="shared" si="102"/>
        <v>1435587000</v>
      </c>
      <c r="K1092" s="5">
        <f t="shared" si="103"/>
        <v>0.21805779870244557</v>
      </c>
      <c r="L1092" t="s">
        <v>24</v>
      </c>
      <c r="M1092" t="s">
        <v>317</v>
      </c>
      <c r="N1092" s="57">
        <f t="shared" si="104"/>
        <v>1435587000</v>
      </c>
      <c r="O1092" s="57">
        <f t="shared" si="105"/>
        <v>546945000</v>
      </c>
      <c r="P1092" s="58">
        <f t="shared" si="106"/>
        <v>0.57234446071514999</v>
      </c>
      <c r="Q1092" s="58">
        <f t="shared" si="107"/>
        <v>0.21805779870244557</v>
      </c>
    </row>
    <row r="1093" spans="1:17" hidden="1" x14ac:dyDescent="0.4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2">
        <f t="shared" si="102"/>
        <v>1847000000</v>
      </c>
      <c r="K1093" s="5">
        <f t="shared" si="103"/>
        <v>3.9898600242477683E-2</v>
      </c>
      <c r="L1093" t="s">
        <v>21</v>
      </c>
      <c r="M1093" t="s">
        <v>33</v>
      </c>
      <c r="N1093" s="57">
        <f t="shared" si="104"/>
        <v>1847000000</v>
      </c>
      <c r="O1093" s="57">
        <f t="shared" si="105"/>
        <v>362000000</v>
      </c>
      <c r="P1093" s="58">
        <f t="shared" si="106"/>
        <v>0.20357103493882944</v>
      </c>
      <c r="Q1093" s="58">
        <f t="shared" si="107"/>
        <v>3.9898600242477683E-2</v>
      </c>
    </row>
    <row r="1094" spans="1:17" hidden="1" x14ac:dyDescent="0.4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2">
        <f t="shared" si="102"/>
        <v>5437000000</v>
      </c>
      <c r="K1094" s="5">
        <f t="shared" si="103"/>
        <v>0.19116028854383177</v>
      </c>
      <c r="L1094" t="s">
        <v>21</v>
      </c>
      <c r="M1094" t="s">
        <v>33</v>
      </c>
      <c r="N1094" s="57">
        <f t="shared" si="104"/>
        <v>5437000000</v>
      </c>
      <c r="O1094" s="57">
        <f t="shared" si="105"/>
        <v>3127000000</v>
      </c>
      <c r="P1094" s="58">
        <f t="shared" si="106"/>
        <v>0.33237559603863553</v>
      </c>
      <c r="Q1094" s="58">
        <f t="shared" si="107"/>
        <v>0.19116028854383177</v>
      </c>
    </row>
    <row r="1095" spans="1:17" x14ac:dyDescent="0.4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2">
        <f t="shared" si="102"/>
        <v>5215000000</v>
      </c>
      <c r="K1095" s="5">
        <f t="shared" si="103"/>
        <v>0.18533843873517786</v>
      </c>
      <c r="L1095" t="s">
        <v>21</v>
      </c>
      <c r="M1095" t="s">
        <v>33</v>
      </c>
      <c r="N1095" s="57">
        <f t="shared" si="104"/>
        <v>5215000000</v>
      </c>
      <c r="O1095" s="57">
        <f t="shared" si="105"/>
        <v>3001000000</v>
      </c>
      <c r="P1095" s="58">
        <f t="shared" si="106"/>
        <v>0.32207262845849804</v>
      </c>
      <c r="Q1095" s="58">
        <f t="shared" si="107"/>
        <v>0.18533843873517786</v>
      </c>
    </row>
    <row r="1096" spans="1:17" hidden="1" x14ac:dyDescent="0.4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2">
        <f t="shared" si="102"/>
        <v>2505000000</v>
      </c>
      <c r="K1096" s="5">
        <f t="shared" si="103"/>
        <v>1.8953141382369545E-2</v>
      </c>
      <c r="L1096" t="s">
        <v>21</v>
      </c>
      <c r="M1096" t="s">
        <v>33</v>
      </c>
      <c r="N1096" s="57">
        <f t="shared" si="104"/>
        <v>2505000000</v>
      </c>
      <c r="O1096" s="57">
        <f t="shared" si="105"/>
        <v>235000000</v>
      </c>
      <c r="P1096" s="58">
        <f t="shared" si="106"/>
        <v>0.20203242196951365</v>
      </c>
      <c r="Q1096" s="58">
        <f t="shared" si="107"/>
        <v>1.8953141382369545E-2</v>
      </c>
    </row>
    <row r="1097" spans="1:17" hidden="1" x14ac:dyDescent="0.4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2">
        <f t="shared" si="102"/>
        <v>3529427000</v>
      </c>
      <c r="K1097" s="5">
        <f t="shared" si="103"/>
        <v>0.42373880968970157</v>
      </c>
      <c r="L1097" t="s">
        <v>82</v>
      </c>
      <c r="M1097" t="s">
        <v>143</v>
      </c>
      <c r="N1097" s="57">
        <f t="shared" si="104"/>
        <v>3529427000</v>
      </c>
      <c r="O1097" s="57">
        <f t="shared" si="105"/>
        <v>1952827000</v>
      </c>
      <c r="P1097" s="58">
        <f t="shared" si="106"/>
        <v>0.76584110925683335</v>
      </c>
      <c r="Q1097" s="58">
        <f t="shared" si="107"/>
        <v>0.42373880968970157</v>
      </c>
    </row>
    <row r="1098" spans="1:17" hidden="1" x14ac:dyDescent="0.4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2">
        <f t="shared" si="102"/>
        <v>4059874000</v>
      </c>
      <c r="K1098" s="5">
        <f t="shared" si="103"/>
        <v>0.37476071426016894</v>
      </c>
      <c r="L1098" t="s">
        <v>82</v>
      </c>
      <c r="M1098" t="s">
        <v>143</v>
      </c>
      <c r="N1098" s="57">
        <f t="shared" si="104"/>
        <v>4059874000</v>
      </c>
      <c r="O1098" s="57">
        <f t="shared" si="105"/>
        <v>1990986000</v>
      </c>
      <c r="P1098" s="58">
        <f t="shared" si="106"/>
        <v>0.76418482101144314</v>
      </c>
      <c r="Q1098" s="58">
        <f t="shared" si="107"/>
        <v>0.37476071426016894</v>
      </c>
    </row>
    <row r="1099" spans="1:17" hidden="1" x14ac:dyDescent="0.4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2">
        <f t="shared" si="102"/>
        <v>4199045000</v>
      </c>
      <c r="K1099" s="5">
        <f t="shared" si="103"/>
        <v>0.33481252267706929</v>
      </c>
      <c r="L1099" t="s">
        <v>82</v>
      </c>
      <c r="M1099" t="s">
        <v>143</v>
      </c>
      <c r="N1099" s="57">
        <f t="shared" si="104"/>
        <v>4199045000</v>
      </c>
      <c r="O1099" s="57">
        <f t="shared" si="105"/>
        <v>1770801000</v>
      </c>
      <c r="P1099" s="58">
        <f t="shared" si="106"/>
        <v>0.79393045818504415</v>
      </c>
      <c r="Q1099" s="58">
        <f t="shared" si="107"/>
        <v>0.33481252267706929</v>
      </c>
    </row>
    <row r="1100" spans="1:17" hidden="1" x14ac:dyDescent="0.4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2">
        <f t="shared" si="102"/>
        <v>1954810000</v>
      </c>
      <c r="K1100" s="5">
        <f t="shared" si="103"/>
        <v>-3.0905064590063709E-2</v>
      </c>
      <c r="L1100" t="s">
        <v>82</v>
      </c>
      <c r="M1100" t="s">
        <v>143</v>
      </c>
      <c r="N1100" s="57">
        <f t="shared" si="104"/>
        <v>1954810000</v>
      </c>
      <c r="O1100" s="57">
        <f t="shared" si="105"/>
        <v>-86136000</v>
      </c>
      <c r="P1100" s="58">
        <f t="shared" si="106"/>
        <v>0.70137374978292977</v>
      </c>
      <c r="Q1100" s="58">
        <f t="shared" si="107"/>
        <v>-3.0905064590063709E-2</v>
      </c>
    </row>
    <row r="1101" spans="1:17" hidden="1" x14ac:dyDescent="0.4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2">
        <f t="shared" si="102"/>
        <v>3528000000</v>
      </c>
      <c r="K1101" s="5">
        <f t="shared" si="103"/>
        <v>0.18142131716669258</v>
      </c>
      <c r="L1101" t="s">
        <v>24</v>
      </c>
      <c r="M1101" t="s">
        <v>25</v>
      </c>
      <c r="N1101" s="57">
        <f t="shared" si="104"/>
        <v>3528000000</v>
      </c>
      <c r="O1101" s="57">
        <f t="shared" si="105"/>
        <v>1400500000</v>
      </c>
      <c r="P1101" s="58">
        <f t="shared" si="106"/>
        <v>0.45701849836779107</v>
      </c>
      <c r="Q1101" s="58">
        <f t="shared" si="107"/>
        <v>0.18142131716669258</v>
      </c>
    </row>
    <row r="1102" spans="1:17" hidden="1" x14ac:dyDescent="0.4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2">
        <f t="shared" si="102"/>
        <v>4216100000</v>
      </c>
      <c r="K1102" s="5">
        <f t="shared" si="103"/>
        <v>0.14460246253698578</v>
      </c>
      <c r="L1102" t="s">
        <v>24</v>
      </c>
      <c r="M1102" t="s">
        <v>25</v>
      </c>
      <c r="N1102" s="57">
        <f t="shared" si="104"/>
        <v>4216100000</v>
      </c>
      <c r="O1102" s="57">
        <f t="shared" si="105"/>
        <v>1363500000</v>
      </c>
      <c r="P1102" s="58">
        <f t="shared" si="106"/>
        <v>0.44712757044531404</v>
      </c>
      <c r="Q1102" s="58">
        <f t="shared" si="107"/>
        <v>0.14460246253698578</v>
      </c>
    </row>
    <row r="1103" spans="1:17" hidden="1" x14ac:dyDescent="0.4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2">
        <f t="shared" si="102"/>
        <v>4171000000</v>
      </c>
      <c r="K1103" s="5">
        <f t="shared" si="103"/>
        <v>0.43010967098703889</v>
      </c>
      <c r="L1103" t="s">
        <v>82</v>
      </c>
      <c r="M1103" t="s">
        <v>83</v>
      </c>
      <c r="N1103" s="57">
        <f t="shared" si="104"/>
        <v>4171000000</v>
      </c>
      <c r="O1103" s="57">
        <f t="shared" si="105"/>
        <v>2157000000</v>
      </c>
      <c r="P1103" s="58">
        <f t="shared" si="106"/>
        <v>0.83170488534396814</v>
      </c>
      <c r="Q1103" s="58">
        <f t="shared" si="107"/>
        <v>0.43010967098703889</v>
      </c>
    </row>
    <row r="1104" spans="1:17" hidden="1" x14ac:dyDescent="0.4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2">
        <f t="shared" si="102"/>
        <v>4170000000</v>
      </c>
      <c r="K1104" s="5">
        <f t="shared" si="103"/>
        <v>0.37458455522971651</v>
      </c>
      <c r="L1104" t="s">
        <v>82</v>
      </c>
      <c r="M1104" t="s">
        <v>83</v>
      </c>
      <c r="N1104" s="57">
        <f t="shared" si="104"/>
        <v>4170000000</v>
      </c>
      <c r="O1104" s="57">
        <f t="shared" si="105"/>
        <v>1916000000</v>
      </c>
      <c r="P1104" s="58">
        <f t="shared" si="106"/>
        <v>0.81524926686217003</v>
      </c>
      <c r="Q1104" s="58">
        <f t="shared" si="107"/>
        <v>0.37458455522971651</v>
      </c>
    </row>
    <row r="1105" spans="1:17" hidden="1" x14ac:dyDescent="0.4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2">
        <f t="shared" si="102"/>
        <v>2204000000</v>
      </c>
      <c r="K1105" s="5">
        <f t="shared" si="103"/>
        <v>-0.21112158341187559</v>
      </c>
      <c r="L1105" t="s">
        <v>82</v>
      </c>
      <c r="M1105" t="s">
        <v>83</v>
      </c>
      <c r="N1105" s="57">
        <f t="shared" si="104"/>
        <v>2204000000</v>
      </c>
      <c r="O1105" s="57">
        <f t="shared" si="105"/>
        <v>-672000000</v>
      </c>
      <c r="P1105" s="58">
        <f t="shared" si="106"/>
        <v>0.69242852654728249</v>
      </c>
      <c r="Q1105" s="58">
        <f t="shared" si="107"/>
        <v>-0.21112158341187559</v>
      </c>
    </row>
    <row r="1106" spans="1:17" hidden="1" x14ac:dyDescent="0.4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2">
        <f t="shared" si="102"/>
        <v>2408000000</v>
      </c>
      <c r="K1106" s="5">
        <f t="shared" si="103"/>
        <v>-7.9919793755370949E-2</v>
      </c>
      <c r="L1106" t="s">
        <v>82</v>
      </c>
      <c r="M1106" t="s">
        <v>83</v>
      </c>
      <c r="N1106" s="57">
        <f t="shared" si="104"/>
        <v>2408000000</v>
      </c>
      <c r="O1106" s="57">
        <f t="shared" si="105"/>
        <v>-279000000</v>
      </c>
      <c r="P1106" s="58">
        <f t="shared" si="106"/>
        <v>0.68977370380979663</v>
      </c>
      <c r="Q1106" s="58">
        <f t="shared" si="107"/>
        <v>-7.9919793755370949E-2</v>
      </c>
    </row>
    <row r="1107" spans="1:17" hidden="1" x14ac:dyDescent="0.4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2">
        <f t="shared" si="102"/>
        <v>1577000000</v>
      </c>
      <c r="K1107" s="5">
        <f t="shared" si="103"/>
        <v>0.2120410188554416</v>
      </c>
      <c r="L1107" t="s">
        <v>46</v>
      </c>
      <c r="M1107" t="s">
        <v>378</v>
      </c>
      <c r="N1107" s="57">
        <f t="shared" si="104"/>
        <v>1577000000</v>
      </c>
      <c r="O1107" s="57">
        <f t="shared" si="105"/>
        <v>641000000</v>
      </c>
      <c r="P1107" s="58">
        <f t="shared" si="106"/>
        <v>0.52166721799536886</v>
      </c>
      <c r="Q1107" s="58">
        <f t="shared" si="107"/>
        <v>0.2120410188554416</v>
      </c>
    </row>
    <row r="1108" spans="1:17" hidden="1" x14ac:dyDescent="0.4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2">
        <f t="shared" si="102"/>
        <v>1784000000</v>
      </c>
      <c r="K1108" s="5">
        <f t="shared" si="103"/>
        <v>0.19612903225806452</v>
      </c>
      <c r="L1108" t="s">
        <v>46</v>
      </c>
      <c r="M1108" t="s">
        <v>378</v>
      </c>
      <c r="N1108" s="57">
        <f t="shared" si="104"/>
        <v>1784000000</v>
      </c>
      <c r="O1108" s="57">
        <f t="shared" si="105"/>
        <v>608000000</v>
      </c>
      <c r="P1108" s="58">
        <f t="shared" si="106"/>
        <v>0.5754838709677419</v>
      </c>
      <c r="Q1108" s="58">
        <f t="shared" si="107"/>
        <v>0.19612903225806452</v>
      </c>
    </row>
    <row r="1109" spans="1:17" hidden="1" x14ac:dyDescent="0.4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2">
        <f t="shared" si="102"/>
        <v>1950000000</v>
      </c>
      <c r="K1109" s="5">
        <f t="shared" si="103"/>
        <v>0.21223765888264853</v>
      </c>
      <c r="L1109" t="s">
        <v>46</v>
      </c>
      <c r="M1109" t="s">
        <v>378</v>
      </c>
      <c r="N1109" s="57">
        <f t="shared" si="104"/>
        <v>1950000000</v>
      </c>
      <c r="O1109" s="57">
        <f t="shared" si="105"/>
        <v>718000000</v>
      </c>
      <c r="P1109" s="58">
        <f t="shared" si="106"/>
        <v>0.57641146911025709</v>
      </c>
      <c r="Q1109" s="58">
        <f t="shared" si="107"/>
        <v>0.21223765888264853</v>
      </c>
    </row>
    <row r="1110" spans="1:17" hidden="1" x14ac:dyDescent="0.4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2">
        <f t="shared" si="102"/>
        <v>1979000000</v>
      </c>
      <c r="K1110" s="5">
        <f t="shared" si="103"/>
        <v>0.24027946537059539</v>
      </c>
      <c r="L1110" t="s">
        <v>46</v>
      </c>
      <c r="M1110" t="s">
        <v>378</v>
      </c>
      <c r="N1110" s="57">
        <f t="shared" si="104"/>
        <v>1979000000</v>
      </c>
      <c r="O1110" s="57">
        <f t="shared" si="105"/>
        <v>791000000</v>
      </c>
      <c r="P1110" s="58">
        <f t="shared" si="106"/>
        <v>0.6011543134872418</v>
      </c>
      <c r="Q1110" s="58">
        <f t="shared" si="107"/>
        <v>0.24027946537059539</v>
      </c>
    </row>
    <row r="1111" spans="1:17" hidden="1" x14ac:dyDescent="0.4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2">
        <f t="shared" si="102"/>
        <v>5980000000</v>
      </c>
      <c r="K1111" s="5">
        <f t="shared" si="103"/>
        <v>0.22979797979797981</v>
      </c>
      <c r="L1111" t="s">
        <v>41</v>
      </c>
      <c r="M1111" t="s">
        <v>42</v>
      </c>
      <c r="N1111" s="57">
        <f t="shared" si="104"/>
        <v>5980000000</v>
      </c>
      <c r="O1111" s="57">
        <f t="shared" si="105"/>
        <v>3276000000</v>
      </c>
      <c r="P1111" s="58">
        <f t="shared" si="106"/>
        <v>0.41947250280583614</v>
      </c>
      <c r="Q1111" s="58">
        <f t="shared" si="107"/>
        <v>0.22979797979797981</v>
      </c>
    </row>
    <row r="1112" spans="1:17" hidden="1" x14ac:dyDescent="0.4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2">
        <f t="shared" si="102"/>
        <v>6984000000</v>
      </c>
      <c r="K1112" s="5">
        <f t="shared" si="103"/>
        <v>0.23394556025369978</v>
      </c>
      <c r="L1112" t="s">
        <v>41</v>
      </c>
      <c r="M1112" t="s">
        <v>42</v>
      </c>
      <c r="N1112" s="57">
        <f t="shared" si="104"/>
        <v>6984000000</v>
      </c>
      <c r="O1112" s="57">
        <f t="shared" si="105"/>
        <v>3541000000</v>
      </c>
      <c r="P1112" s="58">
        <f t="shared" si="106"/>
        <v>0.46141649048625788</v>
      </c>
      <c r="Q1112" s="58">
        <f t="shared" si="107"/>
        <v>0.23394556025369978</v>
      </c>
    </row>
    <row r="1113" spans="1:17" hidden="1" x14ac:dyDescent="0.4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2">
        <f t="shared" si="102"/>
        <v>8270000000</v>
      </c>
      <c r="K1113" s="5">
        <f t="shared" si="103"/>
        <v>0.25821044591974618</v>
      </c>
      <c r="L1113" t="s">
        <v>41</v>
      </c>
      <c r="M1113" t="s">
        <v>42</v>
      </c>
      <c r="N1113" s="57">
        <f t="shared" si="104"/>
        <v>8270000000</v>
      </c>
      <c r="O1113" s="57">
        <f t="shared" si="105"/>
        <v>4395000000</v>
      </c>
      <c r="P1113" s="58">
        <f t="shared" si="106"/>
        <v>0.48587039539392518</v>
      </c>
      <c r="Q1113" s="58">
        <f t="shared" si="107"/>
        <v>0.25821044591974618</v>
      </c>
    </row>
    <row r="1114" spans="1:17" hidden="1" x14ac:dyDescent="0.4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2">
        <f t="shared" si="102"/>
        <v>8890000000</v>
      </c>
      <c r="K1114" s="5">
        <f t="shared" si="103"/>
        <v>0.26649891341644744</v>
      </c>
      <c r="L1114" t="s">
        <v>41</v>
      </c>
      <c r="M1114" t="s">
        <v>42</v>
      </c>
      <c r="N1114" s="57">
        <f t="shared" si="104"/>
        <v>8890000000</v>
      </c>
      <c r="O1114" s="57">
        <f t="shared" si="105"/>
        <v>4660000000</v>
      </c>
      <c r="P1114" s="58">
        <f t="shared" si="106"/>
        <v>0.50840672538030418</v>
      </c>
      <c r="Q1114" s="58">
        <f t="shared" si="107"/>
        <v>0.26649891341644744</v>
      </c>
    </row>
    <row r="1115" spans="1:17" hidden="1" x14ac:dyDescent="0.4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 t="shared" si="102"/>
        <v>5630000000</v>
      </c>
      <c r="K1115" s="5">
        <f t="shared" si="103"/>
        <v>0.31483340024086715</v>
      </c>
      <c r="L1115" t="s">
        <v>58</v>
      </c>
      <c r="M1115" t="s">
        <v>409</v>
      </c>
      <c r="N1115" s="57">
        <f t="shared" si="104"/>
        <v>5630000000</v>
      </c>
      <c r="O1115" s="57">
        <f t="shared" si="105"/>
        <v>3137000000</v>
      </c>
      <c r="P1115" s="58">
        <f t="shared" si="106"/>
        <v>0.56503412284223198</v>
      </c>
      <c r="Q1115" s="58">
        <f t="shared" si="107"/>
        <v>0.31483340024086715</v>
      </c>
    </row>
    <row r="1116" spans="1:17" hidden="1" x14ac:dyDescent="0.4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 t="shared" si="102"/>
        <v>3115000000</v>
      </c>
      <c r="K1116" s="5">
        <f t="shared" si="103"/>
        <v>8.3194675540765387E-2</v>
      </c>
      <c r="L1116" t="s">
        <v>58</v>
      </c>
      <c r="M1116" t="s">
        <v>409</v>
      </c>
      <c r="N1116" s="57">
        <f t="shared" si="104"/>
        <v>3115000000</v>
      </c>
      <c r="O1116" s="57">
        <f t="shared" si="105"/>
        <v>700000000</v>
      </c>
      <c r="P1116" s="58">
        <f t="shared" si="106"/>
        <v>0.37021630615640599</v>
      </c>
      <c r="Q1116" s="58">
        <f t="shared" si="107"/>
        <v>8.3194675540765387E-2</v>
      </c>
    </row>
    <row r="1117" spans="1:17" hidden="1" x14ac:dyDescent="0.4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 t="shared" si="102"/>
        <v>2835000000</v>
      </c>
      <c r="K1117" s="5">
        <f t="shared" si="103"/>
        <v>0.10093252879868349</v>
      </c>
      <c r="L1117" t="s">
        <v>58</v>
      </c>
      <c r="M1117" t="s">
        <v>409</v>
      </c>
      <c r="N1117" s="57">
        <f t="shared" si="104"/>
        <v>2835000000</v>
      </c>
      <c r="O1117" s="57">
        <f t="shared" si="105"/>
        <v>736000000</v>
      </c>
      <c r="P1117" s="58">
        <f t="shared" si="106"/>
        <v>0.38878222709818977</v>
      </c>
      <c r="Q1117" s="58">
        <f t="shared" si="107"/>
        <v>0.10093252879868349</v>
      </c>
    </row>
    <row r="1118" spans="1:17" hidden="1" x14ac:dyDescent="0.4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 t="shared" si="102"/>
        <v>3417000000</v>
      </c>
      <c r="K1118" s="5">
        <f t="shared" si="103"/>
        <v>0.15771768663475222</v>
      </c>
      <c r="L1118" t="s">
        <v>58</v>
      </c>
      <c r="M1118" t="s">
        <v>409</v>
      </c>
      <c r="N1118" s="57">
        <f t="shared" si="104"/>
        <v>3417000000</v>
      </c>
      <c r="O1118" s="57">
        <f t="shared" si="105"/>
        <v>1219000000</v>
      </c>
      <c r="P1118" s="58">
        <f t="shared" si="106"/>
        <v>0.44210117738387888</v>
      </c>
      <c r="Q1118" s="58">
        <f t="shared" si="107"/>
        <v>0.15771768663475222</v>
      </c>
    </row>
    <row r="1119" spans="1:17" hidden="1" x14ac:dyDescent="0.4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2">
        <f t="shared" si="102"/>
        <v>1257359000</v>
      </c>
      <c r="K1119" s="5">
        <f t="shared" si="103"/>
        <v>5.2198825848164911E-2</v>
      </c>
      <c r="L1119" t="s">
        <v>21</v>
      </c>
      <c r="M1119" t="s">
        <v>56</v>
      </c>
      <c r="N1119" s="57">
        <f t="shared" si="104"/>
        <v>1257359000</v>
      </c>
      <c r="O1119" s="57">
        <f t="shared" si="105"/>
        <v>228347000</v>
      </c>
      <c r="P1119" s="58">
        <f t="shared" si="106"/>
        <v>0.28742511821754957</v>
      </c>
      <c r="Q1119" s="58">
        <f t="shared" si="107"/>
        <v>5.2198825848164911E-2</v>
      </c>
    </row>
    <row r="1120" spans="1:17" hidden="1" x14ac:dyDescent="0.4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2">
        <f t="shared" si="102"/>
        <v>1751896000</v>
      </c>
      <c r="K1120" s="5">
        <f t="shared" si="103"/>
        <v>7.3146805177289914E-2</v>
      </c>
      <c r="L1120" t="s">
        <v>21</v>
      </c>
      <c r="M1120" t="s">
        <v>56</v>
      </c>
      <c r="N1120" s="57">
        <f t="shared" si="104"/>
        <v>1751896000</v>
      </c>
      <c r="O1120" s="57">
        <f t="shared" si="105"/>
        <v>402648000</v>
      </c>
      <c r="P1120" s="58">
        <f t="shared" si="106"/>
        <v>0.31825712633087333</v>
      </c>
      <c r="Q1120" s="58">
        <f t="shared" si="107"/>
        <v>7.3146805177289914E-2</v>
      </c>
    </row>
    <row r="1121" spans="1:17" x14ac:dyDescent="0.4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2">
        <f t="shared" si="102"/>
        <v>2188035000</v>
      </c>
      <c r="K1121" s="5">
        <f t="shared" si="103"/>
        <v>4.5110333178897413E-2</v>
      </c>
      <c r="L1121" t="s">
        <v>21</v>
      </c>
      <c r="M1121" t="s">
        <v>56</v>
      </c>
      <c r="N1121" s="57">
        <f t="shared" si="104"/>
        <v>2188035000</v>
      </c>
      <c r="O1121" s="57">
        <f t="shared" si="105"/>
        <v>305826000</v>
      </c>
      <c r="P1121" s="58">
        <f t="shared" si="106"/>
        <v>0.32274230398033132</v>
      </c>
      <c r="Q1121" s="58">
        <f t="shared" si="107"/>
        <v>4.5110333178897413E-2</v>
      </c>
    </row>
    <row r="1122" spans="1:17" hidden="1" x14ac:dyDescent="0.4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2">
        <f t="shared" si="102"/>
        <v>2800768000</v>
      </c>
      <c r="K1122" s="5">
        <f t="shared" si="103"/>
        <v>4.3008406271370835E-2</v>
      </c>
      <c r="L1122" t="s">
        <v>21</v>
      </c>
      <c r="M1122" t="s">
        <v>56</v>
      </c>
      <c r="N1122" s="57">
        <f t="shared" si="104"/>
        <v>2800768000</v>
      </c>
      <c r="O1122" s="57">
        <f t="shared" si="105"/>
        <v>379793000</v>
      </c>
      <c r="P1122" s="58">
        <f t="shared" si="106"/>
        <v>0.31716373923651764</v>
      </c>
      <c r="Q1122" s="58">
        <f t="shared" si="107"/>
        <v>4.3008406271370835E-2</v>
      </c>
    </row>
    <row r="1123" spans="1:17" hidden="1" x14ac:dyDescent="0.4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2">
        <f t="shared" si="102"/>
        <v>1149000000</v>
      </c>
      <c r="K1123" s="5">
        <f t="shared" si="103"/>
        <v>8.5787451984635082E-2</v>
      </c>
      <c r="L1123" t="s">
        <v>82</v>
      </c>
      <c r="M1123" t="s">
        <v>83</v>
      </c>
      <c r="N1123" s="57">
        <f t="shared" si="104"/>
        <v>1149000000</v>
      </c>
      <c r="O1123" s="57">
        <f t="shared" si="105"/>
        <v>134000000</v>
      </c>
      <c r="P1123" s="58">
        <f t="shared" si="106"/>
        <v>0.73559539052496792</v>
      </c>
      <c r="Q1123" s="58">
        <f t="shared" si="107"/>
        <v>8.5787451984635082E-2</v>
      </c>
    </row>
    <row r="1124" spans="1:17" hidden="1" x14ac:dyDescent="0.4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2">
        <f t="shared" si="102"/>
        <v>1446000000</v>
      </c>
      <c r="K1124" s="5">
        <f t="shared" si="103"/>
        <v>0.24232633279483037</v>
      </c>
      <c r="L1124" t="s">
        <v>82</v>
      </c>
      <c r="M1124" t="s">
        <v>83</v>
      </c>
      <c r="N1124" s="57">
        <f t="shared" si="104"/>
        <v>1446000000</v>
      </c>
      <c r="O1124" s="57">
        <f t="shared" si="105"/>
        <v>450000000</v>
      </c>
      <c r="P1124" s="58">
        <f t="shared" si="106"/>
        <v>0.77867528271405495</v>
      </c>
      <c r="Q1124" s="58">
        <f t="shared" si="107"/>
        <v>0.24232633279483037</v>
      </c>
    </row>
    <row r="1125" spans="1:17" hidden="1" x14ac:dyDescent="0.4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2">
        <f t="shared" si="102"/>
        <v>1803000000</v>
      </c>
      <c r="K1125" s="5">
        <f t="shared" si="103"/>
        <v>0.2513111888111888</v>
      </c>
      <c r="L1125" t="s">
        <v>82</v>
      </c>
      <c r="M1125" t="s">
        <v>83</v>
      </c>
      <c r="N1125" s="57">
        <f t="shared" si="104"/>
        <v>1803000000</v>
      </c>
      <c r="O1125" s="57">
        <f t="shared" si="105"/>
        <v>575000000</v>
      </c>
      <c r="P1125" s="58">
        <f t="shared" si="106"/>
        <v>0.78802447552447552</v>
      </c>
      <c r="Q1125" s="58">
        <f t="shared" si="107"/>
        <v>0.2513111888111888</v>
      </c>
    </row>
    <row r="1126" spans="1:17" hidden="1" x14ac:dyDescent="0.4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2">
        <f t="shared" si="102"/>
        <v>1060000000</v>
      </c>
      <c r="K1126" s="5">
        <f t="shared" si="103"/>
        <v>-3.2504816955684008</v>
      </c>
      <c r="L1126" t="s">
        <v>82</v>
      </c>
      <c r="M1126" t="s">
        <v>83</v>
      </c>
      <c r="N1126" s="57">
        <f t="shared" si="104"/>
        <v>1060000000</v>
      </c>
      <c r="O1126" s="57">
        <f t="shared" si="105"/>
        <v>-5061000000</v>
      </c>
      <c r="P1126" s="58">
        <f t="shared" si="106"/>
        <v>0.680796403339756</v>
      </c>
      <c r="Q1126" s="58">
        <f t="shared" si="107"/>
        <v>-3.2504816955684008</v>
      </c>
    </row>
    <row r="1127" spans="1:17" hidden="1" x14ac:dyDescent="0.4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2">
        <f t="shared" si="102"/>
        <v>11034000000</v>
      </c>
      <c r="K1127" s="5">
        <f t="shared" si="103"/>
        <v>0.12791846086990874</v>
      </c>
      <c r="L1127" t="s">
        <v>18</v>
      </c>
      <c r="M1127" t="s">
        <v>288</v>
      </c>
      <c r="N1127" s="57">
        <f t="shared" si="104"/>
        <v>11034000000</v>
      </c>
      <c r="O1127" s="57">
        <f t="shared" si="105"/>
        <v>3238000000</v>
      </c>
      <c r="P1127" s="58">
        <f t="shared" si="106"/>
        <v>0.4359025006913444</v>
      </c>
      <c r="Q1127" s="58">
        <f t="shared" si="107"/>
        <v>0.12791846086990874</v>
      </c>
    </row>
    <row r="1128" spans="1:17" hidden="1" x14ac:dyDescent="0.4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2">
        <f t="shared" si="102"/>
        <v>12446000000</v>
      </c>
      <c r="K1128" s="5">
        <f t="shared" si="103"/>
        <v>0.13237886254901254</v>
      </c>
      <c r="L1128" t="s">
        <v>18</v>
      </c>
      <c r="M1128" t="s">
        <v>288</v>
      </c>
      <c r="N1128" s="57">
        <f t="shared" si="104"/>
        <v>12446000000</v>
      </c>
      <c r="O1128" s="57">
        <f t="shared" si="105"/>
        <v>3680000000</v>
      </c>
      <c r="P1128" s="58">
        <f t="shared" si="106"/>
        <v>0.44771394654483976</v>
      </c>
      <c r="Q1128" s="58">
        <f t="shared" si="107"/>
        <v>0.13237886254901254</v>
      </c>
    </row>
    <row r="1129" spans="1:17" hidden="1" x14ac:dyDescent="0.4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2">
        <f t="shared" si="102"/>
        <v>14067000000</v>
      </c>
      <c r="K1129" s="5">
        <f t="shared" si="103"/>
        <v>0.13643344988725858</v>
      </c>
      <c r="L1129" t="s">
        <v>18</v>
      </c>
      <c r="M1129" t="s">
        <v>288</v>
      </c>
      <c r="N1129" s="57">
        <f t="shared" si="104"/>
        <v>14067000000</v>
      </c>
      <c r="O1129" s="57">
        <f t="shared" si="105"/>
        <v>4175000000</v>
      </c>
      <c r="P1129" s="58">
        <f t="shared" si="106"/>
        <v>0.45969085977582436</v>
      </c>
      <c r="Q1129" s="58">
        <f t="shared" si="107"/>
        <v>0.13643344988725858</v>
      </c>
    </row>
    <row r="1130" spans="1:17" hidden="1" x14ac:dyDescent="0.4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2">
        <f t="shared" si="102"/>
        <v>14971000000</v>
      </c>
      <c r="K1130" s="5">
        <f t="shared" si="103"/>
        <v>0.13905361996540647</v>
      </c>
      <c r="L1130" t="s">
        <v>18</v>
      </c>
      <c r="M1130" t="s">
        <v>288</v>
      </c>
      <c r="N1130" s="57">
        <f t="shared" si="104"/>
        <v>14971000000</v>
      </c>
      <c r="O1130" s="57">
        <f t="shared" si="105"/>
        <v>4502000000</v>
      </c>
      <c r="P1130" s="58">
        <f t="shared" si="106"/>
        <v>0.46241042747714356</v>
      </c>
      <c r="Q1130" s="58">
        <f t="shared" si="107"/>
        <v>0.13905361996540647</v>
      </c>
    </row>
    <row r="1131" spans="1:17" hidden="1" x14ac:dyDescent="0.4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2">
        <f t="shared" si="102"/>
        <v>3305000000</v>
      </c>
      <c r="K1131" s="5">
        <f t="shared" si="103"/>
        <v>0.17183938278099245</v>
      </c>
      <c r="L1131" t="s">
        <v>12</v>
      </c>
      <c r="M1131" t="s">
        <v>210</v>
      </c>
      <c r="N1131" s="57">
        <f t="shared" si="104"/>
        <v>3305000000</v>
      </c>
      <c r="O1131" s="57">
        <f t="shared" si="105"/>
        <v>980000000</v>
      </c>
      <c r="P1131" s="58">
        <f t="shared" si="106"/>
        <v>0.57951955111344899</v>
      </c>
      <c r="Q1131" s="58">
        <f t="shared" si="107"/>
        <v>0.17183938278099245</v>
      </c>
    </row>
    <row r="1132" spans="1:17" hidden="1" x14ac:dyDescent="0.4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2">
        <f t="shared" si="102"/>
        <v>3668000000</v>
      </c>
      <c r="K1132" s="5">
        <f t="shared" si="103"/>
        <v>0.18734096692111959</v>
      </c>
      <c r="L1132" t="s">
        <v>12</v>
      </c>
      <c r="M1132" t="s">
        <v>210</v>
      </c>
      <c r="N1132" s="57">
        <f t="shared" si="104"/>
        <v>3668000000</v>
      </c>
      <c r="O1132" s="57">
        <f t="shared" si="105"/>
        <v>1178000000</v>
      </c>
      <c r="P1132" s="58">
        <f t="shared" si="106"/>
        <v>0.58333333333333326</v>
      </c>
      <c r="Q1132" s="58">
        <f t="shared" si="107"/>
        <v>0.18734096692111959</v>
      </c>
    </row>
    <row r="1133" spans="1:17" hidden="1" x14ac:dyDescent="0.4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2">
        <f t="shared" si="102"/>
        <v>3633000000</v>
      </c>
      <c r="K1133" s="5">
        <f t="shared" si="103"/>
        <v>0.18535320803629293</v>
      </c>
      <c r="L1133" t="s">
        <v>12</v>
      </c>
      <c r="M1133" t="s">
        <v>210</v>
      </c>
      <c r="N1133" s="57">
        <f t="shared" si="104"/>
        <v>3633000000</v>
      </c>
      <c r="O1133" s="57">
        <f t="shared" si="105"/>
        <v>1144000000</v>
      </c>
      <c r="P1133" s="58">
        <f t="shared" si="106"/>
        <v>0.58862605314322747</v>
      </c>
      <c r="Q1133" s="58">
        <f t="shared" si="107"/>
        <v>0.18535320803629293</v>
      </c>
    </row>
    <row r="1134" spans="1:17" hidden="1" x14ac:dyDescent="0.4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2">
        <f t="shared" si="102"/>
        <v>3702000000</v>
      </c>
      <c r="K1134" s="5">
        <f t="shared" si="103"/>
        <v>0.19781264859724204</v>
      </c>
      <c r="L1134" t="s">
        <v>12</v>
      </c>
      <c r="M1134" t="s">
        <v>210</v>
      </c>
      <c r="N1134" s="57">
        <f t="shared" si="104"/>
        <v>3702000000</v>
      </c>
      <c r="O1134" s="57">
        <f t="shared" si="105"/>
        <v>1248000000</v>
      </c>
      <c r="P1134" s="58">
        <f t="shared" si="106"/>
        <v>0.58678078934854971</v>
      </c>
      <c r="Q1134" s="58">
        <f t="shared" si="107"/>
        <v>0.19781264859724204</v>
      </c>
    </row>
    <row r="1135" spans="1:17" hidden="1" x14ac:dyDescent="0.4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2">
        <f t="shared" si="102"/>
        <v>5043000000</v>
      </c>
      <c r="K1135" s="5">
        <f t="shared" si="103"/>
        <v>0.19710364080493195</v>
      </c>
      <c r="L1135" t="s">
        <v>82</v>
      </c>
      <c r="M1135" t="s">
        <v>113</v>
      </c>
      <c r="N1135" s="57">
        <f t="shared" si="104"/>
        <v>5043000000</v>
      </c>
      <c r="O1135" s="57">
        <f t="shared" si="105"/>
        <v>3389000000</v>
      </c>
      <c r="P1135" s="58">
        <f t="shared" si="106"/>
        <v>0.29329998836803539</v>
      </c>
      <c r="Q1135" s="58">
        <f t="shared" si="107"/>
        <v>0.19710364080493195</v>
      </c>
    </row>
    <row r="1136" spans="1:17" hidden="1" x14ac:dyDescent="0.4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2">
        <f t="shared" si="102"/>
        <v>5104000000</v>
      </c>
      <c r="K1136" s="5">
        <f t="shared" si="103"/>
        <v>0.16643254773424901</v>
      </c>
      <c r="L1136" t="s">
        <v>82</v>
      </c>
      <c r="M1136" t="s">
        <v>113</v>
      </c>
      <c r="N1136" s="57">
        <f t="shared" si="104"/>
        <v>5104000000</v>
      </c>
      <c r="O1136" s="57">
        <f t="shared" si="105"/>
        <v>3199000000</v>
      </c>
      <c r="P1136" s="58">
        <f t="shared" si="106"/>
        <v>0.26554289579106183</v>
      </c>
      <c r="Q1136" s="58">
        <f t="shared" si="107"/>
        <v>0.16643254773424901</v>
      </c>
    </row>
    <row r="1137" spans="1:17" hidden="1" x14ac:dyDescent="0.4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2">
        <f t="shared" si="102"/>
        <v>5809000000</v>
      </c>
      <c r="K1137" s="5">
        <f t="shared" si="103"/>
        <v>0.17336753731343282</v>
      </c>
      <c r="L1137" t="s">
        <v>82</v>
      </c>
      <c r="M1137" t="s">
        <v>113</v>
      </c>
      <c r="N1137" s="57">
        <f t="shared" si="104"/>
        <v>5809000000</v>
      </c>
      <c r="O1137" s="57">
        <f t="shared" si="105"/>
        <v>3717000000</v>
      </c>
      <c r="P1137" s="58">
        <f t="shared" si="106"/>
        <v>0.27094216417910444</v>
      </c>
      <c r="Q1137" s="58">
        <f t="shared" si="107"/>
        <v>0.17336753731343282</v>
      </c>
    </row>
    <row r="1138" spans="1:17" hidden="1" x14ac:dyDescent="0.4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2">
        <f t="shared" si="102"/>
        <v>3063000000</v>
      </c>
      <c r="K1138" s="5">
        <f t="shared" si="103"/>
        <v>8.8026021549095348E-2</v>
      </c>
      <c r="L1138" t="s">
        <v>82</v>
      </c>
      <c r="M1138" t="s">
        <v>113</v>
      </c>
      <c r="N1138" s="57">
        <f t="shared" si="104"/>
        <v>3063000000</v>
      </c>
      <c r="O1138" s="57">
        <f t="shared" si="105"/>
        <v>1299000000</v>
      </c>
      <c r="P1138" s="58">
        <f t="shared" si="106"/>
        <v>0.20756251270583448</v>
      </c>
      <c r="Q1138" s="58">
        <f t="shared" si="107"/>
        <v>8.8026021549095348E-2</v>
      </c>
    </row>
    <row r="1139" spans="1:17" hidden="1" x14ac:dyDescent="0.4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2">
        <f t="shared" si="102"/>
        <v>7175000000</v>
      </c>
      <c r="K1139" s="5">
        <f t="shared" si="103"/>
        <v>0.28963983992885728</v>
      </c>
      <c r="L1139" t="s">
        <v>12</v>
      </c>
      <c r="M1139" t="s">
        <v>177</v>
      </c>
      <c r="N1139" s="57">
        <f t="shared" si="104"/>
        <v>7175000000</v>
      </c>
      <c r="O1139" s="57">
        <f t="shared" si="105"/>
        <v>3257000000</v>
      </c>
      <c r="P1139" s="58">
        <f t="shared" si="106"/>
        <v>0.63806136060471319</v>
      </c>
      <c r="Q1139" s="58">
        <f t="shared" si="107"/>
        <v>0.28963983992885728</v>
      </c>
    </row>
    <row r="1140" spans="1:17" hidden="1" x14ac:dyDescent="0.4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2">
        <f t="shared" si="102"/>
        <v>7423000000</v>
      </c>
      <c r="K1140" s="5">
        <f t="shared" si="103"/>
        <v>0.30755333792154166</v>
      </c>
      <c r="L1140" t="s">
        <v>12</v>
      </c>
      <c r="M1140" t="s">
        <v>177</v>
      </c>
      <c r="N1140" s="57">
        <f t="shared" si="104"/>
        <v>7423000000</v>
      </c>
      <c r="O1140" s="57">
        <f t="shared" si="105"/>
        <v>3575000000</v>
      </c>
      <c r="P1140" s="58">
        <f t="shared" si="106"/>
        <v>0.63859256710254653</v>
      </c>
      <c r="Q1140" s="58">
        <f t="shared" si="107"/>
        <v>0.30755333792154166</v>
      </c>
    </row>
    <row r="1141" spans="1:17" hidden="1" x14ac:dyDescent="0.4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2">
        <f t="shared" si="102"/>
        <v>6849000000</v>
      </c>
      <c r="K1141" s="5">
        <f t="shared" si="103"/>
        <v>0.27437922176767199</v>
      </c>
      <c r="L1141" t="s">
        <v>12</v>
      </c>
      <c r="M1141" t="s">
        <v>177</v>
      </c>
      <c r="N1141" s="57">
        <f t="shared" si="104"/>
        <v>6849000000</v>
      </c>
      <c r="O1141" s="57">
        <f t="shared" si="105"/>
        <v>2884000000</v>
      </c>
      <c r="P1141" s="58">
        <f t="shared" si="106"/>
        <v>0.65160308248501564</v>
      </c>
      <c r="Q1141" s="58">
        <f t="shared" si="107"/>
        <v>0.27437922176767199</v>
      </c>
    </row>
    <row r="1142" spans="1:17" hidden="1" x14ac:dyDescent="0.4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2">
        <f t="shared" si="102"/>
        <v>6843000000</v>
      </c>
      <c r="K1142" s="5">
        <f t="shared" si="103"/>
        <v>0.31088187702265374</v>
      </c>
      <c r="L1142" t="s">
        <v>12</v>
      </c>
      <c r="M1142" t="s">
        <v>177</v>
      </c>
      <c r="N1142" s="57">
        <f t="shared" si="104"/>
        <v>6843000000</v>
      </c>
      <c r="O1142" s="57">
        <f t="shared" si="105"/>
        <v>3074000000</v>
      </c>
      <c r="P1142" s="58">
        <f t="shared" si="106"/>
        <v>0.69205097087378642</v>
      </c>
      <c r="Q1142" s="58">
        <f t="shared" si="107"/>
        <v>0.31088187702265374</v>
      </c>
    </row>
    <row r="1143" spans="1:17" hidden="1" x14ac:dyDescent="0.4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2">
        <f t="shared" si="102"/>
        <v>3761100000</v>
      </c>
      <c r="K1143" s="5">
        <f t="shared" si="103"/>
        <v>9.6251026467058298E-2</v>
      </c>
      <c r="L1143" t="s">
        <v>21</v>
      </c>
      <c r="M1143" t="s">
        <v>56</v>
      </c>
      <c r="N1143" s="57">
        <f t="shared" si="104"/>
        <v>3761100000</v>
      </c>
      <c r="O1143" s="57">
        <f t="shared" si="105"/>
        <v>609500000</v>
      </c>
      <c r="P1143" s="58">
        <f t="shared" si="106"/>
        <v>0.59394542353610014</v>
      </c>
      <c r="Q1143" s="58">
        <f t="shared" si="107"/>
        <v>9.6251026467058298E-2</v>
      </c>
    </row>
    <row r="1144" spans="1:17" hidden="1" x14ac:dyDescent="0.4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2">
        <f t="shared" si="102"/>
        <v>3919000000</v>
      </c>
      <c r="K1144" s="5">
        <f t="shared" si="103"/>
        <v>0.12996047430830041</v>
      </c>
      <c r="L1144" t="s">
        <v>21</v>
      </c>
      <c r="M1144" t="s">
        <v>56</v>
      </c>
      <c r="N1144" s="57">
        <f t="shared" si="104"/>
        <v>3919000000</v>
      </c>
      <c r="O1144" s="57">
        <f t="shared" si="105"/>
        <v>822000000</v>
      </c>
      <c r="P1144" s="58">
        <f t="shared" si="106"/>
        <v>0.61960474308300395</v>
      </c>
      <c r="Q1144" s="58">
        <f t="shared" si="107"/>
        <v>0.12996047430830041</v>
      </c>
    </row>
    <row r="1145" spans="1:17" x14ac:dyDescent="0.4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2">
        <f t="shared" si="102"/>
        <v>3833000000</v>
      </c>
      <c r="K1145" s="5">
        <f t="shared" si="103"/>
        <v>0.11693614241384942</v>
      </c>
      <c r="L1145" t="s">
        <v>21</v>
      </c>
      <c r="M1145" t="s">
        <v>56</v>
      </c>
      <c r="N1145" s="57">
        <f t="shared" si="104"/>
        <v>3833000000</v>
      </c>
      <c r="O1145" s="57">
        <f t="shared" si="105"/>
        <v>716000000</v>
      </c>
      <c r="P1145" s="58">
        <f t="shared" si="106"/>
        <v>0.62600032663726934</v>
      </c>
      <c r="Q1145" s="58">
        <f t="shared" si="107"/>
        <v>0.11693614241384942</v>
      </c>
    </row>
    <row r="1146" spans="1:17" hidden="1" x14ac:dyDescent="0.4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2">
        <f t="shared" si="102"/>
        <v>3373000000</v>
      </c>
      <c r="K1146" s="5">
        <f t="shared" si="103"/>
        <v>7.4468085106382975E-2</v>
      </c>
      <c r="L1146" t="s">
        <v>21</v>
      </c>
      <c r="M1146" t="s">
        <v>56</v>
      </c>
      <c r="N1146" s="57">
        <f t="shared" si="104"/>
        <v>3373000000</v>
      </c>
      <c r="O1146" s="57">
        <f t="shared" si="105"/>
        <v>413000000</v>
      </c>
      <c r="P1146" s="58">
        <f t="shared" si="106"/>
        <v>0.60818608005769925</v>
      </c>
      <c r="Q1146" s="58">
        <f t="shared" si="107"/>
        <v>7.4468085106382975E-2</v>
      </c>
    </row>
    <row r="1147" spans="1:17" hidden="1" x14ac:dyDescent="0.4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2">
        <f t="shared" si="102"/>
        <v>1513538000</v>
      </c>
      <c r="K1147" s="5">
        <f t="shared" si="103"/>
        <v>5.448675305555694E-2</v>
      </c>
      <c r="L1147" t="s">
        <v>58</v>
      </c>
      <c r="M1147" t="s">
        <v>418</v>
      </c>
      <c r="N1147" s="57">
        <f t="shared" si="104"/>
        <v>1513538000</v>
      </c>
      <c r="O1147" s="57">
        <f t="shared" si="105"/>
        <v>1058638000</v>
      </c>
      <c r="P1147" s="58">
        <f t="shared" si="106"/>
        <v>7.7899878188957494E-2</v>
      </c>
      <c r="Q1147" s="58">
        <f t="shared" si="107"/>
        <v>5.448675305555694E-2</v>
      </c>
    </row>
    <row r="1148" spans="1:17" hidden="1" x14ac:dyDescent="0.4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2">
        <f t="shared" si="102"/>
        <v>1410625000</v>
      </c>
      <c r="K1148" s="5">
        <f t="shared" si="103"/>
        <v>4.9481352291507172E-2</v>
      </c>
      <c r="L1148" t="s">
        <v>58</v>
      </c>
      <c r="M1148" t="s">
        <v>418</v>
      </c>
      <c r="N1148" s="57">
        <f t="shared" si="104"/>
        <v>1410625000</v>
      </c>
      <c r="O1148" s="57">
        <f t="shared" si="105"/>
        <v>942721000</v>
      </c>
      <c r="P1148" s="58">
        <f t="shared" si="106"/>
        <v>7.4040604352939354E-2</v>
      </c>
      <c r="Q1148" s="58">
        <f t="shared" si="107"/>
        <v>4.9481352291507172E-2</v>
      </c>
    </row>
    <row r="1149" spans="1:17" hidden="1" x14ac:dyDescent="0.4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2">
        <f t="shared" si="102"/>
        <v>1906526000</v>
      </c>
      <c r="K1149" s="5">
        <f t="shared" si="103"/>
        <v>6.5657983521645272E-2</v>
      </c>
      <c r="L1149" t="s">
        <v>58</v>
      </c>
      <c r="M1149" t="s">
        <v>418</v>
      </c>
      <c r="N1149" s="57">
        <f t="shared" si="104"/>
        <v>1906526000</v>
      </c>
      <c r="O1149" s="57">
        <f t="shared" si="105"/>
        <v>1385721000</v>
      </c>
      <c r="P1149" s="58">
        <f t="shared" si="106"/>
        <v>9.03346724857228E-2</v>
      </c>
      <c r="Q1149" s="58">
        <f t="shared" si="107"/>
        <v>6.5657983521645272E-2</v>
      </c>
    </row>
    <row r="1150" spans="1:17" hidden="1" x14ac:dyDescent="0.4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2">
        <f t="shared" si="102"/>
        <v>1581262000</v>
      </c>
      <c r="K1150" s="5">
        <f t="shared" si="103"/>
        <v>6.8267787462172907E-2</v>
      </c>
      <c r="L1150" t="s">
        <v>58</v>
      </c>
      <c r="M1150" t="s">
        <v>418</v>
      </c>
      <c r="N1150" s="57">
        <f t="shared" si="104"/>
        <v>1581262000</v>
      </c>
      <c r="O1150" s="57">
        <f t="shared" si="105"/>
        <v>1122273000</v>
      </c>
      <c r="P1150" s="58">
        <f t="shared" si="106"/>
        <v>9.6188055970348074E-2</v>
      </c>
      <c r="Q1150" s="58">
        <f t="shared" si="107"/>
        <v>6.8267787462172907E-2</v>
      </c>
    </row>
    <row r="1151" spans="1:17" hidden="1" x14ac:dyDescent="0.4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2">
        <f t="shared" si="102"/>
        <v>2226343000</v>
      </c>
      <c r="K1151" s="5">
        <f t="shared" si="103"/>
        <v>0.15145208390622872</v>
      </c>
      <c r="L1151" t="s">
        <v>21</v>
      </c>
      <c r="M1151" t="s">
        <v>33</v>
      </c>
      <c r="N1151" s="57">
        <f t="shared" si="104"/>
        <v>2226343000</v>
      </c>
      <c r="O1151" s="57">
        <f t="shared" si="105"/>
        <v>648239000</v>
      </c>
      <c r="P1151" s="58">
        <f t="shared" si="106"/>
        <v>0.52015427464260089</v>
      </c>
      <c r="Q1151" s="58">
        <f t="shared" si="107"/>
        <v>0.15145208390622872</v>
      </c>
    </row>
    <row r="1152" spans="1:17" hidden="1" x14ac:dyDescent="0.4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2">
        <f t="shared" si="102"/>
        <v>2268000000</v>
      </c>
      <c r="K1152" s="5">
        <f t="shared" si="103"/>
        <v>0.12009685230024213</v>
      </c>
      <c r="L1152" t="s">
        <v>21</v>
      </c>
      <c r="M1152" t="s">
        <v>33</v>
      </c>
      <c r="N1152" s="57">
        <f t="shared" si="104"/>
        <v>2268000000</v>
      </c>
      <c r="O1152" s="57">
        <f t="shared" si="105"/>
        <v>496000000</v>
      </c>
      <c r="P1152" s="58">
        <f t="shared" si="106"/>
        <v>0.54915254237288136</v>
      </c>
      <c r="Q1152" s="58">
        <f t="shared" si="107"/>
        <v>0.12009685230024213</v>
      </c>
    </row>
    <row r="1153" spans="1:17" x14ac:dyDescent="0.4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2">
        <f t="shared" si="102"/>
        <v>2599000000</v>
      </c>
      <c r="K1153" s="5">
        <f t="shared" si="103"/>
        <v>0.16211020931225972</v>
      </c>
      <c r="L1153" t="s">
        <v>21</v>
      </c>
      <c r="M1153" t="s">
        <v>33</v>
      </c>
      <c r="N1153" s="57">
        <f t="shared" si="104"/>
        <v>2599000000</v>
      </c>
      <c r="O1153" s="57">
        <f t="shared" si="105"/>
        <v>759000000</v>
      </c>
      <c r="P1153" s="58">
        <f t="shared" si="106"/>
        <v>0.55510465612985904</v>
      </c>
      <c r="Q1153" s="58">
        <f t="shared" si="107"/>
        <v>0.16211020931225972</v>
      </c>
    </row>
    <row r="1154" spans="1:17" hidden="1" x14ac:dyDescent="0.4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2">
        <f t="shared" ref="J1154:J1217" si="108">E1154-F1154</f>
        <v>2811000000</v>
      </c>
      <c r="K1154" s="5">
        <f t="shared" ref="K1154:K1217" si="109">(J1154-G1154-H1154-I1154)/E1154</f>
        <v>0.17524950099800399</v>
      </c>
      <c r="L1154" t="s">
        <v>21</v>
      </c>
      <c r="M1154" t="s">
        <v>33</v>
      </c>
      <c r="N1154" s="57">
        <f t="shared" si="104"/>
        <v>2811000000</v>
      </c>
      <c r="O1154" s="57">
        <f t="shared" si="105"/>
        <v>878000000</v>
      </c>
      <c r="P1154" s="58">
        <f t="shared" si="106"/>
        <v>0.56107784431137731</v>
      </c>
      <c r="Q1154" s="58">
        <f t="shared" si="107"/>
        <v>0.17524950099800399</v>
      </c>
    </row>
    <row r="1155" spans="1:17" hidden="1" x14ac:dyDescent="0.4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2">
        <f t="shared" si="108"/>
        <v>2094100000</v>
      </c>
      <c r="K1155" s="5">
        <f t="shared" si="109"/>
        <v>0.12536988290823273</v>
      </c>
      <c r="L1155" t="s">
        <v>18</v>
      </c>
      <c r="M1155" t="s">
        <v>421</v>
      </c>
      <c r="N1155" s="57">
        <f t="shared" ref="N1155:N1218" si="110">E1155-F1155</f>
        <v>2094100000</v>
      </c>
      <c r="O1155" s="57">
        <f t="shared" ref="O1155:O1218" si="111">N1155-G1155-H1155-I1155</f>
        <v>690600000</v>
      </c>
      <c r="P1155" s="58">
        <f t="shared" ref="P1155:P1218" si="112">1-(F1155/E1155)</f>
        <v>0.3801579377325951</v>
      </c>
      <c r="Q1155" s="58">
        <f t="shared" ref="Q1155:Q1218" si="113">O1155/E1155</f>
        <v>0.12536988290823273</v>
      </c>
    </row>
    <row r="1156" spans="1:17" hidden="1" x14ac:dyDescent="0.4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2">
        <f t="shared" si="108"/>
        <v>2124900000</v>
      </c>
      <c r="K1156" s="5">
        <f t="shared" si="109"/>
        <v>0.12937399678972714</v>
      </c>
      <c r="L1156" t="s">
        <v>18</v>
      </c>
      <c r="M1156" t="s">
        <v>421</v>
      </c>
      <c r="N1156" s="57">
        <f t="shared" si="110"/>
        <v>2124900000</v>
      </c>
      <c r="O1156" s="57">
        <f t="shared" si="111"/>
        <v>725400000</v>
      </c>
      <c r="P1156" s="58">
        <f t="shared" si="112"/>
        <v>0.37897271268057786</v>
      </c>
      <c r="Q1156" s="58">
        <f t="shared" si="113"/>
        <v>0.12937399678972714</v>
      </c>
    </row>
    <row r="1157" spans="1:17" hidden="1" x14ac:dyDescent="0.4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2">
        <f t="shared" si="108"/>
        <v>2203400000</v>
      </c>
      <c r="K1157" s="5">
        <f t="shared" si="109"/>
        <v>0.11480705430417322</v>
      </c>
      <c r="L1157" t="s">
        <v>18</v>
      </c>
      <c r="M1157" t="s">
        <v>421</v>
      </c>
      <c r="N1157" s="57">
        <f t="shared" si="110"/>
        <v>2203400000</v>
      </c>
      <c r="O1157" s="57">
        <f t="shared" si="111"/>
        <v>657500000</v>
      </c>
      <c r="P1157" s="58">
        <f t="shared" si="112"/>
        <v>0.3847389558232932</v>
      </c>
      <c r="Q1157" s="58">
        <f t="shared" si="113"/>
        <v>0.11480705430417322</v>
      </c>
    </row>
    <row r="1158" spans="1:17" hidden="1" x14ac:dyDescent="0.4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2">
        <f t="shared" si="108"/>
        <v>2304600000</v>
      </c>
      <c r="K1158" s="5">
        <f t="shared" si="109"/>
        <v>0.11471169937623611</v>
      </c>
      <c r="L1158" t="s">
        <v>18</v>
      </c>
      <c r="M1158" t="s">
        <v>421</v>
      </c>
      <c r="N1158" s="57">
        <f t="shared" si="110"/>
        <v>2304600000</v>
      </c>
      <c r="O1158" s="57">
        <f t="shared" si="111"/>
        <v>678600000</v>
      </c>
      <c r="P1158" s="58">
        <f t="shared" si="112"/>
        <v>0.38957350778437039</v>
      </c>
      <c r="Q1158" s="58">
        <f t="shared" si="113"/>
        <v>0.11471169937623611</v>
      </c>
    </row>
    <row r="1159" spans="1:17" hidden="1" x14ac:dyDescent="0.4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2">
        <f t="shared" si="108"/>
        <v>463275000</v>
      </c>
      <c r="K1159" s="5">
        <f t="shared" si="109"/>
        <v>0.57294239765900845</v>
      </c>
      <c r="L1159" t="s">
        <v>51</v>
      </c>
      <c r="M1159" t="s">
        <v>264</v>
      </c>
      <c r="N1159" s="57">
        <f t="shared" si="110"/>
        <v>463275000</v>
      </c>
      <c r="O1159" s="57">
        <f t="shared" si="111"/>
        <v>277637000</v>
      </c>
      <c r="P1159" s="58">
        <f t="shared" si="112"/>
        <v>0.95603211846935809</v>
      </c>
      <c r="Q1159" s="58">
        <f t="shared" si="113"/>
        <v>0.57294239765900845</v>
      </c>
    </row>
    <row r="1160" spans="1:17" hidden="1" x14ac:dyDescent="0.4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2">
        <f t="shared" si="108"/>
        <v>741358000</v>
      </c>
      <c r="K1160" s="5">
        <f t="shared" si="109"/>
        <v>0.48411130863653201</v>
      </c>
      <c r="L1160" t="s">
        <v>51</v>
      </c>
      <c r="M1160" t="s">
        <v>264</v>
      </c>
      <c r="N1160" s="57">
        <f t="shared" si="110"/>
        <v>741358000</v>
      </c>
      <c r="O1160" s="57">
        <f t="shared" si="111"/>
        <v>377708000</v>
      </c>
      <c r="P1160" s="58">
        <f t="shared" si="112"/>
        <v>0.95020436831669464</v>
      </c>
      <c r="Q1160" s="58">
        <f t="shared" si="113"/>
        <v>0.48411130863653201</v>
      </c>
    </row>
    <row r="1161" spans="1:17" hidden="1" x14ac:dyDescent="0.4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2">
        <f t="shared" si="108"/>
        <v>879634000</v>
      </c>
      <c r="K1161" s="5">
        <f t="shared" si="109"/>
        <v>0.48621914183641224</v>
      </c>
      <c r="L1161" t="s">
        <v>51</v>
      </c>
      <c r="M1161" t="s">
        <v>264</v>
      </c>
      <c r="N1161" s="57">
        <f t="shared" si="110"/>
        <v>879634000</v>
      </c>
      <c r="O1161" s="57">
        <f t="shared" si="111"/>
        <v>453888000</v>
      </c>
      <c r="P1161" s="58">
        <f t="shared" si="112"/>
        <v>0.94229168563639187</v>
      </c>
      <c r="Q1161" s="58">
        <f t="shared" si="113"/>
        <v>0.48621914183641224</v>
      </c>
    </row>
    <row r="1162" spans="1:17" hidden="1" x14ac:dyDescent="0.4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2">
        <f t="shared" si="108"/>
        <v>967933000</v>
      </c>
      <c r="K1162" s="5">
        <f t="shared" si="109"/>
        <v>0.4978280733129089</v>
      </c>
      <c r="L1162" t="s">
        <v>51</v>
      </c>
      <c r="M1162" t="s">
        <v>264</v>
      </c>
      <c r="N1162" s="57">
        <f t="shared" si="110"/>
        <v>967933000</v>
      </c>
      <c r="O1162" s="57">
        <f t="shared" si="111"/>
        <v>509420000</v>
      </c>
      <c r="P1162" s="58">
        <f t="shared" si="112"/>
        <v>0.94590754286440237</v>
      </c>
      <c r="Q1162" s="58">
        <f t="shared" si="113"/>
        <v>0.4978280733129089</v>
      </c>
    </row>
    <row r="1163" spans="1:17" hidden="1" x14ac:dyDescent="0.4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2">
        <f t="shared" si="108"/>
        <v>1643802000</v>
      </c>
      <c r="K1163" s="5">
        <f t="shared" si="109"/>
        <v>9.2962662167898433E-2</v>
      </c>
      <c r="L1163" t="s">
        <v>82</v>
      </c>
      <c r="M1163" t="s">
        <v>83</v>
      </c>
      <c r="N1163" s="57">
        <f t="shared" si="110"/>
        <v>1643802000</v>
      </c>
      <c r="O1163" s="57">
        <f t="shared" si="111"/>
        <v>946743000</v>
      </c>
      <c r="P1163" s="58">
        <f t="shared" si="112"/>
        <v>0.16140833362054519</v>
      </c>
      <c r="Q1163" s="58">
        <f t="shared" si="113"/>
        <v>9.2962662167898433E-2</v>
      </c>
    </row>
    <row r="1164" spans="1:17" hidden="1" x14ac:dyDescent="0.4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2">
        <f t="shared" si="108"/>
        <v>1649666000</v>
      </c>
      <c r="K1164" s="5">
        <f t="shared" si="109"/>
        <v>7.3176032201810681E-2</v>
      </c>
      <c r="L1164" t="s">
        <v>82</v>
      </c>
      <c r="M1164" t="s">
        <v>83</v>
      </c>
      <c r="N1164" s="57">
        <f t="shared" si="110"/>
        <v>1649666000</v>
      </c>
      <c r="O1164" s="57">
        <f t="shared" si="111"/>
        <v>868737000</v>
      </c>
      <c r="P1164" s="58">
        <f t="shared" si="112"/>
        <v>0.13895576260506026</v>
      </c>
      <c r="Q1164" s="58">
        <f t="shared" si="113"/>
        <v>7.3176032201810681E-2</v>
      </c>
    </row>
    <row r="1165" spans="1:17" hidden="1" x14ac:dyDescent="0.4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2">
        <f t="shared" si="108"/>
        <v>2106543000</v>
      </c>
      <c r="K1165" s="5">
        <f t="shared" si="109"/>
        <v>9.3231940622665294E-2</v>
      </c>
      <c r="L1165" t="s">
        <v>82</v>
      </c>
      <c r="M1165" t="s">
        <v>83</v>
      </c>
      <c r="N1165" s="57">
        <f t="shared" si="110"/>
        <v>2106543000</v>
      </c>
      <c r="O1165" s="57">
        <f t="shared" si="111"/>
        <v>1136972000</v>
      </c>
      <c r="P1165" s="58">
        <f t="shared" si="112"/>
        <v>0.17273696440641562</v>
      </c>
      <c r="Q1165" s="58">
        <f t="shared" si="113"/>
        <v>9.3231940622665294E-2</v>
      </c>
    </row>
    <row r="1166" spans="1:17" hidden="1" x14ac:dyDescent="0.4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2">
        <f t="shared" si="108"/>
        <v>2122154000</v>
      </c>
      <c r="K1166" s="5">
        <f t="shared" si="109"/>
        <v>0.13837105443292372</v>
      </c>
      <c r="L1166" t="s">
        <v>82</v>
      </c>
      <c r="M1166" t="s">
        <v>83</v>
      </c>
      <c r="N1166" s="57">
        <f t="shared" si="110"/>
        <v>2122154000</v>
      </c>
      <c r="O1166" s="57">
        <f t="shared" si="111"/>
        <v>1074203000</v>
      </c>
      <c r="P1166" s="58">
        <f t="shared" si="112"/>
        <v>0.27336051626093649</v>
      </c>
      <c r="Q1166" s="58">
        <f t="shared" si="113"/>
        <v>0.13837105443292372</v>
      </c>
    </row>
    <row r="1167" spans="1:17" hidden="1" x14ac:dyDescent="0.4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2">
        <f t="shared" si="108"/>
        <v>2715700000</v>
      </c>
      <c r="K1167" s="5">
        <f t="shared" si="109"/>
        <v>0.12691770358667695</v>
      </c>
      <c r="L1167" t="s">
        <v>18</v>
      </c>
      <c r="M1167" t="s">
        <v>322</v>
      </c>
      <c r="N1167" s="57">
        <f t="shared" si="110"/>
        <v>2715700000</v>
      </c>
      <c r="O1167" s="57">
        <f t="shared" si="111"/>
        <v>1944100000</v>
      </c>
      <c r="P1167" s="58">
        <f t="shared" si="112"/>
        <v>0.17729047252216379</v>
      </c>
      <c r="Q1167" s="58">
        <f t="shared" si="113"/>
        <v>0.12691770358667695</v>
      </c>
    </row>
    <row r="1168" spans="1:17" hidden="1" x14ac:dyDescent="0.4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2">
        <f t="shared" si="108"/>
        <v>2643000000</v>
      </c>
      <c r="K1168" s="5">
        <f t="shared" si="109"/>
        <v>0.12686991225288086</v>
      </c>
      <c r="L1168" t="s">
        <v>18</v>
      </c>
      <c r="M1168" t="s">
        <v>322</v>
      </c>
      <c r="N1168" s="57">
        <f t="shared" si="110"/>
        <v>2643000000</v>
      </c>
      <c r="O1168" s="57">
        <f t="shared" si="111"/>
        <v>1920100000</v>
      </c>
      <c r="P1168" s="58">
        <f t="shared" si="112"/>
        <v>0.17463526799873141</v>
      </c>
      <c r="Q1168" s="58">
        <f t="shared" si="113"/>
        <v>0.12686991225288086</v>
      </c>
    </row>
    <row r="1169" spans="1:17" hidden="1" x14ac:dyDescent="0.4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2">
        <f t="shared" si="108"/>
        <v>2745700000</v>
      </c>
      <c r="K1169" s="5">
        <f t="shared" si="109"/>
        <v>0.1303050548424132</v>
      </c>
      <c r="L1169" t="s">
        <v>18</v>
      </c>
      <c r="M1169" t="s">
        <v>322</v>
      </c>
      <c r="N1169" s="57">
        <f t="shared" si="110"/>
        <v>2745700000</v>
      </c>
      <c r="O1169" s="57">
        <f t="shared" si="111"/>
        <v>2008900000</v>
      </c>
      <c r="P1169" s="58">
        <f t="shared" si="112"/>
        <v>0.17809676394087004</v>
      </c>
      <c r="Q1169" s="58">
        <f t="shared" si="113"/>
        <v>0.1303050548424132</v>
      </c>
    </row>
    <row r="1170" spans="1:17" hidden="1" x14ac:dyDescent="0.4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2">
        <f t="shared" si="108"/>
        <v>3097418000</v>
      </c>
      <c r="K1170" s="5">
        <f t="shared" si="109"/>
        <v>0.15809833547497129</v>
      </c>
      <c r="L1170" t="s">
        <v>18</v>
      </c>
      <c r="M1170" t="s">
        <v>78</v>
      </c>
      <c r="N1170" s="57">
        <f t="shared" si="110"/>
        <v>3097418000</v>
      </c>
      <c r="O1170" s="57">
        <f t="shared" si="111"/>
        <v>977393000</v>
      </c>
      <c r="P1170" s="58">
        <f t="shared" si="112"/>
        <v>0.50102326297632027</v>
      </c>
      <c r="Q1170" s="58">
        <f t="shared" si="113"/>
        <v>0.15809833547497129</v>
      </c>
    </row>
    <row r="1171" spans="1:17" hidden="1" x14ac:dyDescent="0.4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2">
        <f t="shared" si="108"/>
        <v>3369001000</v>
      </c>
      <c r="K1171" s="5">
        <f t="shared" si="109"/>
        <v>0.16595663532522603</v>
      </c>
      <c r="L1171" t="s">
        <v>18</v>
      </c>
      <c r="M1171" t="s">
        <v>78</v>
      </c>
      <c r="N1171" s="57">
        <f t="shared" si="110"/>
        <v>3369001000</v>
      </c>
      <c r="O1171" s="57">
        <f t="shared" si="111"/>
        <v>1103485000</v>
      </c>
      <c r="P1171" s="58">
        <f t="shared" si="112"/>
        <v>0.50667482599883262</v>
      </c>
      <c r="Q1171" s="58">
        <f t="shared" si="113"/>
        <v>0.16595663532522603</v>
      </c>
    </row>
    <row r="1172" spans="1:17" hidden="1" x14ac:dyDescent="0.4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2">
        <f t="shared" si="108"/>
        <v>3708901000</v>
      </c>
      <c r="K1172" s="5">
        <f t="shared" si="109"/>
        <v>0.17604763582892155</v>
      </c>
      <c r="L1172" t="s">
        <v>18</v>
      </c>
      <c r="M1172" t="s">
        <v>78</v>
      </c>
      <c r="N1172" s="57">
        <f t="shared" si="110"/>
        <v>3708901000</v>
      </c>
      <c r="O1172" s="57">
        <f t="shared" si="111"/>
        <v>1270374000</v>
      </c>
      <c r="P1172" s="58">
        <f t="shared" si="112"/>
        <v>0.51397718512306056</v>
      </c>
      <c r="Q1172" s="58">
        <f t="shared" si="113"/>
        <v>0.17604763582892155</v>
      </c>
    </row>
    <row r="1173" spans="1:17" hidden="1" x14ac:dyDescent="0.4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2">
        <f t="shared" si="108"/>
        <v>4162643000</v>
      </c>
      <c r="K1173" s="5">
        <f t="shared" si="109"/>
        <v>0.19004430205127007</v>
      </c>
      <c r="L1173" t="s">
        <v>18</v>
      </c>
      <c r="M1173" t="s">
        <v>78</v>
      </c>
      <c r="N1173" s="57">
        <f t="shared" si="110"/>
        <v>4162643000</v>
      </c>
      <c r="O1173" s="57">
        <f t="shared" si="111"/>
        <v>1514021000</v>
      </c>
      <c r="P1173" s="58">
        <f t="shared" si="112"/>
        <v>0.52250700857095445</v>
      </c>
      <c r="Q1173" s="58">
        <f t="shared" si="113"/>
        <v>0.19004430205127007</v>
      </c>
    </row>
    <row r="1174" spans="1:17" hidden="1" x14ac:dyDescent="0.4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2">
        <f t="shared" si="108"/>
        <v>13570000000</v>
      </c>
      <c r="K1174" s="5">
        <f t="shared" si="109"/>
        <v>0.40328358208955223</v>
      </c>
      <c r="L1174" t="s">
        <v>82</v>
      </c>
      <c r="M1174" t="s">
        <v>83</v>
      </c>
      <c r="N1174" s="57">
        <f t="shared" si="110"/>
        <v>13570000000</v>
      </c>
      <c r="O1174" s="57">
        <f t="shared" si="111"/>
        <v>8106000000</v>
      </c>
      <c r="P1174" s="58">
        <f t="shared" si="112"/>
        <v>0.67512437810945269</v>
      </c>
      <c r="Q1174" s="58">
        <f t="shared" si="113"/>
        <v>0.40328358208955223</v>
      </c>
    </row>
    <row r="1175" spans="1:17" hidden="1" x14ac:dyDescent="0.4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2">
        <f t="shared" si="108"/>
        <v>13673000000</v>
      </c>
      <c r="K1175" s="5">
        <f t="shared" si="109"/>
        <v>0.36499752107089739</v>
      </c>
      <c r="L1175" t="s">
        <v>82</v>
      </c>
      <c r="M1175" t="s">
        <v>83</v>
      </c>
      <c r="N1175" s="57">
        <f t="shared" si="110"/>
        <v>13673000000</v>
      </c>
      <c r="O1175" s="57">
        <f t="shared" si="111"/>
        <v>7362000000</v>
      </c>
      <c r="P1175" s="58">
        <f t="shared" si="112"/>
        <v>0.67788795240456123</v>
      </c>
      <c r="Q1175" s="58">
        <f t="shared" si="113"/>
        <v>0.36499752107089739</v>
      </c>
    </row>
    <row r="1176" spans="1:17" hidden="1" x14ac:dyDescent="0.4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2">
        <f t="shared" si="108"/>
        <v>12509000000</v>
      </c>
      <c r="K1176" s="5">
        <f t="shared" si="109"/>
        <v>0.32078500414250205</v>
      </c>
      <c r="L1176" t="s">
        <v>82</v>
      </c>
      <c r="M1176" t="s">
        <v>83</v>
      </c>
      <c r="N1176" s="57">
        <f t="shared" si="110"/>
        <v>12509000000</v>
      </c>
      <c r="O1176" s="57">
        <f t="shared" si="111"/>
        <v>6195000000</v>
      </c>
      <c r="P1176" s="58">
        <f t="shared" si="112"/>
        <v>0.64773198011598998</v>
      </c>
      <c r="Q1176" s="58">
        <f t="shared" si="113"/>
        <v>0.32078500414250205</v>
      </c>
    </row>
    <row r="1177" spans="1:17" hidden="1" x14ac:dyDescent="0.4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2">
        <f t="shared" si="108"/>
        <v>6676000000</v>
      </c>
      <c r="K1177" s="5">
        <f t="shared" si="109"/>
        <v>4.158653846153846E-2</v>
      </c>
      <c r="L1177" t="s">
        <v>82</v>
      </c>
      <c r="M1177" t="s">
        <v>83</v>
      </c>
      <c r="N1177" s="57">
        <f t="shared" si="110"/>
        <v>6676000000</v>
      </c>
      <c r="O1177" s="57">
        <f t="shared" si="111"/>
        <v>519000000</v>
      </c>
      <c r="P1177" s="58">
        <f t="shared" si="112"/>
        <v>0.53493589743589742</v>
      </c>
      <c r="Q1177" s="58">
        <f t="shared" si="113"/>
        <v>4.158653846153846E-2</v>
      </c>
    </row>
    <row r="1178" spans="1:17" hidden="1" x14ac:dyDescent="0.4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2">
        <f t="shared" si="108"/>
        <v>1264500000</v>
      </c>
      <c r="K1178" s="5">
        <f t="shared" si="109"/>
        <v>0.28384859440714233</v>
      </c>
      <c r="L1178" t="s">
        <v>46</v>
      </c>
      <c r="M1178" t="s">
        <v>428</v>
      </c>
      <c r="N1178" s="57">
        <f t="shared" si="110"/>
        <v>1264500000</v>
      </c>
      <c r="O1178" s="57">
        <f t="shared" si="111"/>
        <v>384700000</v>
      </c>
      <c r="P1178" s="58">
        <f t="shared" si="112"/>
        <v>0.93300376300450083</v>
      </c>
      <c r="Q1178" s="58">
        <f t="shared" si="113"/>
        <v>0.28384859440714233</v>
      </c>
    </row>
    <row r="1179" spans="1:17" hidden="1" x14ac:dyDescent="0.4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2">
        <f t="shared" si="108"/>
        <v>1265000000</v>
      </c>
      <c r="K1179" s="5">
        <f t="shared" si="109"/>
        <v>0.28400564594012334</v>
      </c>
      <c r="L1179" t="s">
        <v>46</v>
      </c>
      <c r="M1179" t="s">
        <v>428</v>
      </c>
      <c r="N1179" s="57">
        <f t="shared" si="110"/>
        <v>1265000000</v>
      </c>
      <c r="O1179" s="57">
        <f t="shared" si="111"/>
        <v>382300000</v>
      </c>
      <c r="P1179" s="58">
        <f t="shared" si="112"/>
        <v>0.93975187578931729</v>
      </c>
      <c r="Q1179" s="58">
        <f t="shared" si="113"/>
        <v>0.28400564594012334</v>
      </c>
    </row>
    <row r="1180" spans="1:17" hidden="1" x14ac:dyDescent="0.4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2">
        <f t="shared" si="108"/>
        <v>1300500000</v>
      </c>
      <c r="K1180" s="5">
        <f t="shared" si="109"/>
        <v>0.30288113508035325</v>
      </c>
      <c r="L1180" t="s">
        <v>46</v>
      </c>
      <c r="M1180" t="s">
        <v>428</v>
      </c>
      <c r="N1180" s="57">
        <f t="shared" si="110"/>
        <v>1300500000</v>
      </c>
      <c r="O1180" s="57">
        <f t="shared" si="111"/>
        <v>418400000</v>
      </c>
      <c r="P1180" s="58">
        <f t="shared" si="112"/>
        <v>0.94143622412045747</v>
      </c>
      <c r="Q1180" s="58">
        <f t="shared" si="113"/>
        <v>0.30288113508035325</v>
      </c>
    </row>
    <row r="1181" spans="1:17" hidden="1" x14ac:dyDescent="0.4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2">
        <f t="shared" si="108"/>
        <v>1325800000</v>
      </c>
      <c r="K1181" s="5">
        <f t="shared" si="109"/>
        <v>0.30380637444592978</v>
      </c>
      <c r="L1181" t="s">
        <v>46</v>
      </c>
      <c r="M1181" t="s">
        <v>428</v>
      </c>
      <c r="N1181" s="57">
        <f t="shared" si="110"/>
        <v>1325800000</v>
      </c>
      <c r="O1181" s="57">
        <f t="shared" si="111"/>
        <v>431800000</v>
      </c>
      <c r="P1181" s="58">
        <f t="shared" si="112"/>
        <v>0.93280799268275527</v>
      </c>
      <c r="Q1181" s="58">
        <f t="shared" si="113"/>
        <v>0.30380637444592978</v>
      </c>
    </row>
    <row r="1182" spans="1:17" hidden="1" x14ac:dyDescent="0.4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2">
        <f t="shared" si="108"/>
        <v>2241315000</v>
      </c>
      <c r="K1182" s="5">
        <f t="shared" si="109"/>
        <v>0.16667830456940674</v>
      </c>
      <c r="L1182" t="s">
        <v>12</v>
      </c>
      <c r="M1182" t="s">
        <v>430</v>
      </c>
      <c r="N1182" s="57">
        <f t="shared" si="110"/>
        <v>2241315000</v>
      </c>
      <c r="O1182" s="57">
        <f t="shared" si="111"/>
        <v>637330000</v>
      </c>
      <c r="P1182" s="58">
        <f t="shared" si="112"/>
        <v>0.58616193213245871</v>
      </c>
      <c r="Q1182" s="58">
        <f t="shared" si="113"/>
        <v>0.16667830456940674</v>
      </c>
    </row>
    <row r="1183" spans="1:17" hidden="1" x14ac:dyDescent="0.4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2">
        <f t="shared" si="108"/>
        <v>2140713000</v>
      </c>
      <c r="K1183" s="5">
        <f t="shared" si="109"/>
        <v>0.16094726527727041</v>
      </c>
      <c r="L1183" t="s">
        <v>12</v>
      </c>
      <c r="M1183" t="s">
        <v>430</v>
      </c>
      <c r="N1183" s="57">
        <f t="shared" si="110"/>
        <v>2140713000</v>
      </c>
      <c r="O1183" s="57">
        <f t="shared" si="111"/>
        <v>610205000</v>
      </c>
      <c r="P1183" s="58">
        <f t="shared" si="112"/>
        <v>0.56463303823059685</v>
      </c>
      <c r="Q1183" s="58">
        <f t="shared" si="113"/>
        <v>0.16094726527727041</v>
      </c>
    </row>
    <row r="1184" spans="1:17" hidden="1" x14ac:dyDescent="0.4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2">
        <f t="shared" si="108"/>
        <v>2140713000</v>
      </c>
      <c r="K1184" s="5">
        <f t="shared" si="109"/>
        <v>0.17071341545108942</v>
      </c>
      <c r="L1184" t="s">
        <v>12</v>
      </c>
      <c r="M1184" t="s">
        <v>430</v>
      </c>
      <c r="N1184" s="57">
        <f t="shared" si="110"/>
        <v>2140713000</v>
      </c>
      <c r="O1184" s="57">
        <f t="shared" si="111"/>
        <v>652382000</v>
      </c>
      <c r="P1184" s="58">
        <f t="shared" si="112"/>
        <v>0.56017552251678926</v>
      </c>
      <c r="Q1184" s="58">
        <f t="shared" si="113"/>
        <v>0.17071341545108942</v>
      </c>
    </row>
    <row r="1185" spans="1:17" hidden="1" x14ac:dyDescent="0.4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2">
        <f t="shared" si="108"/>
        <v>2019469000</v>
      </c>
      <c r="K1185" s="5">
        <f t="shared" si="109"/>
        <v>0.17589196380161318</v>
      </c>
      <c r="L1185" t="s">
        <v>12</v>
      </c>
      <c r="M1185" t="s">
        <v>430</v>
      </c>
      <c r="N1185" s="57">
        <f t="shared" si="110"/>
        <v>2019469000</v>
      </c>
      <c r="O1185" s="57">
        <f t="shared" si="111"/>
        <v>629352000</v>
      </c>
      <c r="P1185" s="58">
        <f t="shared" si="112"/>
        <v>0.56440333588592706</v>
      </c>
      <c r="Q1185" s="58">
        <f t="shared" si="113"/>
        <v>0.17589196380161318</v>
      </c>
    </row>
    <row r="1186" spans="1:17" hidden="1" x14ac:dyDescent="0.4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 t="shared" si="108"/>
        <v>2688500000</v>
      </c>
      <c r="K1186" s="5">
        <f t="shared" si="109"/>
        <v>7.9545454545454544E-2</v>
      </c>
      <c r="L1186" t="s">
        <v>12</v>
      </c>
      <c r="M1186" t="s">
        <v>126</v>
      </c>
      <c r="N1186" s="57">
        <f t="shared" si="110"/>
        <v>2688500000</v>
      </c>
      <c r="O1186" s="57">
        <f t="shared" si="111"/>
        <v>1320200000</v>
      </c>
      <c r="P1186" s="58">
        <f t="shared" si="112"/>
        <v>0.16198905813168807</v>
      </c>
      <c r="Q1186" s="58">
        <f t="shared" si="113"/>
        <v>7.9545454545454544E-2</v>
      </c>
    </row>
    <row r="1187" spans="1:17" hidden="1" x14ac:dyDescent="0.4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 t="shared" si="108"/>
        <v>2760300000</v>
      </c>
      <c r="K1187" s="5">
        <f t="shared" si="109"/>
        <v>8.2690114638977255E-2</v>
      </c>
      <c r="L1187" t="s">
        <v>12</v>
      </c>
      <c r="M1187" t="s">
        <v>126</v>
      </c>
      <c r="N1187" s="57">
        <f t="shared" si="110"/>
        <v>2760300000</v>
      </c>
      <c r="O1187" s="57">
        <f t="shared" si="111"/>
        <v>1377700000</v>
      </c>
      <c r="P1187" s="58">
        <f t="shared" si="112"/>
        <v>0.16567432927195247</v>
      </c>
      <c r="Q1187" s="58">
        <f t="shared" si="113"/>
        <v>8.2690114638977255E-2</v>
      </c>
    </row>
    <row r="1188" spans="1:17" hidden="1" x14ac:dyDescent="0.4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 t="shared" si="108"/>
        <v>3052800000</v>
      </c>
      <c r="K1188" s="5">
        <f t="shared" si="109"/>
        <v>9.1036127417127077E-2</v>
      </c>
      <c r="L1188" t="s">
        <v>12</v>
      </c>
      <c r="M1188" t="s">
        <v>126</v>
      </c>
      <c r="N1188" s="57">
        <f t="shared" si="110"/>
        <v>3052800000</v>
      </c>
      <c r="O1188" s="57">
        <f t="shared" si="111"/>
        <v>1687300000</v>
      </c>
      <c r="P1188" s="58">
        <f t="shared" si="112"/>
        <v>0.16470994475138123</v>
      </c>
      <c r="Q1188" s="58">
        <f t="shared" si="113"/>
        <v>9.1036127417127077E-2</v>
      </c>
    </row>
    <row r="1189" spans="1:17" hidden="1" x14ac:dyDescent="0.4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 t="shared" si="108"/>
        <v>3379200000</v>
      </c>
      <c r="K1189" s="5">
        <f t="shared" si="109"/>
        <v>0.10787679486698837</v>
      </c>
      <c r="L1189" t="s">
        <v>12</v>
      </c>
      <c r="M1189" t="s">
        <v>126</v>
      </c>
      <c r="N1189" s="57">
        <f t="shared" si="110"/>
        <v>3379200000</v>
      </c>
      <c r="O1189" s="57">
        <f t="shared" si="111"/>
        <v>2014200000</v>
      </c>
      <c r="P1189" s="58">
        <f t="shared" si="112"/>
        <v>0.18098364870148298</v>
      </c>
      <c r="Q1189" s="58">
        <f t="shared" si="113"/>
        <v>0.10787679486698837</v>
      </c>
    </row>
    <row r="1190" spans="1:17" hidden="1" x14ac:dyDescent="0.4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2">
        <f t="shared" si="108"/>
        <v>3839000000</v>
      </c>
      <c r="K1190" s="5">
        <f t="shared" si="109"/>
        <v>0.11296320041030901</v>
      </c>
      <c r="L1190" t="s">
        <v>41</v>
      </c>
      <c r="M1190" t="s">
        <v>42</v>
      </c>
      <c r="N1190" s="57">
        <f t="shared" si="110"/>
        <v>3839000000</v>
      </c>
      <c r="O1190" s="57">
        <f t="shared" si="111"/>
        <v>1762000000</v>
      </c>
      <c r="P1190" s="58">
        <f t="shared" si="112"/>
        <v>0.24612129760225665</v>
      </c>
      <c r="Q1190" s="58">
        <f t="shared" si="113"/>
        <v>0.11296320041030901</v>
      </c>
    </row>
    <row r="1191" spans="1:17" hidden="1" x14ac:dyDescent="0.4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2">
        <f t="shared" si="108"/>
        <v>4883000000</v>
      </c>
      <c r="K1191" s="5">
        <f t="shared" si="109"/>
        <v>0.14335868929198362</v>
      </c>
      <c r="L1191" t="s">
        <v>41</v>
      </c>
      <c r="M1191" t="s">
        <v>42</v>
      </c>
      <c r="N1191" s="57">
        <f t="shared" si="110"/>
        <v>4883000000</v>
      </c>
      <c r="O1191" s="57">
        <f t="shared" si="111"/>
        <v>2450000000</v>
      </c>
      <c r="P1191" s="58">
        <f t="shared" si="112"/>
        <v>0.28572264482153309</v>
      </c>
      <c r="Q1191" s="58">
        <f t="shared" si="113"/>
        <v>0.14335868929198362</v>
      </c>
    </row>
    <row r="1192" spans="1:17" hidden="1" x14ac:dyDescent="0.4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2">
        <f t="shared" si="108"/>
        <v>4120000000</v>
      </c>
      <c r="K1192" s="5">
        <f t="shared" si="109"/>
        <v>8.958593239470089E-2</v>
      </c>
      <c r="L1192" t="s">
        <v>41</v>
      </c>
      <c r="M1192" t="s">
        <v>42</v>
      </c>
      <c r="N1192" s="57">
        <f t="shared" si="110"/>
        <v>4120000000</v>
      </c>
      <c r="O1192" s="57">
        <f t="shared" si="111"/>
        <v>1508000000</v>
      </c>
      <c r="P1192" s="58">
        <f t="shared" si="112"/>
        <v>0.24475732192716693</v>
      </c>
      <c r="Q1192" s="58">
        <f t="shared" si="113"/>
        <v>8.958593239470089E-2</v>
      </c>
    </row>
    <row r="1193" spans="1:17" hidden="1" x14ac:dyDescent="0.4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2">
        <f t="shared" si="108"/>
        <v>4932000000</v>
      </c>
      <c r="K1193" s="5">
        <f t="shared" si="109"/>
        <v>0.12323106532321974</v>
      </c>
      <c r="L1193" t="s">
        <v>41</v>
      </c>
      <c r="M1193" t="s">
        <v>42</v>
      </c>
      <c r="N1193" s="57">
        <f t="shared" si="110"/>
        <v>4932000000</v>
      </c>
      <c r="O1193" s="57">
        <f t="shared" si="111"/>
        <v>2177000000</v>
      </c>
      <c r="P1193" s="58">
        <f t="shared" si="112"/>
        <v>0.27918034642816714</v>
      </c>
      <c r="Q1193" s="58">
        <f t="shared" si="113"/>
        <v>0.12323106532321974</v>
      </c>
    </row>
    <row r="1194" spans="1:17" hidden="1" x14ac:dyDescent="0.4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2">
        <f t="shared" si="108"/>
        <v>4083681000</v>
      </c>
      <c r="K1194" s="5">
        <f t="shared" si="109"/>
        <v>0.3478061781927087</v>
      </c>
      <c r="L1194" t="s">
        <v>18</v>
      </c>
      <c r="M1194" t="s">
        <v>76</v>
      </c>
      <c r="N1194" s="57">
        <f t="shared" si="110"/>
        <v>4083681000</v>
      </c>
      <c r="O1194" s="57">
        <f t="shared" si="111"/>
        <v>1829793000</v>
      </c>
      <c r="P1194" s="58">
        <f t="shared" si="112"/>
        <v>0.77622413112749844</v>
      </c>
      <c r="Q1194" s="58">
        <f t="shared" si="113"/>
        <v>0.3478061781927087</v>
      </c>
    </row>
    <row r="1195" spans="1:17" hidden="1" x14ac:dyDescent="0.4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2">
        <f t="shared" si="108"/>
        <v>5715886000</v>
      </c>
      <c r="K1195" s="5">
        <f t="shared" si="109"/>
        <v>0.35511634541414738</v>
      </c>
      <c r="L1195" t="s">
        <v>18</v>
      </c>
      <c r="M1195" t="s">
        <v>76</v>
      </c>
      <c r="N1195" s="57">
        <f t="shared" si="110"/>
        <v>5715886000</v>
      </c>
      <c r="O1195" s="57">
        <f t="shared" si="111"/>
        <v>2412414000</v>
      </c>
      <c r="P1195" s="58">
        <f t="shared" si="112"/>
        <v>0.84139975440529247</v>
      </c>
      <c r="Q1195" s="58">
        <f t="shared" si="113"/>
        <v>0.35511634541414738</v>
      </c>
    </row>
    <row r="1196" spans="1:17" hidden="1" x14ac:dyDescent="0.4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2">
        <f t="shared" si="108"/>
        <v>7584130000</v>
      </c>
      <c r="K1196" s="5">
        <f t="shared" si="109"/>
        <v>0.36405147565657359</v>
      </c>
      <c r="L1196" t="s">
        <v>18</v>
      </c>
      <c r="M1196" t="s">
        <v>76</v>
      </c>
      <c r="N1196" s="57">
        <f t="shared" si="110"/>
        <v>7584130000</v>
      </c>
      <c r="O1196" s="57">
        <f t="shared" si="111"/>
        <v>3073312000</v>
      </c>
      <c r="P1196" s="58">
        <f t="shared" si="112"/>
        <v>0.89838380160273001</v>
      </c>
      <c r="Q1196" s="58">
        <f t="shared" si="113"/>
        <v>0.36405147565657359</v>
      </c>
    </row>
    <row r="1197" spans="1:17" hidden="1" x14ac:dyDescent="0.4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2">
        <f t="shared" si="108"/>
        <v>8591807000</v>
      </c>
      <c r="K1197" s="5">
        <f t="shared" si="109"/>
        <v>0.3533078483306622</v>
      </c>
      <c r="L1197" t="s">
        <v>18</v>
      </c>
      <c r="M1197" t="s">
        <v>76</v>
      </c>
      <c r="N1197" s="57">
        <f t="shared" si="110"/>
        <v>8591807000</v>
      </c>
      <c r="O1197" s="57">
        <f t="shared" si="111"/>
        <v>3258907000</v>
      </c>
      <c r="P1197" s="58">
        <f t="shared" si="112"/>
        <v>0.93146347669397189</v>
      </c>
      <c r="Q1197" s="58">
        <f t="shared" si="113"/>
        <v>0.3533078483306622</v>
      </c>
    </row>
    <row r="1198" spans="1:17" hidden="1" x14ac:dyDescent="0.4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2">
        <f t="shared" si="108"/>
        <v>1190769000</v>
      </c>
      <c r="K1198" s="5">
        <f t="shared" si="109"/>
        <v>0.32738509605708987</v>
      </c>
      <c r="L1198" t="s">
        <v>24</v>
      </c>
      <c r="M1198" t="s">
        <v>165</v>
      </c>
      <c r="N1198" s="57">
        <f t="shared" si="110"/>
        <v>1190769000</v>
      </c>
      <c r="O1198" s="57">
        <f t="shared" si="111"/>
        <v>1190769000</v>
      </c>
      <c r="P1198" s="58">
        <f t="shared" si="112"/>
        <v>0.32738509605708987</v>
      </c>
      <c r="Q1198" s="58">
        <f t="shared" si="113"/>
        <v>0.32738509605708987</v>
      </c>
    </row>
    <row r="1199" spans="1:17" hidden="1" x14ac:dyDescent="0.4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2">
        <f t="shared" si="108"/>
        <v>1018697000</v>
      </c>
      <c r="K1199" s="5">
        <f t="shared" si="109"/>
        <v>0.28414419404982955</v>
      </c>
      <c r="L1199" t="s">
        <v>24</v>
      </c>
      <c r="M1199" t="s">
        <v>165</v>
      </c>
      <c r="N1199" s="57">
        <f t="shared" si="110"/>
        <v>1018697000</v>
      </c>
      <c r="O1199" s="57">
        <f t="shared" si="111"/>
        <v>1018697000</v>
      </c>
      <c r="P1199" s="58">
        <f t="shared" si="112"/>
        <v>0.2841441940498296</v>
      </c>
      <c r="Q1199" s="58">
        <f t="shared" si="113"/>
        <v>0.28414419404982955</v>
      </c>
    </row>
    <row r="1200" spans="1:17" hidden="1" x14ac:dyDescent="0.4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2">
        <f t="shared" si="108"/>
        <v>1060549000</v>
      </c>
      <c r="K1200" s="5">
        <f t="shared" si="109"/>
        <v>0.27118016091069369</v>
      </c>
      <c r="L1200" t="s">
        <v>24</v>
      </c>
      <c r="M1200" t="s">
        <v>165</v>
      </c>
      <c r="N1200" s="57">
        <f t="shared" si="110"/>
        <v>1060549000</v>
      </c>
      <c r="O1200" s="57">
        <f t="shared" si="111"/>
        <v>1060549000</v>
      </c>
      <c r="P1200" s="58">
        <f t="shared" si="112"/>
        <v>0.27118016091069364</v>
      </c>
      <c r="Q1200" s="58">
        <f t="shared" si="113"/>
        <v>0.27118016091069369</v>
      </c>
    </row>
    <row r="1201" spans="1:17" hidden="1" x14ac:dyDescent="0.4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2">
        <f t="shared" si="108"/>
        <v>1322748000</v>
      </c>
      <c r="K1201" s="5">
        <f t="shared" si="109"/>
        <v>0.24555799716449933</v>
      </c>
      <c r="L1201" t="s">
        <v>24</v>
      </c>
      <c r="M1201" t="s">
        <v>165</v>
      </c>
      <c r="N1201" s="57">
        <f t="shared" si="110"/>
        <v>1322748000</v>
      </c>
      <c r="O1201" s="57">
        <f t="shared" si="111"/>
        <v>1322748000</v>
      </c>
      <c r="P1201" s="58">
        <f t="shared" si="112"/>
        <v>0.24555799716449933</v>
      </c>
      <c r="Q1201" s="58">
        <f t="shared" si="113"/>
        <v>0.24555799716449933</v>
      </c>
    </row>
    <row r="1202" spans="1:17" hidden="1" x14ac:dyDescent="0.4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2">
        <f t="shared" si="108"/>
        <v>3430000000</v>
      </c>
      <c r="K1202" s="5">
        <f t="shared" si="109"/>
        <v>0.2329005214190778</v>
      </c>
      <c r="L1202" t="s">
        <v>41</v>
      </c>
      <c r="M1202" t="s">
        <v>44</v>
      </c>
      <c r="N1202" s="57">
        <f t="shared" si="110"/>
        <v>3430000000</v>
      </c>
      <c r="O1202" s="57">
        <f t="shared" si="111"/>
        <v>2278000000</v>
      </c>
      <c r="P1202" s="58">
        <f t="shared" si="112"/>
        <v>0.35067988958184237</v>
      </c>
      <c r="Q1202" s="58">
        <f t="shared" si="113"/>
        <v>0.2329005214190778</v>
      </c>
    </row>
    <row r="1203" spans="1:17" hidden="1" x14ac:dyDescent="0.4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2">
        <f t="shared" si="108"/>
        <v>3545000000</v>
      </c>
      <c r="K1203" s="5">
        <f t="shared" si="109"/>
        <v>0.23063804173354735</v>
      </c>
      <c r="L1203" t="s">
        <v>41</v>
      </c>
      <c r="M1203" t="s">
        <v>44</v>
      </c>
      <c r="N1203" s="57">
        <f t="shared" si="110"/>
        <v>3545000000</v>
      </c>
      <c r="O1203" s="57">
        <f t="shared" si="111"/>
        <v>2299000000</v>
      </c>
      <c r="P1203" s="58">
        <f t="shared" si="112"/>
        <v>0.35563804173354741</v>
      </c>
      <c r="Q1203" s="58">
        <f t="shared" si="113"/>
        <v>0.23063804173354735</v>
      </c>
    </row>
    <row r="1204" spans="1:17" hidden="1" x14ac:dyDescent="0.4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2">
        <f t="shared" si="108"/>
        <v>3850000000</v>
      </c>
      <c r="K1204" s="5">
        <f t="shared" si="109"/>
        <v>0.24095168105823994</v>
      </c>
      <c r="L1204" t="s">
        <v>41</v>
      </c>
      <c r="M1204" t="s">
        <v>44</v>
      </c>
      <c r="N1204" s="57">
        <f t="shared" si="110"/>
        <v>3850000000</v>
      </c>
      <c r="O1204" s="57">
        <f t="shared" si="111"/>
        <v>2623000000</v>
      </c>
      <c r="P1204" s="58">
        <f t="shared" si="112"/>
        <v>0.35366525812970784</v>
      </c>
      <c r="Q1204" s="58">
        <f t="shared" si="113"/>
        <v>0.24095168105823994</v>
      </c>
    </row>
    <row r="1205" spans="1:17" hidden="1" x14ac:dyDescent="0.4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2">
        <f t="shared" si="108"/>
        <v>4176000000</v>
      </c>
      <c r="K1205" s="5">
        <f t="shared" si="109"/>
        <v>0.28439750360057608</v>
      </c>
      <c r="L1205" t="s">
        <v>41</v>
      </c>
      <c r="M1205" t="s">
        <v>44</v>
      </c>
      <c r="N1205" s="57">
        <f t="shared" si="110"/>
        <v>4176000000</v>
      </c>
      <c r="O1205" s="57">
        <f t="shared" si="111"/>
        <v>2962000000</v>
      </c>
      <c r="P1205" s="58">
        <f t="shared" si="112"/>
        <v>0.40096015362457993</v>
      </c>
      <c r="Q1205" s="58">
        <f t="shared" si="113"/>
        <v>0.28439750360057608</v>
      </c>
    </row>
    <row r="1206" spans="1:17" hidden="1" x14ac:dyDescent="0.4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2">
        <f t="shared" si="108"/>
        <v>35172000000</v>
      </c>
      <c r="K1206" s="5">
        <f t="shared" si="109"/>
        <v>0.14612662802077844</v>
      </c>
      <c r="L1206" t="s">
        <v>35</v>
      </c>
      <c r="M1206" t="s">
        <v>213</v>
      </c>
      <c r="N1206" s="57">
        <f t="shared" si="110"/>
        <v>35172000000</v>
      </c>
      <c r="O1206" s="57">
        <f t="shared" si="111"/>
        <v>9705000000</v>
      </c>
      <c r="P1206" s="58">
        <f t="shared" si="112"/>
        <v>0.52957916133403593</v>
      </c>
      <c r="Q1206" s="58">
        <f t="shared" si="113"/>
        <v>0.14612662802077844</v>
      </c>
    </row>
    <row r="1207" spans="1:17" hidden="1" x14ac:dyDescent="0.4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2">
        <f t="shared" si="108"/>
        <v>35445000000</v>
      </c>
      <c r="K1207" s="5">
        <f t="shared" si="109"/>
        <v>0.14367979844937989</v>
      </c>
      <c r="L1207" t="s">
        <v>35</v>
      </c>
      <c r="M1207" t="s">
        <v>213</v>
      </c>
      <c r="N1207" s="57">
        <f t="shared" si="110"/>
        <v>35445000000</v>
      </c>
      <c r="O1207" s="57">
        <f t="shared" si="111"/>
        <v>9581000000</v>
      </c>
      <c r="P1207" s="58">
        <f t="shared" si="112"/>
        <v>0.5315447715309749</v>
      </c>
      <c r="Q1207" s="58">
        <f t="shared" si="113"/>
        <v>0.14367979844937989</v>
      </c>
    </row>
    <row r="1208" spans="1:17" hidden="1" x14ac:dyDescent="0.4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2">
        <f t="shared" si="108"/>
        <v>34325000000</v>
      </c>
      <c r="K1208" s="5">
        <f t="shared" si="109"/>
        <v>0.15402182187262117</v>
      </c>
      <c r="L1208" t="s">
        <v>35</v>
      </c>
      <c r="M1208" t="s">
        <v>213</v>
      </c>
      <c r="N1208" s="57">
        <f t="shared" si="110"/>
        <v>34325000000</v>
      </c>
      <c r="O1208" s="57">
        <f t="shared" si="111"/>
        <v>9712000000</v>
      </c>
      <c r="P1208" s="58">
        <f t="shared" si="112"/>
        <v>0.54435739659984783</v>
      </c>
      <c r="Q1208" s="58">
        <f t="shared" si="113"/>
        <v>0.15402182187262117</v>
      </c>
    </row>
    <row r="1209" spans="1:17" hidden="1" x14ac:dyDescent="0.4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2">
        <f t="shared" si="108"/>
        <v>34590000000</v>
      </c>
      <c r="K1209" s="5">
        <f t="shared" si="109"/>
        <v>0.1558145830347617</v>
      </c>
      <c r="L1209" t="s">
        <v>35</v>
      </c>
      <c r="M1209" t="s">
        <v>213</v>
      </c>
      <c r="N1209" s="57">
        <f t="shared" si="110"/>
        <v>34590000000</v>
      </c>
      <c r="O1209" s="57">
        <f t="shared" si="111"/>
        <v>9785000000</v>
      </c>
      <c r="P1209" s="58">
        <f t="shared" si="112"/>
        <v>0.55080494912339373</v>
      </c>
      <c r="Q1209" s="58">
        <f t="shared" si="113"/>
        <v>0.1558145830347617</v>
      </c>
    </row>
    <row r="1210" spans="1:17" hidden="1" x14ac:dyDescent="0.4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 t="shared" si="108"/>
        <v>44836000000</v>
      </c>
      <c r="K1210" s="5">
        <f t="shared" si="109"/>
        <v>0.31238450701648462</v>
      </c>
      <c r="L1210" t="s">
        <v>24</v>
      </c>
      <c r="M1210" t="s">
        <v>25</v>
      </c>
      <c r="N1210" s="57">
        <f t="shared" si="110"/>
        <v>44836000000</v>
      </c>
      <c r="O1210" s="57">
        <f t="shared" si="111"/>
        <v>17074000000</v>
      </c>
      <c r="P1210" s="58">
        <f t="shared" si="112"/>
        <v>0.8203157875477981</v>
      </c>
      <c r="Q1210" s="58">
        <f t="shared" si="113"/>
        <v>0.31238450701648462</v>
      </c>
    </row>
    <row r="1211" spans="1:17" hidden="1" x14ac:dyDescent="0.4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 t="shared" si="108"/>
        <v>41998000000</v>
      </c>
      <c r="K1211" s="5">
        <f t="shared" si="109"/>
        <v>0.31726892059553352</v>
      </c>
      <c r="L1211" t="s">
        <v>24</v>
      </c>
      <c r="M1211" t="s">
        <v>25</v>
      </c>
      <c r="N1211" s="57">
        <f t="shared" si="110"/>
        <v>41998000000</v>
      </c>
      <c r="O1211" s="57">
        <f t="shared" si="111"/>
        <v>16366000000</v>
      </c>
      <c r="P1211" s="58">
        <f t="shared" si="112"/>
        <v>0.81416718362282881</v>
      </c>
      <c r="Q1211" s="58">
        <f t="shared" si="113"/>
        <v>0.31726892059553352</v>
      </c>
    </row>
    <row r="1212" spans="1:17" hidden="1" x14ac:dyDescent="0.4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 t="shared" si="108"/>
        <v>40028000000</v>
      </c>
      <c r="K1212" s="5">
        <f t="shared" si="109"/>
        <v>0.27212982562241711</v>
      </c>
      <c r="L1212" t="s">
        <v>24</v>
      </c>
      <c r="M1212" t="s">
        <v>25</v>
      </c>
      <c r="N1212" s="57">
        <f t="shared" si="110"/>
        <v>40028000000</v>
      </c>
      <c r="O1212" s="57">
        <f t="shared" si="111"/>
        <v>13499000000</v>
      </c>
      <c r="P1212" s="58">
        <f t="shared" si="112"/>
        <v>0.80693478479991931</v>
      </c>
      <c r="Q1212" s="58">
        <f t="shared" si="113"/>
        <v>0.27212982562241711</v>
      </c>
    </row>
    <row r="1213" spans="1:17" hidden="1" x14ac:dyDescent="0.4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 t="shared" si="108"/>
        <v>39203000000</v>
      </c>
      <c r="K1213" s="5">
        <f t="shared" si="109"/>
        <v>0.2656240404495302</v>
      </c>
      <c r="L1213" t="s">
        <v>24</v>
      </c>
      <c r="M1213" t="s">
        <v>25</v>
      </c>
      <c r="N1213" s="57">
        <f t="shared" si="110"/>
        <v>39203000000</v>
      </c>
      <c r="O1213" s="57">
        <f t="shared" si="111"/>
        <v>12976000000</v>
      </c>
      <c r="P1213" s="58">
        <f t="shared" si="112"/>
        <v>0.80250148410472666</v>
      </c>
      <c r="Q1213" s="58">
        <f t="shared" si="113"/>
        <v>0.2656240404495302</v>
      </c>
    </row>
    <row r="1214" spans="1:17" hidden="1" x14ac:dyDescent="0.4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2">
        <f t="shared" si="108"/>
        <v>4605900000</v>
      </c>
      <c r="K1214" s="5">
        <f t="shared" si="109"/>
        <v>0.12099682437160235</v>
      </c>
      <c r="L1214" t="s">
        <v>46</v>
      </c>
      <c r="M1214" t="s">
        <v>378</v>
      </c>
      <c r="N1214" s="57">
        <f t="shared" si="110"/>
        <v>4605900000</v>
      </c>
      <c r="O1214" s="57">
        <f t="shared" si="111"/>
        <v>1124000000</v>
      </c>
      <c r="P1214" s="58">
        <f t="shared" si="112"/>
        <v>0.49581785887292107</v>
      </c>
      <c r="Q1214" s="58">
        <f t="shared" si="113"/>
        <v>0.12099682437160235</v>
      </c>
    </row>
    <row r="1215" spans="1:17" hidden="1" x14ac:dyDescent="0.4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2">
        <f t="shared" si="108"/>
        <v>5246600000</v>
      </c>
      <c r="K1215" s="5">
        <f t="shared" si="109"/>
        <v>0.14267580361914942</v>
      </c>
      <c r="L1215" t="s">
        <v>46</v>
      </c>
      <c r="M1215" t="s">
        <v>378</v>
      </c>
      <c r="N1215" s="57">
        <f t="shared" si="110"/>
        <v>5246600000</v>
      </c>
      <c r="O1215" s="57">
        <f t="shared" si="111"/>
        <v>1494900000</v>
      </c>
      <c r="P1215" s="58">
        <f t="shared" si="112"/>
        <v>0.50074444529281514</v>
      </c>
      <c r="Q1215" s="58">
        <f t="shared" si="113"/>
        <v>0.14267580361914942</v>
      </c>
    </row>
    <row r="1216" spans="1:17" hidden="1" x14ac:dyDescent="0.4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2">
        <f t="shared" si="108"/>
        <v>5266700000</v>
      </c>
      <c r="K1216" s="5">
        <f t="shared" si="109"/>
        <v>0.11958811139714487</v>
      </c>
      <c r="L1216" t="s">
        <v>46</v>
      </c>
      <c r="M1216" t="s">
        <v>378</v>
      </c>
      <c r="N1216" s="57">
        <f t="shared" si="110"/>
        <v>5266700000</v>
      </c>
      <c r="O1216" s="57">
        <f t="shared" si="111"/>
        <v>1430800000</v>
      </c>
      <c r="P1216" s="58">
        <f t="shared" si="112"/>
        <v>0.44019758617231119</v>
      </c>
      <c r="Q1216" s="58">
        <f t="shared" si="113"/>
        <v>0.11958811139714487</v>
      </c>
    </row>
    <row r="1217" spans="1:17" hidden="1" x14ac:dyDescent="0.4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2">
        <f t="shared" si="108"/>
        <v>5480900000</v>
      </c>
      <c r="K1217" s="5">
        <f t="shared" si="109"/>
        <v>0.12842400819744879</v>
      </c>
      <c r="L1217" t="s">
        <v>46</v>
      </c>
      <c r="M1217" t="s">
        <v>378</v>
      </c>
      <c r="N1217" s="57">
        <f t="shared" si="110"/>
        <v>5480900000</v>
      </c>
      <c r="O1217" s="57">
        <f t="shared" si="111"/>
        <v>1591700000</v>
      </c>
      <c r="P1217" s="58">
        <f t="shared" si="112"/>
        <v>0.44221847491951816</v>
      </c>
      <c r="Q1217" s="58">
        <f t="shared" si="113"/>
        <v>0.12842400819744879</v>
      </c>
    </row>
    <row r="1218" spans="1:17" hidden="1" x14ac:dyDescent="0.4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2">
        <f t="shared" ref="J1218:J1281" si="114">E1218-F1218</f>
        <v>1949390000</v>
      </c>
      <c r="K1218" s="5">
        <f t="shared" ref="K1218:K1281" si="115">(J1218-G1218-H1218-I1218)/E1218</f>
        <v>0.35303564089711581</v>
      </c>
      <c r="L1218" t="s">
        <v>35</v>
      </c>
      <c r="M1218" t="s">
        <v>169</v>
      </c>
      <c r="N1218" s="57">
        <f t="shared" si="110"/>
        <v>1949390000</v>
      </c>
      <c r="O1218" s="57">
        <f t="shared" si="111"/>
        <v>743050000</v>
      </c>
      <c r="P1218" s="58">
        <f t="shared" si="112"/>
        <v>0.92618820807271185</v>
      </c>
      <c r="Q1218" s="58">
        <f t="shared" si="113"/>
        <v>0.35303564089711581</v>
      </c>
    </row>
    <row r="1219" spans="1:17" hidden="1" x14ac:dyDescent="0.4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2">
        <f t="shared" si="114"/>
        <v>2614539000</v>
      </c>
      <c r="K1219" s="5">
        <f t="shared" si="115"/>
        <v>0.29221576297269392</v>
      </c>
      <c r="L1219" t="s">
        <v>35</v>
      </c>
      <c r="M1219" t="s">
        <v>169</v>
      </c>
      <c r="N1219" s="57">
        <f t="shared" ref="N1219:N1282" si="116">E1219-F1219</f>
        <v>2614539000</v>
      </c>
      <c r="O1219" s="57">
        <f t="shared" ref="O1219:O1282" si="117">N1219-G1219-H1219-I1219</f>
        <v>823919000</v>
      </c>
      <c r="P1219" s="58">
        <f t="shared" ref="P1219:P1282" si="118">1-(F1219/E1219)</f>
        <v>0.92728715894021652</v>
      </c>
      <c r="Q1219" s="58">
        <f t="shared" ref="Q1219:Q1282" si="119">O1219/E1219</f>
        <v>0.29221576297269392</v>
      </c>
    </row>
    <row r="1220" spans="1:17" hidden="1" x14ac:dyDescent="0.4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2">
        <f t="shared" si="114"/>
        <v>3711019000</v>
      </c>
      <c r="K1220" s="5">
        <f t="shared" si="115"/>
        <v>0.30506797721486412</v>
      </c>
      <c r="L1220" t="s">
        <v>35</v>
      </c>
      <c r="M1220" t="s">
        <v>169</v>
      </c>
      <c r="N1220" s="57">
        <f t="shared" si="116"/>
        <v>3711019000</v>
      </c>
      <c r="O1220" s="57">
        <f t="shared" si="117"/>
        <v>1251916000</v>
      </c>
      <c r="P1220" s="58">
        <f t="shared" si="118"/>
        <v>0.90430433011154732</v>
      </c>
      <c r="Q1220" s="58">
        <f t="shared" si="119"/>
        <v>0.30506797721486412</v>
      </c>
    </row>
    <row r="1221" spans="1:17" hidden="1" x14ac:dyDescent="0.4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2">
        <f t="shared" si="114"/>
        <v>4560733000</v>
      </c>
      <c r="K1221" s="5">
        <f t="shared" si="115"/>
        <v>0.27379096527938801</v>
      </c>
      <c r="L1221" t="s">
        <v>35</v>
      </c>
      <c r="M1221" t="s">
        <v>169</v>
      </c>
      <c r="N1221" s="57">
        <f t="shared" si="116"/>
        <v>4560733000</v>
      </c>
      <c r="O1221" s="57">
        <f t="shared" si="117"/>
        <v>1330741000</v>
      </c>
      <c r="P1221" s="58">
        <f t="shared" si="118"/>
        <v>0.93833998535519614</v>
      </c>
      <c r="Q1221" s="58">
        <f t="shared" si="119"/>
        <v>0.27379096527938801</v>
      </c>
    </row>
    <row r="1222" spans="1:17" hidden="1" x14ac:dyDescent="0.4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2">
        <f t="shared" si="114"/>
        <v>1493000000</v>
      </c>
      <c r="K1222" s="5">
        <f t="shared" si="115"/>
        <v>8.4377688935196302E-2</v>
      </c>
      <c r="L1222" t="s">
        <v>46</v>
      </c>
      <c r="M1222" t="s">
        <v>49</v>
      </c>
      <c r="N1222" s="57">
        <f t="shared" si="116"/>
        <v>1493000000</v>
      </c>
      <c r="O1222" s="57">
        <f t="shared" si="117"/>
        <v>1441500000</v>
      </c>
      <c r="P1222" s="58">
        <f t="shared" si="118"/>
        <v>8.7392223087234155E-2</v>
      </c>
      <c r="Q1222" s="58">
        <f t="shared" si="119"/>
        <v>8.4377688935196302E-2</v>
      </c>
    </row>
    <row r="1223" spans="1:17" hidden="1" x14ac:dyDescent="0.4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2">
        <f t="shared" si="114"/>
        <v>1895800000</v>
      </c>
      <c r="K1223" s="5">
        <f t="shared" si="115"/>
        <v>0.10116174762945149</v>
      </c>
      <c r="L1223" t="s">
        <v>46</v>
      </c>
      <c r="M1223" t="s">
        <v>49</v>
      </c>
      <c r="N1223" s="57">
        <f t="shared" si="116"/>
        <v>1895800000</v>
      </c>
      <c r="O1223" s="57">
        <f t="shared" si="117"/>
        <v>1838200000</v>
      </c>
      <c r="P1223" s="58">
        <f t="shared" si="118"/>
        <v>0.10433165115651954</v>
      </c>
      <c r="Q1223" s="58">
        <f t="shared" si="119"/>
        <v>0.10116174762945149</v>
      </c>
    </row>
    <row r="1224" spans="1:17" hidden="1" x14ac:dyDescent="0.4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2">
        <f t="shared" si="114"/>
        <v>2094100000</v>
      </c>
      <c r="K1224" s="5">
        <f t="shared" si="115"/>
        <v>0.10439163753003909</v>
      </c>
      <c r="L1224" t="s">
        <v>46</v>
      </c>
      <c r="M1224" t="s">
        <v>49</v>
      </c>
      <c r="N1224" s="57">
        <f t="shared" si="116"/>
        <v>2094100000</v>
      </c>
      <c r="O1224" s="57">
        <f t="shared" si="117"/>
        <v>2024300000</v>
      </c>
      <c r="P1224" s="58">
        <f t="shared" si="118"/>
        <v>0.10799117134399783</v>
      </c>
      <c r="Q1224" s="58">
        <f t="shared" si="119"/>
        <v>0.10439163753003909</v>
      </c>
    </row>
    <row r="1225" spans="1:17" hidden="1" x14ac:dyDescent="0.4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2">
        <f t="shared" si="114"/>
        <v>2147900000</v>
      </c>
      <c r="K1225" s="5">
        <f t="shared" si="115"/>
        <v>9.8188339775005032E-2</v>
      </c>
      <c r="L1225" t="s">
        <v>46</v>
      </c>
      <c r="M1225" t="s">
        <v>49</v>
      </c>
      <c r="N1225" s="57">
        <f t="shared" si="116"/>
        <v>2147900000</v>
      </c>
      <c r="O1225" s="57">
        <f t="shared" si="117"/>
        <v>2047600000</v>
      </c>
      <c r="P1225" s="58">
        <f t="shared" si="118"/>
        <v>0.10299801475030934</v>
      </c>
      <c r="Q1225" s="58">
        <f t="shared" si="119"/>
        <v>9.8188339775005032E-2</v>
      </c>
    </row>
    <row r="1226" spans="1:17" hidden="1" x14ac:dyDescent="0.4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2">
        <f t="shared" si="114"/>
        <v>2929029000</v>
      </c>
      <c r="K1226" s="5">
        <f t="shared" si="115"/>
        <v>0.1055690879264003</v>
      </c>
      <c r="L1226" t="s">
        <v>12</v>
      </c>
      <c r="M1226" t="s">
        <v>163</v>
      </c>
      <c r="N1226" s="57">
        <f t="shared" si="116"/>
        <v>2929029000</v>
      </c>
      <c r="O1226" s="57">
        <f t="shared" si="117"/>
        <v>1374056000</v>
      </c>
      <c r="P1226" s="58">
        <f t="shared" si="118"/>
        <v>0.22503807707981072</v>
      </c>
      <c r="Q1226" s="58">
        <f t="shared" si="119"/>
        <v>0.1055690879264003</v>
      </c>
    </row>
    <row r="1227" spans="1:17" hidden="1" x14ac:dyDescent="0.4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2">
        <f t="shared" si="114"/>
        <v>3027744000</v>
      </c>
      <c r="K1227" s="5">
        <f t="shared" si="115"/>
        <v>0.10545967451048432</v>
      </c>
      <c r="L1227" t="s">
        <v>12</v>
      </c>
      <c r="M1227" t="s">
        <v>163</v>
      </c>
      <c r="N1227" s="57">
        <f t="shared" si="116"/>
        <v>3027744000</v>
      </c>
      <c r="O1227" s="57">
        <f t="shared" si="117"/>
        <v>1393752000</v>
      </c>
      <c r="P1227" s="58">
        <f t="shared" si="118"/>
        <v>0.22909735501084261</v>
      </c>
      <c r="Q1227" s="58">
        <f t="shared" si="119"/>
        <v>0.10545967451048432</v>
      </c>
    </row>
    <row r="1228" spans="1:17" hidden="1" x14ac:dyDescent="0.4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2">
        <f t="shared" si="114"/>
        <v>3056499000</v>
      </c>
      <c r="K1228" s="5">
        <f t="shared" si="115"/>
        <v>0.11892569579752393</v>
      </c>
      <c r="L1228" t="s">
        <v>12</v>
      </c>
      <c r="M1228" t="s">
        <v>163</v>
      </c>
      <c r="N1228" s="57">
        <f t="shared" si="116"/>
        <v>3056499000</v>
      </c>
      <c r="O1228" s="57">
        <f t="shared" si="117"/>
        <v>1511753000</v>
      </c>
      <c r="P1228" s="58">
        <f t="shared" si="118"/>
        <v>0.24044686551271011</v>
      </c>
      <c r="Q1228" s="58">
        <f t="shared" si="119"/>
        <v>0.11892569579752393</v>
      </c>
    </row>
    <row r="1229" spans="1:17" hidden="1" x14ac:dyDescent="0.4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2">
        <f t="shared" si="114"/>
        <v>2537369000</v>
      </c>
      <c r="K1229" s="5">
        <f t="shared" si="115"/>
        <v>0.10369110216549907</v>
      </c>
      <c r="L1229" t="s">
        <v>12</v>
      </c>
      <c r="M1229" t="s">
        <v>163</v>
      </c>
      <c r="N1229" s="57">
        <f t="shared" si="116"/>
        <v>2537369000</v>
      </c>
      <c r="O1229" s="57">
        <f t="shared" si="117"/>
        <v>1178009000</v>
      </c>
      <c r="P1229" s="58">
        <f t="shared" si="118"/>
        <v>0.22334514270312888</v>
      </c>
      <c r="Q1229" s="58">
        <f t="shared" si="119"/>
        <v>0.10369110216549907</v>
      </c>
    </row>
    <row r="1230" spans="1:17" hidden="1" x14ac:dyDescent="0.4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2">
        <f t="shared" si="114"/>
        <v>1172399000</v>
      </c>
      <c r="K1230" s="5">
        <f t="shared" si="115"/>
        <v>0.10632782795252126</v>
      </c>
      <c r="L1230" t="s">
        <v>18</v>
      </c>
      <c r="M1230" t="s">
        <v>200</v>
      </c>
      <c r="N1230" s="57">
        <f t="shared" si="116"/>
        <v>1172399000</v>
      </c>
      <c r="O1230" s="57">
        <f t="shared" si="117"/>
        <v>603899000</v>
      </c>
      <c r="P1230" s="58">
        <f t="shared" si="118"/>
        <v>0.20642299318877488</v>
      </c>
      <c r="Q1230" s="58">
        <f t="shared" si="119"/>
        <v>0.10632782795252126</v>
      </c>
    </row>
    <row r="1231" spans="1:17" hidden="1" x14ac:dyDescent="0.4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2">
        <f t="shared" si="114"/>
        <v>1577884000</v>
      </c>
      <c r="K1231" s="5">
        <f t="shared" si="115"/>
        <v>0.12305897107411544</v>
      </c>
      <c r="L1231" t="s">
        <v>18</v>
      </c>
      <c r="M1231" t="s">
        <v>200</v>
      </c>
      <c r="N1231" s="57">
        <f t="shared" si="116"/>
        <v>1577884000</v>
      </c>
      <c r="O1231" s="57">
        <f t="shared" si="117"/>
        <v>716494000</v>
      </c>
      <c r="P1231" s="58">
        <f t="shared" si="118"/>
        <v>0.27100405797439975</v>
      </c>
      <c r="Q1231" s="58">
        <f t="shared" si="119"/>
        <v>0.12305897107411544</v>
      </c>
    </row>
    <row r="1232" spans="1:17" hidden="1" x14ac:dyDescent="0.4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2">
        <f t="shared" si="114"/>
        <v>1628114000</v>
      </c>
      <c r="K1232" s="5">
        <f t="shared" si="115"/>
        <v>0.13931645192114162</v>
      </c>
      <c r="L1232" t="s">
        <v>18</v>
      </c>
      <c r="M1232" t="s">
        <v>200</v>
      </c>
      <c r="N1232" s="57">
        <f t="shared" si="116"/>
        <v>1628114000</v>
      </c>
      <c r="O1232" s="57">
        <f t="shared" si="117"/>
        <v>833386000</v>
      </c>
      <c r="P1232" s="58">
        <f t="shared" si="118"/>
        <v>0.27217047778956882</v>
      </c>
      <c r="Q1232" s="58">
        <f t="shared" si="119"/>
        <v>0.13931645192114162</v>
      </c>
    </row>
    <row r="1233" spans="1:17" hidden="1" x14ac:dyDescent="0.4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2">
        <f t="shared" si="114"/>
        <v>1939814000</v>
      </c>
      <c r="K1233" s="5">
        <f t="shared" si="115"/>
        <v>0.12814332339307055</v>
      </c>
      <c r="L1233" t="s">
        <v>18</v>
      </c>
      <c r="M1233" t="s">
        <v>200</v>
      </c>
      <c r="N1233" s="57">
        <f t="shared" si="116"/>
        <v>1939814000</v>
      </c>
      <c r="O1233" s="57">
        <f t="shared" si="117"/>
        <v>982664000</v>
      </c>
      <c r="P1233" s="58">
        <f t="shared" si="118"/>
        <v>0.25295951894483337</v>
      </c>
      <c r="Q1233" s="58">
        <f t="shared" si="119"/>
        <v>0.12814332339307055</v>
      </c>
    </row>
    <row r="1234" spans="1:17" hidden="1" x14ac:dyDescent="0.4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2">
        <f t="shared" si="114"/>
        <v>961529000</v>
      </c>
      <c r="K1234" s="5">
        <f t="shared" si="115"/>
        <v>9.6107331031717827E-2</v>
      </c>
      <c r="L1234" t="s">
        <v>24</v>
      </c>
      <c r="M1234" t="s">
        <v>29</v>
      </c>
      <c r="N1234" s="57">
        <f t="shared" si="116"/>
        <v>961529000</v>
      </c>
      <c r="O1234" s="57">
        <f t="shared" si="117"/>
        <v>202324000</v>
      </c>
      <c r="P1234" s="58">
        <f t="shared" si="118"/>
        <v>0.4567425807101313</v>
      </c>
      <c r="Q1234" s="58">
        <f t="shared" si="119"/>
        <v>9.6107331031717827E-2</v>
      </c>
    </row>
    <row r="1235" spans="1:17" hidden="1" x14ac:dyDescent="0.4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2">
        <f t="shared" si="114"/>
        <v>976142000</v>
      </c>
      <c r="K1235" s="5">
        <f t="shared" si="115"/>
        <v>0.12135970478117675</v>
      </c>
      <c r="L1235" t="s">
        <v>24</v>
      </c>
      <c r="M1235" t="s">
        <v>29</v>
      </c>
      <c r="N1235" s="57">
        <f t="shared" si="116"/>
        <v>976142000</v>
      </c>
      <c r="O1235" s="57">
        <f t="shared" si="117"/>
        <v>261844000</v>
      </c>
      <c r="P1235" s="58">
        <f t="shared" si="118"/>
        <v>0.45242321742910829</v>
      </c>
      <c r="Q1235" s="58">
        <f t="shared" si="119"/>
        <v>0.12135970478117675</v>
      </c>
    </row>
    <row r="1236" spans="1:17" hidden="1" x14ac:dyDescent="0.4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2">
        <f t="shared" si="114"/>
        <v>1004608000</v>
      </c>
      <c r="K1236" s="5">
        <f t="shared" si="115"/>
        <v>0.10018330793722027</v>
      </c>
      <c r="L1236" t="s">
        <v>24</v>
      </c>
      <c r="M1236" t="s">
        <v>29</v>
      </c>
      <c r="N1236" s="57">
        <f t="shared" si="116"/>
        <v>1004608000</v>
      </c>
      <c r="O1236" s="57">
        <f t="shared" si="117"/>
        <v>224132000</v>
      </c>
      <c r="P1236" s="58">
        <f t="shared" si="118"/>
        <v>0.44904320944887377</v>
      </c>
      <c r="Q1236" s="58">
        <f t="shared" si="119"/>
        <v>0.10018330793722027</v>
      </c>
    </row>
    <row r="1237" spans="1:17" hidden="1" x14ac:dyDescent="0.4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2">
        <f t="shared" si="114"/>
        <v>1024500000</v>
      </c>
      <c r="K1237" s="5">
        <f t="shared" si="115"/>
        <v>0.13248295252875428</v>
      </c>
      <c r="L1237" t="s">
        <v>24</v>
      </c>
      <c r="M1237" t="s">
        <v>29</v>
      </c>
      <c r="N1237" s="57">
        <f t="shared" si="116"/>
        <v>1024500000</v>
      </c>
      <c r="O1237" s="57">
        <f t="shared" si="117"/>
        <v>299724000</v>
      </c>
      <c r="P1237" s="58">
        <f t="shared" si="118"/>
        <v>0.45284590111472145</v>
      </c>
      <c r="Q1237" s="58">
        <f t="shared" si="119"/>
        <v>0.13248295252875428</v>
      </c>
    </row>
    <row r="1238" spans="1:17" hidden="1" x14ac:dyDescent="0.4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2">
        <f t="shared" si="114"/>
        <v>20807000000</v>
      </c>
      <c r="K1238" s="5">
        <f t="shared" si="115"/>
        <v>0.1727373826987717</v>
      </c>
      <c r="L1238" t="s">
        <v>35</v>
      </c>
      <c r="M1238" t="s">
        <v>392</v>
      </c>
      <c r="N1238" s="57">
        <f t="shared" si="116"/>
        <v>20807000000</v>
      </c>
      <c r="O1238" s="57">
        <f t="shared" si="117"/>
        <v>13824000000</v>
      </c>
      <c r="P1238" s="58">
        <f t="shared" si="118"/>
        <v>0.25999325244598837</v>
      </c>
      <c r="Q1238" s="58">
        <f t="shared" si="119"/>
        <v>0.1727373826987717</v>
      </c>
    </row>
    <row r="1239" spans="1:17" hidden="1" x14ac:dyDescent="0.4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2">
        <f t="shared" si="114"/>
        <v>19331000000</v>
      </c>
      <c r="K1239" s="5">
        <f t="shared" si="115"/>
        <v>0.15276009287693806</v>
      </c>
      <c r="L1239" t="s">
        <v>35</v>
      </c>
      <c r="M1239" t="s">
        <v>392</v>
      </c>
      <c r="N1239" s="57">
        <f t="shared" si="116"/>
        <v>19331000000</v>
      </c>
      <c r="O1239" s="57">
        <f t="shared" si="117"/>
        <v>12237000000</v>
      </c>
      <c r="P1239" s="58">
        <f t="shared" si="118"/>
        <v>0.24131775397598187</v>
      </c>
      <c r="Q1239" s="58">
        <f t="shared" si="119"/>
        <v>0.15276009287693806</v>
      </c>
    </row>
    <row r="1240" spans="1:17" hidden="1" x14ac:dyDescent="0.4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2">
        <f t="shared" si="114"/>
        <v>17429000000</v>
      </c>
      <c r="K1240" s="5">
        <f t="shared" si="115"/>
        <v>0.14465281160361532</v>
      </c>
      <c r="L1240" t="s">
        <v>35</v>
      </c>
      <c r="M1240" t="s">
        <v>392</v>
      </c>
      <c r="N1240" s="57">
        <f t="shared" si="116"/>
        <v>17429000000</v>
      </c>
      <c r="O1240" s="57">
        <f t="shared" si="117"/>
        <v>10691000000</v>
      </c>
      <c r="P1240" s="58">
        <f t="shared" si="118"/>
        <v>0.23582020890837252</v>
      </c>
      <c r="Q1240" s="58">
        <f t="shared" si="119"/>
        <v>0.14465281160361532</v>
      </c>
    </row>
    <row r="1241" spans="1:17" hidden="1" x14ac:dyDescent="0.4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2">
        <f t="shared" si="114"/>
        <v>17294000000</v>
      </c>
      <c r="K1241" s="5">
        <f t="shared" si="115"/>
        <v>0.14429042199778527</v>
      </c>
      <c r="L1241" t="s">
        <v>35</v>
      </c>
      <c r="M1241" t="s">
        <v>392</v>
      </c>
      <c r="N1241" s="57">
        <f t="shared" si="116"/>
        <v>17294000000</v>
      </c>
      <c r="O1241" s="57">
        <f t="shared" si="117"/>
        <v>10815000000</v>
      </c>
      <c r="P1241" s="58">
        <f t="shared" si="118"/>
        <v>0.23073125825517327</v>
      </c>
      <c r="Q1241" s="58">
        <f t="shared" si="119"/>
        <v>0.14429042199778527</v>
      </c>
    </row>
    <row r="1242" spans="1:17" hidden="1" x14ac:dyDescent="0.4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2">
        <f t="shared" si="114"/>
        <v>16220000000</v>
      </c>
      <c r="K1242" s="5">
        <f t="shared" si="115"/>
        <v>0.28586053233770925</v>
      </c>
      <c r="L1242" t="s">
        <v>46</v>
      </c>
      <c r="M1242" t="s">
        <v>104</v>
      </c>
      <c r="N1242" s="57">
        <f t="shared" si="116"/>
        <v>16220000000</v>
      </c>
      <c r="O1242" s="57">
        <f t="shared" si="117"/>
        <v>4747000000</v>
      </c>
      <c r="P1242" s="58">
        <f t="shared" si="118"/>
        <v>0.97675538961821029</v>
      </c>
      <c r="Q1242" s="58">
        <f t="shared" si="119"/>
        <v>0.28586053233770925</v>
      </c>
    </row>
    <row r="1243" spans="1:17" hidden="1" x14ac:dyDescent="0.4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2">
        <f t="shared" si="114"/>
        <v>16528000000</v>
      </c>
      <c r="K1243" s="5">
        <f t="shared" si="115"/>
        <v>0.36770981507823614</v>
      </c>
      <c r="L1243" t="s">
        <v>46</v>
      </c>
      <c r="M1243" t="s">
        <v>104</v>
      </c>
      <c r="N1243" s="57">
        <f t="shared" si="116"/>
        <v>16528000000</v>
      </c>
      <c r="O1243" s="57">
        <f t="shared" si="117"/>
        <v>6204000000</v>
      </c>
      <c r="P1243" s="58">
        <f t="shared" si="118"/>
        <v>0.97961119013750597</v>
      </c>
      <c r="Q1243" s="58">
        <f t="shared" si="119"/>
        <v>0.36770981507823614</v>
      </c>
    </row>
    <row r="1244" spans="1:17" hidden="1" x14ac:dyDescent="0.4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2">
        <f t="shared" si="114"/>
        <v>15956000000</v>
      </c>
      <c r="K1244" s="5">
        <f t="shared" si="115"/>
        <v>0.38050488299244517</v>
      </c>
      <c r="L1244" t="s">
        <v>46</v>
      </c>
      <c r="M1244" t="s">
        <v>104</v>
      </c>
      <c r="N1244" s="57">
        <f t="shared" si="116"/>
        <v>15956000000</v>
      </c>
      <c r="O1244" s="57">
        <f t="shared" si="117"/>
        <v>6195000000</v>
      </c>
      <c r="P1244" s="58">
        <f t="shared" si="118"/>
        <v>0.98003808119894353</v>
      </c>
      <c r="Q1244" s="58">
        <f t="shared" si="119"/>
        <v>0.38050488299244517</v>
      </c>
    </row>
    <row r="1245" spans="1:17" hidden="1" x14ac:dyDescent="0.4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2">
        <f t="shared" si="114"/>
        <v>15867000000</v>
      </c>
      <c r="K1245" s="5">
        <f t="shared" si="115"/>
        <v>0.37793484941610328</v>
      </c>
      <c r="L1245" t="s">
        <v>46</v>
      </c>
      <c r="M1245" t="s">
        <v>104</v>
      </c>
      <c r="N1245" s="57">
        <f t="shared" si="116"/>
        <v>15867000000</v>
      </c>
      <c r="O1245" s="57">
        <f t="shared" si="117"/>
        <v>6149000000</v>
      </c>
      <c r="P1245" s="58">
        <f t="shared" si="118"/>
        <v>0.97523048555623848</v>
      </c>
      <c r="Q1245" s="58">
        <f t="shared" si="119"/>
        <v>0.37793484941610328</v>
      </c>
    </row>
    <row r="1246" spans="1:17" hidden="1" x14ac:dyDescent="0.4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2">
        <f t="shared" si="114"/>
        <v>1265900000</v>
      </c>
      <c r="K1246" s="5">
        <f t="shared" si="115"/>
        <v>1.2979474319680506E-2</v>
      </c>
      <c r="L1246" t="s">
        <v>12</v>
      </c>
      <c r="M1246" t="s">
        <v>156</v>
      </c>
      <c r="N1246" s="57">
        <f t="shared" si="116"/>
        <v>1265900000</v>
      </c>
      <c r="O1246" s="57">
        <f t="shared" si="117"/>
        <v>55900000</v>
      </c>
      <c r="P1246" s="58">
        <f t="shared" si="118"/>
        <v>0.29393052846661094</v>
      </c>
      <c r="Q1246" s="58">
        <f t="shared" si="119"/>
        <v>1.2979474319680506E-2</v>
      </c>
    </row>
    <row r="1247" spans="1:17" hidden="1" x14ac:dyDescent="0.4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2">
        <f t="shared" si="114"/>
        <v>2370100000</v>
      </c>
      <c r="K1247" s="5">
        <f t="shared" si="115"/>
        <v>0.10766175693243996</v>
      </c>
      <c r="L1247" t="s">
        <v>12</v>
      </c>
      <c r="M1247" t="s">
        <v>156</v>
      </c>
      <c r="N1247" s="57">
        <f t="shared" si="116"/>
        <v>2370100000</v>
      </c>
      <c r="O1247" s="57">
        <f t="shared" si="117"/>
        <v>753600000</v>
      </c>
      <c r="P1247" s="58">
        <f t="shared" si="118"/>
        <v>0.33860022572395965</v>
      </c>
      <c r="Q1247" s="58">
        <f t="shared" si="119"/>
        <v>0.10766175693243996</v>
      </c>
    </row>
    <row r="1248" spans="1:17" hidden="1" x14ac:dyDescent="0.4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2">
        <f t="shared" si="114"/>
        <v>2463000000</v>
      </c>
      <c r="K1248" s="5">
        <f t="shared" si="115"/>
        <v>0.12102571387981248</v>
      </c>
      <c r="L1248" t="s">
        <v>12</v>
      </c>
      <c r="M1248" t="s">
        <v>156</v>
      </c>
      <c r="N1248" s="57">
        <f t="shared" si="116"/>
        <v>2463000000</v>
      </c>
      <c r="O1248" s="57">
        <f t="shared" si="117"/>
        <v>851900000</v>
      </c>
      <c r="P1248" s="58">
        <f t="shared" si="118"/>
        <v>0.34990765733769003</v>
      </c>
      <c r="Q1248" s="58">
        <f t="shared" si="119"/>
        <v>0.12102571387981248</v>
      </c>
    </row>
    <row r="1249" spans="1:17" hidden="1" x14ac:dyDescent="0.4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2">
        <f t="shared" si="114"/>
        <v>2185800000</v>
      </c>
      <c r="K1249" s="5">
        <f t="shared" si="115"/>
        <v>0.11349046363777329</v>
      </c>
      <c r="L1249" t="s">
        <v>12</v>
      </c>
      <c r="M1249" t="s">
        <v>156</v>
      </c>
      <c r="N1249" s="57">
        <f t="shared" si="116"/>
        <v>2185800000</v>
      </c>
      <c r="O1249" s="57">
        <f t="shared" si="117"/>
        <v>731900000</v>
      </c>
      <c r="P1249" s="58">
        <f t="shared" si="118"/>
        <v>0.33893626918902153</v>
      </c>
      <c r="Q1249" s="58">
        <f t="shared" si="119"/>
        <v>0.11349046363777329</v>
      </c>
    </row>
    <row r="1250" spans="1:17" hidden="1" x14ac:dyDescent="0.4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2">
        <f t="shared" si="114"/>
        <v>1422245000</v>
      </c>
      <c r="K1250" s="5">
        <f t="shared" si="115"/>
        <v>0.25796655404136648</v>
      </c>
      <c r="L1250" t="s">
        <v>41</v>
      </c>
      <c r="M1250" t="s">
        <v>42</v>
      </c>
      <c r="N1250" s="57">
        <f t="shared" si="116"/>
        <v>1422245000</v>
      </c>
      <c r="O1250" s="57">
        <f t="shared" si="117"/>
        <v>851755000</v>
      </c>
      <c r="P1250" s="58">
        <f t="shared" si="118"/>
        <v>0.43074785783771541</v>
      </c>
      <c r="Q1250" s="58">
        <f t="shared" si="119"/>
        <v>0.25796655404136648</v>
      </c>
    </row>
    <row r="1251" spans="1:17" hidden="1" x14ac:dyDescent="0.4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2">
        <f t="shared" si="114"/>
        <v>1434192000</v>
      </c>
      <c r="K1251" s="5">
        <f t="shared" si="115"/>
        <v>0.24498238305253128</v>
      </c>
      <c r="L1251" t="s">
        <v>41</v>
      </c>
      <c r="M1251" t="s">
        <v>42</v>
      </c>
      <c r="N1251" s="57">
        <f t="shared" si="116"/>
        <v>1434192000</v>
      </c>
      <c r="O1251" s="57">
        <f t="shared" si="117"/>
        <v>846323000</v>
      </c>
      <c r="P1251" s="58">
        <f t="shared" si="118"/>
        <v>0.4151509221832278</v>
      </c>
      <c r="Q1251" s="58">
        <f t="shared" si="119"/>
        <v>0.24498238305253128</v>
      </c>
    </row>
    <row r="1252" spans="1:17" hidden="1" x14ac:dyDescent="0.4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2">
        <f t="shared" si="114"/>
        <v>1403778000</v>
      </c>
      <c r="K1252" s="5">
        <f t="shared" si="115"/>
        <v>0.23233891773245291</v>
      </c>
      <c r="L1252" t="s">
        <v>41</v>
      </c>
      <c r="M1252" t="s">
        <v>42</v>
      </c>
      <c r="N1252" s="57">
        <f t="shared" si="116"/>
        <v>1403778000</v>
      </c>
      <c r="O1252" s="57">
        <f t="shared" si="117"/>
        <v>811242000</v>
      </c>
      <c r="P1252" s="58">
        <f t="shared" si="118"/>
        <v>0.40204065033199377</v>
      </c>
      <c r="Q1252" s="58">
        <f t="shared" si="119"/>
        <v>0.23233891773245291</v>
      </c>
    </row>
    <row r="1253" spans="1:17" hidden="1" x14ac:dyDescent="0.4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2">
        <f t="shared" si="114"/>
        <v>1525768000</v>
      </c>
      <c r="K1253" s="5">
        <f t="shared" si="115"/>
        <v>0.24449032640497928</v>
      </c>
      <c r="L1253" t="s">
        <v>41</v>
      </c>
      <c r="M1253" t="s">
        <v>42</v>
      </c>
      <c r="N1253" s="57">
        <f t="shared" si="116"/>
        <v>1525768000</v>
      </c>
      <c r="O1253" s="57">
        <f t="shared" si="117"/>
        <v>854602000</v>
      </c>
      <c r="P1253" s="58">
        <f t="shared" si="118"/>
        <v>0.43650203994171843</v>
      </c>
      <c r="Q1253" s="58">
        <f t="shared" si="119"/>
        <v>0.24449032640497928</v>
      </c>
    </row>
    <row r="1254" spans="1:17" hidden="1" x14ac:dyDescent="0.4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 t="shared" si="114"/>
        <v>5951000000</v>
      </c>
      <c r="K1254" s="5">
        <f t="shared" si="115"/>
        <v>0.10865755345250613</v>
      </c>
      <c r="L1254" t="s">
        <v>58</v>
      </c>
      <c r="M1254" t="s">
        <v>192</v>
      </c>
      <c r="N1254" s="57">
        <f t="shared" si="116"/>
        <v>5951000000</v>
      </c>
      <c r="O1254" s="57">
        <f t="shared" si="117"/>
        <v>1550000000</v>
      </c>
      <c r="P1254" s="58">
        <f t="shared" si="118"/>
        <v>0.41717490361023479</v>
      </c>
      <c r="Q1254" s="58">
        <f t="shared" si="119"/>
        <v>0.10865755345250613</v>
      </c>
    </row>
    <row r="1255" spans="1:17" hidden="1" x14ac:dyDescent="0.4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 t="shared" si="114"/>
        <v>6443000000</v>
      </c>
      <c r="K1255" s="5">
        <f t="shared" si="115"/>
        <v>0.10121019538908796</v>
      </c>
      <c r="L1255" t="s">
        <v>58</v>
      </c>
      <c r="M1255" t="s">
        <v>192</v>
      </c>
      <c r="N1255" s="57">
        <f t="shared" si="116"/>
        <v>6443000000</v>
      </c>
      <c r="O1255" s="57">
        <f t="shared" si="117"/>
        <v>1497000000</v>
      </c>
      <c r="P1255" s="58">
        <f t="shared" si="118"/>
        <v>0.4356027313907106</v>
      </c>
      <c r="Q1255" s="58">
        <f t="shared" si="119"/>
        <v>0.10121019538908796</v>
      </c>
    </row>
    <row r="1256" spans="1:17" hidden="1" x14ac:dyDescent="0.4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 t="shared" si="114"/>
        <v>6560000000</v>
      </c>
      <c r="K1256" s="5">
        <f t="shared" si="115"/>
        <v>0.13470134091832589</v>
      </c>
      <c r="L1256" t="s">
        <v>58</v>
      </c>
      <c r="M1256" t="s">
        <v>192</v>
      </c>
      <c r="N1256" s="57">
        <f t="shared" si="116"/>
        <v>6560000000</v>
      </c>
      <c r="O1256" s="57">
        <f t="shared" si="117"/>
        <v>1989000000</v>
      </c>
      <c r="P1256" s="58">
        <f t="shared" si="118"/>
        <v>0.44426384938371932</v>
      </c>
      <c r="Q1256" s="58">
        <f t="shared" si="119"/>
        <v>0.13470134091832589</v>
      </c>
    </row>
    <row r="1257" spans="1:17" hidden="1" x14ac:dyDescent="0.4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 t="shared" si="114"/>
        <v>6688000000</v>
      </c>
      <c r="K1257" s="5">
        <f t="shared" si="115"/>
        <v>7.6604975933835001E-2</v>
      </c>
      <c r="L1257" t="s">
        <v>58</v>
      </c>
      <c r="M1257" t="s">
        <v>192</v>
      </c>
      <c r="N1257" s="57">
        <f t="shared" si="116"/>
        <v>6688000000</v>
      </c>
      <c r="O1257" s="57">
        <f t="shared" si="117"/>
        <v>1130000000</v>
      </c>
      <c r="P1257" s="58">
        <f t="shared" si="118"/>
        <v>0.45339299030574198</v>
      </c>
      <c r="Q1257" s="58">
        <f t="shared" si="119"/>
        <v>7.6604975933835001E-2</v>
      </c>
    </row>
    <row r="1258" spans="1:17" hidden="1" x14ac:dyDescent="0.4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2">
        <f t="shared" si="114"/>
        <v>7256000000</v>
      </c>
      <c r="K1258" s="5">
        <f t="shared" si="115"/>
        <v>0.249423013517969</v>
      </c>
      <c r="L1258" t="s">
        <v>41</v>
      </c>
      <c r="M1258" t="s">
        <v>44</v>
      </c>
      <c r="N1258" s="57">
        <f t="shared" si="116"/>
        <v>7256000000</v>
      </c>
      <c r="O1258" s="57">
        <f t="shared" si="117"/>
        <v>3026000000</v>
      </c>
      <c r="P1258" s="58">
        <f t="shared" si="118"/>
        <v>0.59808770194526872</v>
      </c>
      <c r="Q1258" s="58">
        <f t="shared" si="119"/>
        <v>0.249423013517969</v>
      </c>
    </row>
    <row r="1259" spans="1:17" hidden="1" x14ac:dyDescent="0.4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2">
        <f t="shared" si="114"/>
        <v>5512000000</v>
      </c>
      <c r="K1259" s="5">
        <f t="shared" si="115"/>
        <v>0.35260911469089906</v>
      </c>
      <c r="L1259" t="s">
        <v>41</v>
      </c>
      <c r="M1259" t="s">
        <v>44</v>
      </c>
      <c r="N1259" s="57">
        <f t="shared" si="116"/>
        <v>5512000000</v>
      </c>
      <c r="O1259" s="57">
        <f t="shared" si="117"/>
        <v>2561000000</v>
      </c>
      <c r="P1259" s="58">
        <f t="shared" si="118"/>
        <v>0.7589150488778742</v>
      </c>
      <c r="Q1259" s="58">
        <f t="shared" si="119"/>
        <v>0.35260911469089906</v>
      </c>
    </row>
    <row r="1260" spans="1:17" hidden="1" x14ac:dyDescent="0.4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2">
        <f t="shared" si="114"/>
        <v>5963000000</v>
      </c>
      <c r="K1260" s="5">
        <f t="shared" si="115"/>
        <v>0.36512990320937339</v>
      </c>
      <c r="L1260" t="s">
        <v>41</v>
      </c>
      <c r="M1260" t="s">
        <v>44</v>
      </c>
      <c r="N1260" s="57">
        <f t="shared" si="116"/>
        <v>5963000000</v>
      </c>
      <c r="O1260" s="57">
        <f t="shared" si="117"/>
        <v>2867000000</v>
      </c>
      <c r="P1260" s="58">
        <f t="shared" si="118"/>
        <v>0.75942435048395307</v>
      </c>
      <c r="Q1260" s="58">
        <f t="shared" si="119"/>
        <v>0.36512990320937339</v>
      </c>
    </row>
    <row r="1261" spans="1:17" hidden="1" x14ac:dyDescent="0.4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2">
        <f t="shared" si="114"/>
        <v>5951000000</v>
      </c>
      <c r="K1261" s="5">
        <f t="shared" si="115"/>
        <v>0.36914852001564741</v>
      </c>
      <c r="L1261" t="s">
        <v>41</v>
      </c>
      <c r="M1261" t="s">
        <v>44</v>
      </c>
      <c r="N1261" s="57">
        <f t="shared" si="116"/>
        <v>5951000000</v>
      </c>
      <c r="O1261" s="57">
        <f t="shared" si="117"/>
        <v>2831000000</v>
      </c>
      <c r="P1261" s="58">
        <f t="shared" si="118"/>
        <v>0.77598122310601125</v>
      </c>
      <c r="Q1261" s="58">
        <f t="shared" si="119"/>
        <v>0.36914852001564741</v>
      </c>
    </row>
    <row r="1262" spans="1:17" hidden="1" x14ac:dyDescent="0.4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2">
        <f t="shared" si="114"/>
        <v>18212000000</v>
      </c>
      <c r="K1262" s="5">
        <f t="shared" si="115"/>
        <v>8.3444317418411972E-3</v>
      </c>
      <c r="L1262" t="s">
        <v>46</v>
      </c>
      <c r="M1262" t="s">
        <v>378</v>
      </c>
      <c r="N1262" s="57">
        <f t="shared" si="116"/>
        <v>18212000000</v>
      </c>
      <c r="O1262" s="57">
        <f t="shared" si="117"/>
        <v>708000000</v>
      </c>
      <c r="P1262" s="58">
        <f t="shared" si="118"/>
        <v>0.21464518486216366</v>
      </c>
      <c r="Q1262" s="58">
        <f t="shared" si="119"/>
        <v>8.3444317418411972E-3</v>
      </c>
    </row>
    <row r="1263" spans="1:17" hidden="1" x14ac:dyDescent="0.4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2">
        <f t="shared" si="114"/>
        <v>14488000000</v>
      </c>
      <c r="K1263" s="5">
        <f t="shared" si="115"/>
        <v>-4.0616482959890017E-2</v>
      </c>
      <c r="L1263" t="s">
        <v>46</v>
      </c>
      <c r="M1263" t="s">
        <v>378</v>
      </c>
      <c r="N1263" s="57">
        <f t="shared" si="116"/>
        <v>14488000000</v>
      </c>
      <c r="O1263" s="57">
        <f t="shared" si="117"/>
        <v>-1684000000</v>
      </c>
      <c r="P1263" s="58">
        <f t="shared" si="118"/>
        <v>0.34943682014423194</v>
      </c>
      <c r="Q1263" s="58">
        <f t="shared" si="119"/>
        <v>-4.0616482959890017E-2</v>
      </c>
    </row>
    <row r="1264" spans="1:17" hidden="1" x14ac:dyDescent="0.4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2">
        <f t="shared" si="114"/>
        <v>20545000000</v>
      </c>
      <c r="K1264" s="5">
        <f t="shared" si="115"/>
        <v>3.2510858515848812E-2</v>
      </c>
      <c r="L1264" t="s">
        <v>46</v>
      </c>
      <c r="M1264" t="s">
        <v>378</v>
      </c>
      <c r="N1264" s="57">
        <f t="shared" si="116"/>
        <v>20545000000</v>
      </c>
      <c r="O1264" s="57">
        <f t="shared" si="117"/>
        <v>1759000000</v>
      </c>
      <c r="P1264" s="58">
        <f t="shared" si="118"/>
        <v>0.37972460955549392</v>
      </c>
      <c r="Q1264" s="58">
        <f t="shared" si="119"/>
        <v>3.2510858515848812E-2</v>
      </c>
    </row>
    <row r="1265" spans="1:17" hidden="1" x14ac:dyDescent="0.4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2">
        <f t="shared" si="114"/>
        <v>24372000000</v>
      </c>
      <c r="K1265" s="5">
        <f t="shared" si="115"/>
        <v>0.13601428596439014</v>
      </c>
      <c r="L1265" t="s">
        <v>46</v>
      </c>
      <c r="M1265" t="s">
        <v>378</v>
      </c>
      <c r="N1265" s="57">
        <f t="shared" si="116"/>
        <v>24372000000</v>
      </c>
      <c r="O1265" s="57">
        <f t="shared" si="117"/>
        <v>7769000000</v>
      </c>
      <c r="P1265" s="58">
        <f t="shared" si="118"/>
        <v>0.42668814229940999</v>
      </c>
      <c r="Q1265" s="58">
        <f t="shared" si="119"/>
        <v>0.13601428596439014</v>
      </c>
    </row>
    <row r="1266" spans="1:17" hidden="1" x14ac:dyDescent="0.4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2">
        <f t="shared" si="114"/>
        <v>20844000000</v>
      </c>
      <c r="K1266" s="5">
        <f t="shared" si="115"/>
        <v>2.4931674940041275E-2</v>
      </c>
      <c r="L1266" t="s">
        <v>82</v>
      </c>
      <c r="M1266" t="s">
        <v>340</v>
      </c>
      <c r="N1266" s="57">
        <f t="shared" si="116"/>
        <v>20844000000</v>
      </c>
      <c r="O1266" s="57">
        <f t="shared" si="117"/>
        <v>4470000000</v>
      </c>
      <c r="P1266" s="58">
        <f t="shared" si="118"/>
        <v>0.1162585754922193</v>
      </c>
      <c r="Q1266" s="58">
        <f t="shared" si="119"/>
        <v>2.4931674940041275E-2</v>
      </c>
    </row>
    <row r="1267" spans="1:17" hidden="1" x14ac:dyDescent="0.4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2">
        <f t="shared" si="114"/>
        <v>19145000000</v>
      </c>
      <c r="K1267" s="5">
        <f t="shared" si="115"/>
        <v>1.5017832583510105E-2</v>
      </c>
      <c r="L1267" t="s">
        <v>82</v>
      </c>
      <c r="M1267" t="s">
        <v>340</v>
      </c>
      <c r="N1267" s="57">
        <f t="shared" si="116"/>
        <v>19145000000</v>
      </c>
      <c r="O1267" s="57">
        <f t="shared" si="117"/>
        <v>2577000000</v>
      </c>
      <c r="P1267" s="58">
        <f t="shared" si="118"/>
        <v>0.11157019977155647</v>
      </c>
      <c r="Q1267" s="58">
        <f t="shared" si="119"/>
        <v>1.5017832583510105E-2</v>
      </c>
    </row>
    <row r="1268" spans="1:17" hidden="1" x14ac:dyDescent="0.4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2">
        <f t="shared" si="114"/>
        <v>21029000000</v>
      </c>
      <c r="K1268" s="5">
        <f t="shared" si="115"/>
        <v>2.051336128824157E-2</v>
      </c>
      <c r="L1268" t="s">
        <v>82</v>
      </c>
      <c r="M1268" t="s">
        <v>340</v>
      </c>
      <c r="N1268" s="57">
        <f t="shared" si="116"/>
        <v>21029000000</v>
      </c>
      <c r="O1268" s="57">
        <f t="shared" si="117"/>
        <v>3307000000</v>
      </c>
      <c r="P1268" s="58">
        <f t="shared" si="118"/>
        <v>0.13044314319033323</v>
      </c>
      <c r="Q1268" s="58">
        <f t="shared" si="119"/>
        <v>2.051336128824157E-2</v>
      </c>
    </row>
    <row r="1269" spans="1:17" hidden="1" x14ac:dyDescent="0.4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2">
        <f t="shared" si="114"/>
        <v>21282000000</v>
      </c>
      <c r="K1269" s="5">
        <f t="shared" si="115"/>
        <v>4.4819398838090427E-2</v>
      </c>
      <c r="L1269" t="s">
        <v>82</v>
      </c>
      <c r="M1269" t="s">
        <v>340</v>
      </c>
      <c r="N1269" s="57">
        <f t="shared" si="116"/>
        <v>21282000000</v>
      </c>
      <c r="O1269" s="57">
        <f t="shared" si="117"/>
        <v>4436000000</v>
      </c>
      <c r="P1269" s="58">
        <f t="shared" si="118"/>
        <v>0.21502399595857535</v>
      </c>
      <c r="Q1269" s="58">
        <f t="shared" si="119"/>
        <v>4.4819398838090427E-2</v>
      </c>
    </row>
    <row r="1270" spans="1:17" hidden="1" x14ac:dyDescent="0.4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2">
        <f t="shared" si="114"/>
        <v>3249200000</v>
      </c>
      <c r="K1270" s="5">
        <f t="shared" si="115"/>
        <v>0.10837332450769485</v>
      </c>
      <c r="L1270" t="s">
        <v>18</v>
      </c>
      <c r="M1270" t="s">
        <v>288</v>
      </c>
      <c r="N1270" s="57">
        <f t="shared" si="116"/>
        <v>3249200000</v>
      </c>
      <c r="O1270" s="57">
        <f t="shared" si="117"/>
        <v>654900000</v>
      </c>
      <c r="P1270" s="58">
        <f t="shared" si="118"/>
        <v>0.53767996028462683</v>
      </c>
      <c r="Q1270" s="58">
        <f t="shared" si="119"/>
        <v>0.10837332450769485</v>
      </c>
    </row>
    <row r="1271" spans="1:17" hidden="1" x14ac:dyDescent="0.4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2">
        <f t="shared" si="114"/>
        <v>4219300000</v>
      </c>
      <c r="K1271" s="5">
        <f t="shared" si="115"/>
        <v>6.6671552819310073E-2</v>
      </c>
      <c r="L1271" t="s">
        <v>18</v>
      </c>
      <c r="M1271" t="s">
        <v>288</v>
      </c>
      <c r="N1271" s="57">
        <f t="shared" si="116"/>
        <v>4219300000</v>
      </c>
      <c r="O1271" s="57">
        <f t="shared" si="117"/>
        <v>545800000</v>
      </c>
      <c r="P1271" s="58">
        <f t="shared" si="118"/>
        <v>0.51540359620834553</v>
      </c>
      <c r="Q1271" s="58">
        <f t="shared" si="119"/>
        <v>6.6671552819310073E-2</v>
      </c>
    </row>
    <row r="1272" spans="1:17" hidden="1" x14ac:dyDescent="0.4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2">
        <f t="shared" si="114"/>
        <v>4326700000</v>
      </c>
      <c r="K1272" s="5">
        <f t="shared" si="115"/>
        <v>7.439450565451633E-2</v>
      </c>
      <c r="L1272" t="s">
        <v>18</v>
      </c>
      <c r="M1272" t="s">
        <v>288</v>
      </c>
      <c r="N1272" s="57">
        <f t="shared" si="116"/>
        <v>4326700000</v>
      </c>
      <c r="O1272" s="57">
        <f t="shared" si="117"/>
        <v>613100000</v>
      </c>
      <c r="P1272" s="58">
        <f t="shared" si="118"/>
        <v>0.52500849390865412</v>
      </c>
      <c r="Q1272" s="58">
        <f t="shared" si="119"/>
        <v>7.439450565451633E-2</v>
      </c>
    </row>
    <row r="1273" spans="1:17" hidden="1" x14ac:dyDescent="0.4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2">
        <f t="shared" si="114"/>
        <v>4161600000</v>
      </c>
      <c r="K1273" s="5">
        <f t="shared" si="115"/>
        <v>9.2752141441093228E-2</v>
      </c>
      <c r="L1273" t="s">
        <v>18</v>
      </c>
      <c r="M1273" t="s">
        <v>288</v>
      </c>
      <c r="N1273" s="57">
        <f t="shared" si="116"/>
        <v>4161600000</v>
      </c>
      <c r="O1273" s="57">
        <f t="shared" si="117"/>
        <v>743900000</v>
      </c>
      <c r="P1273" s="58">
        <f t="shared" si="118"/>
        <v>0.51888333354113936</v>
      </c>
      <c r="Q1273" s="58">
        <f t="shared" si="119"/>
        <v>9.2752141441093228E-2</v>
      </c>
    </row>
    <row r="1274" spans="1:17" hidden="1" x14ac:dyDescent="0.4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2">
        <f t="shared" si="114"/>
        <v>937707000</v>
      </c>
      <c r="K1274" s="5">
        <f t="shared" si="115"/>
        <v>7.8564335505700841E-2</v>
      </c>
      <c r="L1274" t="s">
        <v>12</v>
      </c>
      <c r="M1274" t="s">
        <v>163</v>
      </c>
      <c r="N1274" s="57">
        <f t="shared" si="116"/>
        <v>937707000</v>
      </c>
      <c r="O1274" s="57">
        <f t="shared" si="117"/>
        <v>465122000</v>
      </c>
      <c r="P1274" s="58">
        <f t="shared" si="118"/>
        <v>0.15838925562335093</v>
      </c>
      <c r="Q1274" s="58">
        <f t="shared" si="119"/>
        <v>7.8564335505700841E-2</v>
      </c>
    </row>
    <row r="1275" spans="1:17" hidden="1" x14ac:dyDescent="0.4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2">
        <f t="shared" si="114"/>
        <v>986933000</v>
      </c>
      <c r="K1275" s="5">
        <f t="shared" si="115"/>
        <v>7.4240549555904894E-2</v>
      </c>
      <c r="L1275" t="s">
        <v>12</v>
      </c>
      <c r="M1275" t="s">
        <v>163</v>
      </c>
      <c r="N1275" s="57">
        <f t="shared" si="116"/>
        <v>986933000</v>
      </c>
      <c r="O1275" s="57">
        <f t="shared" si="117"/>
        <v>475999000</v>
      </c>
      <c r="P1275" s="58">
        <f t="shared" si="118"/>
        <v>0.15392983660650106</v>
      </c>
      <c r="Q1275" s="58">
        <f t="shared" si="119"/>
        <v>7.4240549555904894E-2</v>
      </c>
    </row>
    <row r="1276" spans="1:17" hidden="1" x14ac:dyDescent="0.4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2">
        <f t="shared" si="114"/>
        <v>1168794000</v>
      </c>
      <c r="K1276" s="5">
        <f t="shared" si="115"/>
        <v>5.538238252670729E-2</v>
      </c>
      <c r="L1276" t="s">
        <v>12</v>
      </c>
      <c r="M1276" t="s">
        <v>163</v>
      </c>
      <c r="N1276" s="57">
        <f t="shared" si="116"/>
        <v>1168794000</v>
      </c>
      <c r="O1276" s="57">
        <f t="shared" si="117"/>
        <v>429060000</v>
      </c>
      <c r="P1276" s="58">
        <f t="shared" si="118"/>
        <v>0.15086607095259474</v>
      </c>
      <c r="Q1276" s="58">
        <f t="shared" si="119"/>
        <v>5.538238252670729E-2</v>
      </c>
    </row>
    <row r="1277" spans="1:17" hidden="1" x14ac:dyDescent="0.4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2">
        <f t="shared" si="114"/>
        <v>923665000</v>
      </c>
      <c r="K1277" s="5">
        <f t="shared" si="115"/>
        <v>3.9083063891196965E-2</v>
      </c>
      <c r="L1277" t="s">
        <v>12</v>
      </c>
      <c r="M1277" t="s">
        <v>163</v>
      </c>
      <c r="N1277" s="57">
        <f t="shared" si="116"/>
        <v>923665000</v>
      </c>
      <c r="O1277" s="57">
        <f t="shared" si="117"/>
        <v>295954000</v>
      </c>
      <c r="P1277" s="58">
        <f t="shared" si="118"/>
        <v>0.12197726068599324</v>
      </c>
      <c r="Q1277" s="58">
        <f t="shared" si="119"/>
        <v>3.9083063891196965E-2</v>
      </c>
    </row>
    <row r="1278" spans="1:17" hidden="1" x14ac:dyDescent="0.4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 t="shared" si="114"/>
        <v>4828000000</v>
      </c>
      <c r="K1278" s="5">
        <f t="shared" si="115"/>
        <v>0.22291518175338559</v>
      </c>
      <c r="L1278" t="s">
        <v>58</v>
      </c>
      <c r="M1278" t="s">
        <v>86</v>
      </c>
      <c r="N1278" s="57">
        <f t="shared" si="116"/>
        <v>4828000000</v>
      </c>
      <c r="O1278" s="57">
        <f t="shared" si="117"/>
        <v>2502000000</v>
      </c>
      <c r="P1278" s="58">
        <f t="shared" si="118"/>
        <v>0.43014967925873127</v>
      </c>
      <c r="Q1278" s="58">
        <f t="shared" si="119"/>
        <v>0.22291518175338559</v>
      </c>
    </row>
    <row r="1279" spans="1:17" hidden="1" x14ac:dyDescent="0.4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 t="shared" si="114"/>
        <v>5181000000</v>
      </c>
      <c r="K1279" s="5">
        <f t="shared" si="115"/>
        <v>0.22012578616352202</v>
      </c>
      <c r="L1279" t="s">
        <v>58</v>
      </c>
      <c r="M1279" t="s">
        <v>86</v>
      </c>
      <c r="N1279" s="57">
        <f t="shared" si="116"/>
        <v>5181000000</v>
      </c>
      <c r="O1279" s="57">
        <f t="shared" si="117"/>
        <v>2625000000</v>
      </c>
      <c r="P1279" s="58">
        <f t="shared" si="118"/>
        <v>0.43446540880503148</v>
      </c>
      <c r="Q1279" s="58">
        <f t="shared" si="119"/>
        <v>0.22012578616352202</v>
      </c>
    </row>
    <row r="1280" spans="1:17" hidden="1" x14ac:dyDescent="0.4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 t="shared" si="114"/>
        <v>5311000000</v>
      </c>
      <c r="K1280" s="5">
        <f t="shared" si="115"/>
        <v>0.21249898150411473</v>
      </c>
      <c r="L1280" t="s">
        <v>58</v>
      </c>
      <c r="M1280" t="s">
        <v>86</v>
      </c>
      <c r="N1280" s="57">
        <f t="shared" si="116"/>
        <v>5311000000</v>
      </c>
      <c r="O1280" s="57">
        <f t="shared" si="117"/>
        <v>2608000000</v>
      </c>
      <c r="P1280" s="58">
        <f t="shared" si="118"/>
        <v>0.43273853173633181</v>
      </c>
      <c r="Q1280" s="58">
        <f t="shared" si="119"/>
        <v>0.21249898150411473</v>
      </c>
    </row>
    <row r="1281" spans="1:17" hidden="1" x14ac:dyDescent="0.4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 t="shared" si="114"/>
        <v>4816000000</v>
      </c>
      <c r="K1281" s="5">
        <f t="shared" si="115"/>
        <v>0.21538604305864886</v>
      </c>
      <c r="L1281" t="s">
        <v>58</v>
      </c>
      <c r="M1281" t="s">
        <v>86</v>
      </c>
      <c r="N1281" s="57">
        <f t="shared" si="116"/>
        <v>4816000000</v>
      </c>
      <c r="O1281" s="57">
        <f t="shared" si="117"/>
        <v>2321000000</v>
      </c>
      <c r="P1281" s="58">
        <f t="shared" si="118"/>
        <v>0.44691907943578324</v>
      </c>
      <c r="Q1281" s="58">
        <f t="shared" si="119"/>
        <v>0.21538604305864886</v>
      </c>
    </row>
    <row r="1282" spans="1:17" hidden="1" x14ac:dyDescent="0.4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2">
        <f t="shared" ref="J1282:J1345" si="120">E1282-F1282</f>
        <v>15046000000</v>
      </c>
      <c r="K1282" s="5">
        <f t="shared" ref="K1282:K1345" si="121">(J1282-G1282-H1282-I1282)/E1282</f>
        <v>0.2907584653744068</v>
      </c>
      <c r="L1282" t="s">
        <v>21</v>
      </c>
      <c r="M1282" t="s">
        <v>33</v>
      </c>
      <c r="N1282" s="57">
        <f t="shared" si="116"/>
        <v>15046000000</v>
      </c>
      <c r="O1282" s="57">
        <f t="shared" si="117"/>
        <v>7230000000</v>
      </c>
      <c r="P1282" s="58">
        <f t="shared" si="118"/>
        <v>0.60508324619963005</v>
      </c>
      <c r="Q1282" s="58">
        <f t="shared" si="119"/>
        <v>0.2907584653744068</v>
      </c>
    </row>
    <row r="1283" spans="1:17" hidden="1" x14ac:dyDescent="0.4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2">
        <f t="shared" si="120"/>
        <v>15801000000</v>
      </c>
      <c r="K1283" s="5">
        <f t="shared" si="121"/>
        <v>0.28504549401593232</v>
      </c>
      <c r="L1283" t="s">
        <v>21</v>
      </c>
      <c r="M1283" t="s">
        <v>33</v>
      </c>
      <c r="N1283" s="57">
        <f t="shared" ref="N1283:N1346" si="122">E1283-F1283</f>
        <v>15801000000</v>
      </c>
      <c r="O1283" s="57">
        <f t="shared" ref="O1283:O1346" si="123">N1283-G1283-H1283-I1283</f>
        <v>7550000000</v>
      </c>
      <c r="P1283" s="58">
        <f t="shared" ref="P1283:P1346" si="124">1-(F1283/E1283)</f>
        <v>0.59655680144976775</v>
      </c>
      <c r="Q1283" s="58">
        <f t="shared" ref="Q1283:Q1346" si="125">O1283/E1283</f>
        <v>0.28504549401593232</v>
      </c>
    </row>
    <row r="1284" spans="1:17" x14ac:dyDescent="0.4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2">
        <f t="shared" si="120"/>
        <v>14903000000</v>
      </c>
      <c r="K1284" s="5">
        <f t="shared" si="121"/>
        <v>0.2284719750009889</v>
      </c>
      <c r="L1284" t="s">
        <v>21</v>
      </c>
      <c r="M1284" t="s">
        <v>33</v>
      </c>
      <c r="N1284" s="57">
        <f t="shared" si="122"/>
        <v>14903000000</v>
      </c>
      <c r="O1284" s="57">
        <f t="shared" si="123"/>
        <v>5776000000</v>
      </c>
      <c r="P1284" s="58">
        <f t="shared" si="124"/>
        <v>0.58949408646809864</v>
      </c>
      <c r="Q1284" s="58">
        <f t="shared" si="125"/>
        <v>0.2284719750009889</v>
      </c>
    </row>
    <row r="1285" spans="1:17" hidden="1" x14ac:dyDescent="0.4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2">
        <f t="shared" si="120"/>
        <v>13805000000</v>
      </c>
      <c r="K1285" s="5">
        <f t="shared" si="121"/>
        <v>0.27574934193767514</v>
      </c>
      <c r="L1285" t="s">
        <v>21</v>
      </c>
      <c r="M1285" t="s">
        <v>33</v>
      </c>
      <c r="N1285" s="57">
        <f t="shared" si="122"/>
        <v>13805000000</v>
      </c>
      <c r="O1285" s="57">
        <f t="shared" si="123"/>
        <v>6495000000</v>
      </c>
      <c r="P1285" s="58">
        <f t="shared" si="124"/>
        <v>0.58610002547338036</v>
      </c>
      <c r="Q1285" s="58">
        <f t="shared" si="125"/>
        <v>0.27574934193767514</v>
      </c>
    </row>
    <row r="1286" spans="1:17" hidden="1" x14ac:dyDescent="0.4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2">
        <f t="shared" si="120"/>
        <v>404927000</v>
      </c>
      <c r="K1286" s="5">
        <f t="shared" si="121"/>
        <v>2.3811410770132491E-2</v>
      </c>
      <c r="L1286" t="s">
        <v>21</v>
      </c>
      <c r="M1286" t="s">
        <v>33</v>
      </c>
      <c r="N1286" s="57">
        <f t="shared" si="122"/>
        <v>404927000</v>
      </c>
      <c r="O1286" s="57">
        <f t="shared" si="123"/>
        <v>27341000</v>
      </c>
      <c r="P1286" s="58">
        <f t="shared" si="124"/>
        <v>0.35265290694990814</v>
      </c>
      <c r="Q1286" s="58">
        <f t="shared" si="125"/>
        <v>2.3811410770132491E-2</v>
      </c>
    </row>
    <row r="1287" spans="1:17" hidden="1" x14ac:dyDescent="0.4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2">
        <f t="shared" si="120"/>
        <v>689308000</v>
      </c>
      <c r="K1287" s="5">
        <f t="shared" si="121"/>
        <v>7.1577109071717382E-2</v>
      </c>
      <c r="L1287" t="s">
        <v>21</v>
      </c>
      <c r="M1287" t="s">
        <v>33</v>
      </c>
      <c r="N1287" s="57">
        <f t="shared" si="122"/>
        <v>689308000</v>
      </c>
      <c r="O1287" s="57">
        <f t="shared" si="123"/>
        <v>122466000</v>
      </c>
      <c r="P1287" s="58">
        <f t="shared" si="124"/>
        <v>0.40287650368271488</v>
      </c>
      <c r="Q1287" s="58">
        <f t="shared" si="125"/>
        <v>7.1577109071717382E-2</v>
      </c>
    </row>
    <row r="1288" spans="1:17" x14ac:dyDescent="0.4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2">
        <f t="shared" si="120"/>
        <v>1049553000</v>
      </c>
      <c r="K1288" s="5">
        <f t="shared" si="121"/>
        <v>4.5841654773423179E-3</v>
      </c>
      <c r="L1288" t="s">
        <v>21</v>
      </c>
      <c r="M1288" t="s">
        <v>33</v>
      </c>
      <c r="N1288" s="57">
        <f t="shared" si="122"/>
        <v>1049553000</v>
      </c>
      <c r="O1288" s="57">
        <f t="shared" si="123"/>
        <v>11968000</v>
      </c>
      <c r="P1288" s="58">
        <f t="shared" si="124"/>
        <v>0.40201576113311011</v>
      </c>
      <c r="Q1288" s="58">
        <f t="shared" si="125"/>
        <v>4.5841654773423179E-3</v>
      </c>
    </row>
    <row r="1289" spans="1:17" hidden="1" x14ac:dyDescent="0.4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2">
        <f t="shared" si="120"/>
        <v>1319801000</v>
      </c>
      <c r="K1289" s="5">
        <f t="shared" si="121"/>
        <v>6.1916708792334352E-2</v>
      </c>
      <c r="L1289" t="s">
        <v>12</v>
      </c>
      <c r="M1289" t="s">
        <v>163</v>
      </c>
      <c r="N1289" s="57">
        <f t="shared" si="122"/>
        <v>1319801000</v>
      </c>
      <c r="O1289" s="57">
        <f t="shared" si="123"/>
        <v>397461000</v>
      </c>
      <c r="P1289" s="58">
        <f t="shared" si="124"/>
        <v>0.20559937750076529</v>
      </c>
      <c r="Q1289" s="58">
        <f t="shared" si="125"/>
        <v>6.1916708792334352E-2</v>
      </c>
    </row>
    <row r="1290" spans="1:17" hidden="1" x14ac:dyDescent="0.4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2">
        <f t="shared" si="120"/>
        <v>1385734000</v>
      </c>
      <c r="K1290" s="5">
        <f t="shared" si="121"/>
        <v>5.3582182493333859E-2</v>
      </c>
      <c r="L1290" t="s">
        <v>12</v>
      </c>
      <c r="M1290" t="s">
        <v>163</v>
      </c>
      <c r="N1290" s="57">
        <f t="shared" si="122"/>
        <v>1385734000</v>
      </c>
      <c r="O1290" s="57">
        <f t="shared" si="123"/>
        <v>355720000</v>
      </c>
      <c r="P1290" s="58">
        <f t="shared" si="124"/>
        <v>0.20873341975491255</v>
      </c>
      <c r="Q1290" s="58">
        <f t="shared" si="125"/>
        <v>5.3582182493333859E-2</v>
      </c>
    </row>
    <row r="1291" spans="1:17" hidden="1" x14ac:dyDescent="0.4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2">
        <f t="shared" si="120"/>
        <v>1485444000</v>
      </c>
      <c r="K1291" s="5">
        <f t="shared" si="121"/>
        <v>7.9712953330189643E-2</v>
      </c>
      <c r="L1291" t="s">
        <v>12</v>
      </c>
      <c r="M1291" t="s">
        <v>163</v>
      </c>
      <c r="N1291" s="57">
        <f t="shared" si="122"/>
        <v>1485444000</v>
      </c>
      <c r="O1291" s="57">
        <f t="shared" si="123"/>
        <v>523865000</v>
      </c>
      <c r="P1291" s="58">
        <f t="shared" si="124"/>
        <v>0.22602985167287415</v>
      </c>
      <c r="Q1291" s="58">
        <f t="shared" si="125"/>
        <v>7.9712953330189643E-2</v>
      </c>
    </row>
    <row r="1292" spans="1:17" hidden="1" x14ac:dyDescent="0.4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2">
        <f t="shared" si="120"/>
        <v>1501416000</v>
      </c>
      <c r="K1292" s="5">
        <f t="shared" si="121"/>
        <v>8.0338777872468833E-2</v>
      </c>
      <c r="L1292" t="s">
        <v>12</v>
      </c>
      <c r="M1292" t="s">
        <v>163</v>
      </c>
      <c r="N1292" s="57">
        <f t="shared" si="122"/>
        <v>1501416000</v>
      </c>
      <c r="O1292" s="57">
        <f t="shared" si="123"/>
        <v>545258000</v>
      </c>
      <c r="P1292" s="58">
        <f t="shared" si="124"/>
        <v>0.22121991152476561</v>
      </c>
      <c r="Q1292" s="58">
        <f t="shared" si="125"/>
        <v>8.0338777872468833E-2</v>
      </c>
    </row>
    <row r="1293" spans="1:17" hidden="1" x14ac:dyDescent="0.4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2">
        <f t="shared" si="120"/>
        <v>2530590000</v>
      </c>
      <c r="K1293" s="5">
        <f t="shared" si="121"/>
        <v>0.10256913870196034</v>
      </c>
      <c r="L1293" t="s">
        <v>18</v>
      </c>
      <c r="M1293" t="s">
        <v>132</v>
      </c>
      <c r="N1293" s="57">
        <f t="shared" si="122"/>
        <v>2530590000</v>
      </c>
      <c r="O1293" s="57">
        <f t="shared" si="123"/>
        <v>788554000</v>
      </c>
      <c r="P1293" s="58">
        <f t="shared" si="124"/>
        <v>0.32916000262226031</v>
      </c>
      <c r="Q1293" s="58">
        <f t="shared" si="125"/>
        <v>0.10256913870196034</v>
      </c>
    </row>
    <row r="1294" spans="1:17" hidden="1" x14ac:dyDescent="0.4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2">
        <f t="shared" si="120"/>
        <v>2654624000</v>
      </c>
      <c r="K1294" s="5">
        <f t="shared" si="121"/>
        <v>0.1074252998846467</v>
      </c>
      <c r="L1294" t="s">
        <v>18</v>
      </c>
      <c r="M1294" t="s">
        <v>132</v>
      </c>
      <c r="N1294" s="57">
        <f t="shared" si="122"/>
        <v>2654624000</v>
      </c>
      <c r="O1294" s="57">
        <f t="shared" si="123"/>
        <v>855094000</v>
      </c>
      <c r="P1294" s="58">
        <f t="shared" si="124"/>
        <v>0.33349991846625093</v>
      </c>
      <c r="Q1294" s="58">
        <f t="shared" si="125"/>
        <v>0.1074252998846467</v>
      </c>
    </row>
    <row r="1295" spans="1:17" hidden="1" x14ac:dyDescent="0.4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2">
        <f t="shared" si="120"/>
        <v>2767574000</v>
      </c>
      <c r="K1295" s="5">
        <f t="shared" si="121"/>
        <v>0.11719023935901747</v>
      </c>
      <c r="L1295" t="s">
        <v>18</v>
      </c>
      <c r="M1295" t="s">
        <v>132</v>
      </c>
      <c r="N1295" s="57">
        <f t="shared" si="122"/>
        <v>2767574000</v>
      </c>
      <c r="O1295" s="57">
        <f t="shared" si="123"/>
        <v>946177000</v>
      </c>
      <c r="P1295" s="58">
        <f t="shared" si="124"/>
        <v>0.34278222732511299</v>
      </c>
      <c r="Q1295" s="58">
        <f t="shared" si="125"/>
        <v>0.11719023935901747</v>
      </c>
    </row>
    <row r="1296" spans="1:17" hidden="1" x14ac:dyDescent="0.4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2">
        <f t="shared" si="120"/>
        <v>3199681000</v>
      </c>
      <c r="K1296" s="5">
        <f t="shared" si="121"/>
        <v>0.15497741073281188</v>
      </c>
      <c r="L1296" t="s">
        <v>18</v>
      </c>
      <c r="M1296" t="s">
        <v>132</v>
      </c>
      <c r="N1296" s="57">
        <f t="shared" si="122"/>
        <v>3199681000</v>
      </c>
      <c r="O1296" s="57">
        <f t="shared" si="123"/>
        <v>1286169000</v>
      </c>
      <c r="P1296" s="58">
        <f t="shared" si="124"/>
        <v>0.38554674895054553</v>
      </c>
      <c r="Q1296" s="58">
        <f t="shared" si="125"/>
        <v>0.15497741073281188</v>
      </c>
    </row>
    <row r="1297" spans="1:17" hidden="1" x14ac:dyDescent="0.4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2">
        <f t="shared" si="120"/>
        <v>1949390000</v>
      </c>
      <c r="K1297" s="5">
        <f t="shared" si="121"/>
        <v>0.35303564089711581</v>
      </c>
      <c r="L1297" t="s">
        <v>24</v>
      </c>
      <c r="M1297" t="s">
        <v>65</v>
      </c>
      <c r="N1297" s="57">
        <f t="shared" si="122"/>
        <v>1949390000</v>
      </c>
      <c r="O1297" s="57">
        <f t="shared" si="123"/>
        <v>743050000</v>
      </c>
      <c r="P1297" s="58">
        <f t="shared" si="124"/>
        <v>0.92618820807271185</v>
      </c>
      <c r="Q1297" s="58">
        <f t="shared" si="125"/>
        <v>0.35303564089711581</v>
      </c>
    </row>
    <row r="1298" spans="1:17" hidden="1" x14ac:dyDescent="0.4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2">
        <f t="shared" si="120"/>
        <v>2614539000</v>
      </c>
      <c r="K1298" s="5">
        <f t="shared" si="121"/>
        <v>0.29221576297269392</v>
      </c>
      <c r="L1298" t="s">
        <v>24</v>
      </c>
      <c r="M1298" t="s">
        <v>65</v>
      </c>
      <c r="N1298" s="57">
        <f t="shared" si="122"/>
        <v>2614539000</v>
      </c>
      <c r="O1298" s="57">
        <f t="shared" si="123"/>
        <v>823919000</v>
      </c>
      <c r="P1298" s="58">
        <f t="shared" si="124"/>
        <v>0.92728715894021652</v>
      </c>
      <c r="Q1298" s="58">
        <f t="shared" si="125"/>
        <v>0.29221576297269392</v>
      </c>
    </row>
    <row r="1299" spans="1:17" hidden="1" x14ac:dyDescent="0.4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2">
        <f t="shared" si="120"/>
        <v>3711019000</v>
      </c>
      <c r="K1299" s="5">
        <f t="shared" si="121"/>
        <v>0.30506797721486412</v>
      </c>
      <c r="L1299" t="s">
        <v>24</v>
      </c>
      <c r="M1299" t="s">
        <v>65</v>
      </c>
      <c r="N1299" s="57">
        <f t="shared" si="122"/>
        <v>3711019000</v>
      </c>
      <c r="O1299" s="57">
        <f t="shared" si="123"/>
        <v>1251916000</v>
      </c>
      <c r="P1299" s="58">
        <f t="shared" si="124"/>
        <v>0.90430433011154732</v>
      </c>
      <c r="Q1299" s="58">
        <f t="shared" si="125"/>
        <v>0.30506797721486412</v>
      </c>
    </row>
    <row r="1300" spans="1:17" hidden="1" x14ac:dyDescent="0.4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2">
        <f t="shared" si="120"/>
        <v>4560733000</v>
      </c>
      <c r="K1300" s="5">
        <f t="shared" si="121"/>
        <v>0.27379096527938801</v>
      </c>
      <c r="L1300" t="s">
        <v>24</v>
      </c>
      <c r="M1300" t="s">
        <v>65</v>
      </c>
      <c r="N1300" s="57">
        <f t="shared" si="122"/>
        <v>4560733000</v>
      </c>
      <c r="O1300" s="57">
        <f t="shared" si="123"/>
        <v>1330741000</v>
      </c>
      <c r="P1300" s="58">
        <f t="shared" si="124"/>
        <v>0.93833998535519614</v>
      </c>
      <c r="Q1300" s="58">
        <f t="shared" si="125"/>
        <v>0.27379096527938801</v>
      </c>
    </row>
    <row r="1301" spans="1:17" hidden="1" x14ac:dyDescent="0.4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2">
        <f t="shared" si="120"/>
        <v>1723092000</v>
      </c>
      <c r="K1301" s="5">
        <f t="shared" si="121"/>
        <v>9.3402451073330825E-2</v>
      </c>
      <c r="L1301" t="s">
        <v>12</v>
      </c>
      <c r="M1301" t="s">
        <v>461</v>
      </c>
      <c r="N1301" s="57">
        <f t="shared" si="122"/>
        <v>1723092000</v>
      </c>
      <c r="O1301" s="57">
        <f t="shared" si="123"/>
        <v>396577000</v>
      </c>
      <c r="P1301" s="58">
        <f t="shared" si="124"/>
        <v>0.40582539134858497</v>
      </c>
      <c r="Q1301" s="58">
        <f t="shared" si="125"/>
        <v>9.3402451073330825E-2</v>
      </c>
    </row>
    <row r="1302" spans="1:17" hidden="1" x14ac:dyDescent="0.4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2">
        <f t="shared" si="120"/>
        <v>1922916000</v>
      </c>
      <c r="K1302" s="5">
        <f t="shared" si="121"/>
        <v>0.10577710737390772</v>
      </c>
      <c r="L1302" t="s">
        <v>12</v>
      </c>
      <c r="M1302" t="s">
        <v>461</v>
      </c>
      <c r="N1302" s="57">
        <f t="shared" si="122"/>
        <v>1922916000</v>
      </c>
      <c r="O1302" s="57">
        <f t="shared" si="123"/>
        <v>496625000</v>
      </c>
      <c r="P1302" s="58">
        <f t="shared" si="124"/>
        <v>0.40956555188120847</v>
      </c>
      <c r="Q1302" s="58">
        <f t="shared" si="125"/>
        <v>0.10577710737390772</v>
      </c>
    </row>
    <row r="1303" spans="1:17" hidden="1" x14ac:dyDescent="0.4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2">
        <f t="shared" si="120"/>
        <v>2114471000</v>
      </c>
      <c r="K1303" s="5">
        <f t="shared" si="121"/>
        <v>0.11393280343431406</v>
      </c>
      <c r="L1303" t="s">
        <v>12</v>
      </c>
      <c r="M1303" t="s">
        <v>461</v>
      </c>
      <c r="N1303" s="57">
        <f t="shared" si="122"/>
        <v>2114471000</v>
      </c>
      <c r="O1303" s="57">
        <f t="shared" si="123"/>
        <v>580480000</v>
      </c>
      <c r="P1303" s="58">
        <f t="shared" si="124"/>
        <v>0.41501448596085566</v>
      </c>
      <c r="Q1303" s="58">
        <f t="shared" si="125"/>
        <v>0.11393280343431406</v>
      </c>
    </row>
    <row r="1304" spans="1:17" hidden="1" x14ac:dyDescent="0.4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2">
        <f t="shared" si="120"/>
        <v>2160676000</v>
      </c>
      <c r="K1304" s="5">
        <f t="shared" si="121"/>
        <v>0.10536761110917475</v>
      </c>
      <c r="L1304" t="s">
        <v>12</v>
      </c>
      <c r="M1304" t="s">
        <v>461</v>
      </c>
      <c r="N1304" s="57">
        <f t="shared" si="122"/>
        <v>2160676000</v>
      </c>
      <c r="O1304" s="57">
        <f t="shared" si="123"/>
        <v>553222000</v>
      </c>
      <c r="P1304" s="58">
        <f t="shared" si="124"/>
        <v>0.41152605735297454</v>
      </c>
      <c r="Q1304" s="58">
        <f t="shared" si="125"/>
        <v>0.10536761110917475</v>
      </c>
    </row>
    <row r="1305" spans="1:17" hidden="1" x14ac:dyDescent="0.4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2">
        <f t="shared" si="120"/>
        <v>1128217000</v>
      </c>
      <c r="K1305" s="5">
        <f t="shared" si="121"/>
        <v>0.1536554694890267</v>
      </c>
      <c r="L1305" t="s">
        <v>21</v>
      </c>
      <c r="M1305" t="s">
        <v>399</v>
      </c>
      <c r="N1305" s="57">
        <f t="shared" si="122"/>
        <v>1128217000</v>
      </c>
      <c r="O1305" s="57">
        <f t="shared" si="123"/>
        <v>204180000</v>
      </c>
      <c r="P1305" s="58">
        <f t="shared" si="124"/>
        <v>0.84903865618817342</v>
      </c>
      <c r="Q1305" s="58">
        <f t="shared" si="125"/>
        <v>0.1536554694890267</v>
      </c>
    </row>
    <row r="1306" spans="1:17" hidden="1" x14ac:dyDescent="0.4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2">
        <f t="shared" si="120"/>
        <v>1302015000</v>
      </c>
      <c r="K1306" s="5">
        <f t="shared" si="121"/>
        <v>0.15278099067192749</v>
      </c>
      <c r="L1306" t="s">
        <v>21</v>
      </c>
      <c r="M1306" t="s">
        <v>399</v>
      </c>
      <c r="N1306" s="57">
        <f t="shared" si="122"/>
        <v>1302015000</v>
      </c>
      <c r="O1306" s="57">
        <f t="shared" si="123"/>
        <v>234460000</v>
      </c>
      <c r="P1306" s="58">
        <f t="shared" si="124"/>
        <v>0.84843103970702749</v>
      </c>
      <c r="Q1306" s="58">
        <f t="shared" si="125"/>
        <v>0.15278099067192749</v>
      </c>
    </row>
    <row r="1307" spans="1:17" x14ac:dyDescent="0.4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2">
        <f t="shared" si="120"/>
        <v>1516290000</v>
      </c>
      <c r="K1307" s="5">
        <f t="shared" si="121"/>
        <v>0.13970133373270247</v>
      </c>
      <c r="L1307" t="s">
        <v>21</v>
      </c>
      <c r="M1307" t="s">
        <v>399</v>
      </c>
      <c r="N1307" s="57">
        <f t="shared" si="122"/>
        <v>1516290000</v>
      </c>
      <c r="O1307" s="57">
        <f t="shared" si="123"/>
        <v>249994000</v>
      </c>
      <c r="P1307" s="58">
        <f t="shared" si="124"/>
        <v>0.84733127725289181</v>
      </c>
      <c r="Q1307" s="58">
        <f t="shared" si="125"/>
        <v>0.13970133373270247</v>
      </c>
    </row>
    <row r="1308" spans="1:17" hidden="1" x14ac:dyDescent="0.4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2">
        <f t="shared" si="120"/>
        <v>1742601000</v>
      </c>
      <c r="K1308" s="5">
        <f t="shared" si="121"/>
        <v>0.14035853681117613</v>
      </c>
      <c r="L1308" t="s">
        <v>21</v>
      </c>
      <c r="M1308" t="s">
        <v>399</v>
      </c>
      <c r="N1308" s="57">
        <f t="shared" si="122"/>
        <v>1742601000</v>
      </c>
      <c r="O1308" s="57">
        <f t="shared" si="123"/>
        <v>288048000</v>
      </c>
      <c r="P1308" s="58">
        <f t="shared" si="124"/>
        <v>0.84912558533887528</v>
      </c>
      <c r="Q1308" s="58">
        <f t="shared" si="125"/>
        <v>0.14035853681117613</v>
      </c>
    </row>
    <row r="1309" spans="1:17" hidden="1" x14ac:dyDescent="0.4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2">
        <f t="shared" si="120"/>
        <v>4156000000</v>
      </c>
      <c r="K1309" s="5">
        <f t="shared" si="121"/>
        <v>0.16673866090712744</v>
      </c>
      <c r="L1309" t="s">
        <v>18</v>
      </c>
      <c r="M1309" t="s">
        <v>288</v>
      </c>
      <c r="N1309" s="57">
        <f t="shared" si="122"/>
        <v>4156000000</v>
      </c>
      <c r="O1309" s="57">
        <f t="shared" si="123"/>
        <v>1158000000</v>
      </c>
      <c r="P1309" s="58">
        <f t="shared" si="124"/>
        <v>0.59841612670986322</v>
      </c>
      <c r="Q1309" s="58">
        <f t="shared" si="125"/>
        <v>0.16673866090712744</v>
      </c>
    </row>
    <row r="1310" spans="1:17" hidden="1" x14ac:dyDescent="0.4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2">
        <f t="shared" si="120"/>
        <v>4310000000</v>
      </c>
      <c r="K1310" s="5">
        <f t="shared" si="121"/>
        <v>0.15208053691275167</v>
      </c>
      <c r="L1310" t="s">
        <v>18</v>
      </c>
      <c r="M1310" t="s">
        <v>288</v>
      </c>
      <c r="N1310" s="57">
        <f t="shared" si="122"/>
        <v>4310000000</v>
      </c>
      <c r="O1310" s="57">
        <f t="shared" si="123"/>
        <v>1133000000</v>
      </c>
      <c r="P1310" s="58">
        <f t="shared" si="124"/>
        <v>0.57852348993288594</v>
      </c>
      <c r="Q1310" s="58">
        <f t="shared" si="125"/>
        <v>0.15208053691275167</v>
      </c>
    </row>
    <row r="1311" spans="1:17" hidden="1" x14ac:dyDescent="0.4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2">
        <f t="shared" si="120"/>
        <v>4378000000</v>
      </c>
      <c r="K1311" s="5">
        <f t="shared" si="121"/>
        <v>0.13805774278215224</v>
      </c>
      <c r="L1311" t="s">
        <v>18</v>
      </c>
      <c r="M1311" t="s">
        <v>288</v>
      </c>
      <c r="N1311" s="57">
        <f t="shared" si="122"/>
        <v>4378000000</v>
      </c>
      <c r="O1311" s="57">
        <f t="shared" si="123"/>
        <v>1052000000</v>
      </c>
      <c r="P1311" s="58">
        <f t="shared" si="124"/>
        <v>0.57454068241469813</v>
      </c>
      <c r="Q1311" s="58">
        <f t="shared" si="125"/>
        <v>0.13805774278215224</v>
      </c>
    </row>
    <row r="1312" spans="1:17" hidden="1" x14ac:dyDescent="0.4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2">
        <f t="shared" si="120"/>
        <v>4187000000</v>
      </c>
      <c r="K1312" s="5">
        <f t="shared" si="121"/>
        <v>0.10452397029034437</v>
      </c>
      <c r="L1312" t="s">
        <v>18</v>
      </c>
      <c r="M1312" t="s">
        <v>288</v>
      </c>
      <c r="N1312" s="57">
        <f t="shared" si="122"/>
        <v>4187000000</v>
      </c>
      <c r="O1312" s="57">
        <f t="shared" si="123"/>
        <v>774000000</v>
      </c>
      <c r="P1312" s="58">
        <f t="shared" si="124"/>
        <v>0.56542876434841327</v>
      </c>
      <c r="Q1312" s="58">
        <f t="shared" si="125"/>
        <v>0.10452397029034437</v>
      </c>
    </row>
    <row r="1313" spans="1:17" hidden="1" x14ac:dyDescent="0.4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2">
        <f t="shared" si="120"/>
        <v>2573800000</v>
      </c>
      <c r="K1313" s="5">
        <f t="shared" si="121"/>
        <v>0.16311654780459389</v>
      </c>
      <c r="L1313" t="s">
        <v>12</v>
      </c>
      <c r="M1313" t="s">
        <v>163</v>
      </c>
      <c r="N1313" s="57">
        <f t="shared" si="122"/>
        <v>2573800000</v>
      </c>
      <c r="O1313" s="57">
        <f t="shared" si="123"/>
        <v>1036100000</v>
      </c>
      <c r="P1313" s="58">
        <f t="shared" si="124"/>
        <v>0.40520159322407467</v>
      </c>
      <c r="Q1313" s="58">
        <f t="shared" si="125"/>
        <v>0.16311654780459389</v>
      </c>
    </row>
    <row r="1314" spans="1:17" hidden="1" x14ac:dyDescent="0.4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2">
        <f t="shared" si="120"/>
        <v>2753900000</v>
      </c>
      <c r="K1314" s="5">
        <f t="shared" si="121"/>
        <v>0.1787272590020382</v>
      </c>
      <c r="L1314" t="s">
        <v>12</v>
      </c>
      <c r="M1314" t="s">
        <v>163</v>
      </c>
      <c r="N1314" s="57">
        <f t="shared" si="122"/>
        <v>2753900000</v>
      </c>
      <c r="O1314" s="57">
        <f t="shared" si="123"/>
        <v>1183800000</v>
      </c>
      <c r="P1314" s="58">
        <f t="shared" si="124"/>
        <v>0.41577715709217178</v>
      </c>
      <c r="Q1314" s="58">
        <f t="shared" si="125"/>
        <v>0.1787272590020382</v>
      </c>
    </row>
    <row r="1315" spans="1:17" hidden="1" x14ac:dyDescent="0.4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2">
        <f t="shared" si="120"/>
        <v>2703100000</v>
      </c>
      <c r="K1315" s="5">
        <f t="shared" si="121"/>
        <v>0.18971448501085938</v>
      </c>
      <c r="L1315" t="s">
        <v>12</v>
      </c>
      <c r="M1315" t="s">
        <v>163</v>
      </c>
      <c r="N1315" s="57">
        <f t="shared" si="122"/>
        <v>2703100000</v>
      </c>
      <c r="O1315" s="57">
        <f t="shared" si="123"/>
        <v>1196700000</v>
      </c>
      <c r="P1315" s="58">
        <f t="shared" si="124"/>
        <v>0.42852613389559124</v>
      </c>
      <c r="Q1315" s="58">
        <f t="shared" si="125"/>
        <v>0.18971448501085938</v>
      </c>
    </row>
    <row r="1316" spans="1:17" hidden="1" x14ac:dyDescent="0.4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2">
        <f t="shared" si="120"/>
        <v>2475500000</v>
      </c>
      <c r="K1316" s="5">
        <f t="shared" si="121"/>
        <v>0.1714601581767157</v>
      </c>
      <c r="L1316" t="s">
        <v>12</v>
      </c>
      <c r="M1316" t="s">
        <v>163</v>
      </c>
      <c r="N1316" s="57">
        <f t="shared" si="122"/>
        <v>2475500000</v>
      </c>
      <c r="O1316" s="57">
        <f t="shared" si="123"/>
        <v>1008100000</v>
      </c>
      <c r="P1316" s="58">
        <f t="shared" si="124"/>
        <v>0.42103920401394679</v>
      </c>
      <c r="Q1316" s="58">
        <f t="shared" si="125"/>
        <v>0.1714601581767157</v>
      </c>
    </row>
    <row r="1317" spans="1:17" hidden="1" x14ac:dyDescent="0.4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2">
        <f t="shared" si="120"/>
        <v>1671717000</v>
      </c>
      <c r="K1317" s="5">
        <f t="shared" si="121"/>
        <v>0.25307826419271962</v>
      </c>
      <c r="L1317" t="s">
        <v>12</v>
      </c>
      <c r="M1317" t="s">
        <v>163</v>
      </c>
      <c r="N1317" s="57">
        <f t="shared" si="122"/>
        <v>1671717000</v>
      </c>
      <c r="O1317" s="57">
        <f t="shared" si="123"/>
        <v>757587000</v>
      </c>
      <c r="P1317" s="58">
        <f t="shared" si="124"/>
        <v>0.55845102487431886</v>
      </c>
      <c r="Q1317" s="58">
        <f t="shared" si="125"/>
        <v>0.25307826419271962</v>
      </c>
    </row>
    <row r="1318" spans="1:17" hidden="1" x14ac:dyDescent="0.4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2">
        <f t="shared" si="120"/>
        <v>1882928000</v>
      </c>
      <c r="K1318" s="5">
        <f t="shared" si="121"/>
        <v>0.26013826507167104</v>
      </c>
      <c r="L1318" t="s">
        <v>12</v>
      </c>
      <c r="M1318" t="s">
        <v>163</v>
      </c>
      <c r="N1318" s="57">
        <f t="shared" si="122"/>
        <v>1882928000</v>
      </c>
      <c r="O1318" s="57">
        <f t="shared" si="123"/>
        <v>842361000</v>
      </c>
      <c r="P1318" s="58">
        <f t="shared" si="124"/>
        <v>0.58148658731217551</v>
      </c>
      <c r="Q1318" s="58">
        <f t="shared" si="125"/>
        <v>0.26013826507167104</v>
      </c>
    </row>
    <row r="1319" spans="1:17" hidden="1" x14ac:dyDescent="0.4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2">
        <f t="shared" si="120"/>
        <v>2101899000</v>
      </c>
      <c r="K1319" s="5">
        <f t="shared" si="121"/>
        <v>0.28158182546582694</v>
      </c>
      <c r="L1319" t="s">
        <v>12</v>
      </c>
      <c r="M1319" t="s">
        <v>163</v>
      </c>
      <c r="N1319" s="57">
        <f t="shared" si="122"/>
        <v>2101899000</v>
      </c>
      <c r="O1319" s="57">
        <f t="shared" si="123"/>
        <v>999473000</v>
      </c>
      <c r="P1319" s="58">
        <f t="shared" si="124"/>
        <v>0.59216863023292898</v>
      </c>
      <c r="Q1319" s="58">
        <f t="shared" si="125"/>
        <v>0.28158182546582694</v>
      </c>
    </row>
    <row r="1320" spans="1:17" hidden="1" x14ac:dyDescent="0.4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2">
        <f t="shared" si="120"/>
        <v>2164646000</v>
      </c>
      <c r="K1320" s="5">
        <f t="shared" si="121"/>
        <v>0.28693597439701651</v>
      </c>
      <c r="L1320" t="s">
        <v>12</v>
      </c>
      <c r="M1320" t="s">
        <v>163</v>
      </c>
      <c r="N1320" s="57">
        <f t="shared" si="122"/>
        <v>2164646000</v>
      </c>
      <c r="O1320" s="57">
        <f t="shared" si="123"/>
        <v>1027918000</v>
      </c>
      <c r="P1320" s="58">
        <f t="shared" si="124"/>
        <v>0.60424548381739029</v>
      </c>
      <c r="Q1320" s="58">
        <f t="shared" si="125"/>
        <v>0.28693597439701651</v>
      </c>
    </row>
    <row r="1321" spans="1:17" hidden="1" x14ac:dyDescent="0.4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2">
        <f t="shared" si="120"/>
        <v>2709637000</v>
      </c>
      <c r="K1321" s="5">
        <f t="shared" si="121"/>
        <v>0.13082424610883683</v>
      </c>
      <c r="L1321" t="s">
        <v>18</v>
      </c>
      <c r="M1321" t="s">
        <v>256</v>
      </c>
      <c r="N1321" s="57">
        <f t="shared" si="122"/>
        <v>2709637000</v>
      </c>
      <c r="O1321" s="57">
        <f t="shared" si="123"/>
        <v>1271751000</v>
      </c>
      <c r="P1321" s="58">
        <f t="shared" si="124"/>
        <v>0.27873869786900918</v>
      </c>
      <c r="Q1321" s="58">
        <f t="shared" si="125"/>
        <v>0.13082424610883683</v>
      </c>
    </row>
    <row r="1322" spans="1:17" hidden="1" x14ac:dyDescent="0.4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2">
        <f t="shared" si="120"/>
        <v>2869429000</v>
      </c>
      <c r="K1322" s="5">
        <f t="shared" si="121"/>
        <v>0.13128217569814063</v>
      </c>
      <c r="L1322" t="s">
        <v>18</v>
      </c>
      <c r="M1322" t="s">
        <v>256</v>
      </c>
      <c r="N1322" s="57">
        <f t="shared" si="122"/>
        <v>2869429000</v>
      </c>
      <c r="O1322" s="57">
        <f t="shared" si="123"/>
        <v>1343063000</v>
      </c>
      <c r="P1322" s="58">
        <f t="shared" si="124"/>
        <v>0.28048191494467489</v>
      </c>
      <c r="Q1322" s="58">
        <f t="shared" si="125"/>
        <v>0.13128217569814063</v>
      </c>
    </row>
    <row r="1323" spans="1:17" hidden="1" x14ac:dyDescent="0.4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2">
        <f t="shared" si="120"/>
        <v>3103721000</v>
      </c>
      <c r="K1323" s="5">
        <f t="shared" si="121"/>
        <v>0.13479383611746656</v>
      </c>
      <c r="L1323" t="s">
        <v>18</v>
      </c>
      <c r="M1323" t="s">
        <v>256</v>
      </c>
      <c r="N1323" s="57">
        <f t="shared" si="122"/>
        <v>3103721000</v>
      </c>
      <c r="O1323" s="57">
        <f t="shared" si="123"/>
        <v>1488350000</v>
      </c>
      <c r="P1323" s="58">
        <f t="shared" si="124"/>
        <v>0.28109145014837877</v>
      </c>
      <c r="Q1323" s="58">
        <f t="shared" si="125"/>
        <v>0.13479383611746656</v>
      </c>
    </row>
    <row r="1324" spans="1:17" hidden="1" x14ac:dyDescent="0.4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2">
        <f t="shared" si="120"/>
        <v>3363126000</v>
      </c>
      <c r="K1324" s="5">
        <f t="shared" si="121"/>
        <v>0.1360444837558194</v>
      </c>
      <c r="L1324" t="s">
        <v>18</v>
      </c>
      <c r="M1324" t="s">
        <v>256</v>
      </c>
      <c r="N1324" s="57">
        <f t="shared" si="122"/>
        <v>3363126000</v>
      </c>
      <c r="O1324" s="57">
        <f t="shared" si="123"/>
        <v>1624371000</v>
      </c>
      <c r="P1324" s="58">
        <f t="shared" si="124"/>
        <v>0.28166886781146294</v>
      </c>
      <c r="Q1324" s="58">
        <f t="shared" si="125"/>
        <v>0.1360444837558194</v>
      </c>
    </row>
    <row r="1325" spans="1:17" hidden="1" x14ac:dyDescent="0.4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2">
        <f t="shared" si="120"/>
        <v>1038351000</v>
      </c>
      <c r="K1325" s="5">
        <f t="shared" si="121"/>
        <v>0.25234303854410867</v>
      </c>
      <c r="L1325" t="s">
        <v>82</v>
      </c>
      <c r="M1325" t="s">
        <v>83</v>
      </c>
      <c r="N1325" s="57">
        <f t="shared" si="122"/>
        <v>1038351000</v>
      </c>
      <c r="O1325" s="57">
        <f t="shared" si="123"/>
        <v>344987000</v>
      </c>
      <c r="P1325" s="58">
        <f t="shared" si="124"/>
        <v>0.75950875370757098</v>
      </c>
      <c r="Q1325" s="58">
        <f t="shared" si="125"/>
        <v>0.25234303854410867</v>
      </c>
    </row>
    <row r="1326" spans="1:17" hidden="1" x14ac:dyDescent="0.4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2">
        <f t="shared" si="120"/>
        <v>1316134000</v>
      </c>
      <c r="K1326" s="5">
        <f t="shared" si="121"/>
        <v>0.23579167287487043</v>
      </c>
      <c r="L1326" t="s">
        <v>82</v>
      </c>
      <c r="M1326" t="s">
        <v>83</v>
      </c>
      <c r="N1326" s="57">
        <f t="shared" si="122"/>
        <v>1316134000</v>
      </c>
      <c r="O1326" s="57">
        <f t="shared" si="123"/>
        <v>432030000</v>
      </c>
      <c r="P1326" s="58">
        <f t="shared" si="124"/>
        <v>0.71831455590467042</v>
      </c>
      <c r="Q1326" s="58">
        <f t="shared" si="125"/>
        <v>0.23579167287487043</v>
      </c>
    </row>
    <row r="1327" spans="1:17" hidden="1" x14ac:dyDescent="0.4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2">
        <f t="shared" si="120"/>
        <v>1436785000</v>
      </c>
      <c r="K1327" s="5">
        <f t="shared" si="121"/>
        <v>0.33974953697289206</v>
      </c>
      <c r="L1327" t="s">
        <v>82</v>
      </c>
      <c r="M1327" t="s">
        <v>83</v>
      </c>
      <c r="N1327" s="57">
        <f t="shared" si="122"/>
        <v>1436785000</v>
      </c>
      <c r="O1327" s="57">
        <f t="shared" si="123"/>
        <v>693951000</v>
      </c>
      <c r="P1327" s="58">
        <f t="shared" si="124"/>
        <v>0.70343156574397425</v>
      </c>
      <c r="Q1327" s="58">
        <f t="shared" si="125"/>
        <v>0.33974953697289206</v>
      </c>
    </row>
    <row r="1328" spans="1:17" hidden="1" x14ac:dyDescent="0.4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2">
        <f t="shared" si="120"/>
        <v>532736000</v>
      </c>
      <c r="K1328" s="5">
        <f t="shared" si="121"/>
        <v>-0.18087185961966787</v>
      </c>
      <c r="L1328" t="s">
        <v>82</v>
      </c>
      <c r="M1328" t="s">
        <v>83</v>
      </c>
      <c r="N1328" s="57">
        <f t="shared" si="122"/>
        <v>532736000</v>
      </c>
      <c r="O1328" s="57">
        <f t="shared" si="123"/>
        <v>-213737000</v>
      </c>
      <c r="P1328" s="58">
        <f t="shared" si="124"/>
        <v>0.45082017154888199</v>
      </c>
      <c r="Q1328" s="58">
        <f t="shared" si="125"/>
        <v>-0.18087185961966787</v>
      </c>
    </row>
    <row r="1329" spans="1:17" hidden="1" x14ac:dyDescent="0.4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2">
        <f t="shared" si="120"/>
        <v>3182500000</v>
      </c>
      <c r="K1329" s="5">
        <f t="shared" si="121"/>
        <v>0.14458489759064772</v>
      </c>
      <c r="L1329" t="s">
        <v>12</v>
      </c>
      <c r="M1329" t="s">
        <v>163</v>
      </c>
      <c r="N1329" s="57">
        <f t="shared" si="122"/>
        <v>3182500000</v>
      </c>
      <c r="O1329" s="57">
        <f t="shared" si="123"/>
        <v>1217000000</v>
      </c>
      <c r="P1329" s="58">
        <f t="shared" si="124"/>
        <v>0.37809485339542837</v>
      </c>
      <c r="Q1329" s="58">
        <f t="shared" si="125"/>
        <v>0.14458489759064772</v>
      </c>
    </row>
    <row r="1330" spans="1:17" hidden="1" x14ac:dyDescent="0.4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2">
        <f t="shared" si="120"/>
        <v>3160200000</v>
      </c>
      <c r="K1330" s="5">
        <f t="shared" si="121"/>
        <v>0.14254881692092738</v>
      </c>
      <c r="L1330" t="s">
        <v>12</v>
      </c>
      <c r="M1330" t="s">
        <v>163</v>
      </c>
      <c r="N1330" s="57">
        <f t="shared" si="122"/>
        <v>3160200000</v>
      </c>
      <c r="O1330" s="57">
        <f t="shared" si="123"/>
        <v>1254900000</v>
      </c>
      <c r="P1330" s="58">
        <f t="shared" si="124"/>
        <v>0.35897901923142461</v>
      </c>
      <c r="Q1330" s="58">
        <f t="shared" si="125"/>
        <v>0.14254881692092738</v>
      </c>
    </row>
    <row r="1331" spans="1:17" hidden="1" x14ac:dyDescent="0.4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2">
        <f t="shared" si="120"/>
        <v>3596400000</v>
      </c>
      <c r="K1331" s="5">
        <f t="shared" si="121"/>
        <v>0.17101481075150851</v>
      </c>
      <c r="L1331" t="s">
        <v>12</v>
      </c>
      <c r="M1331" t="s">
        <v>163</v>
      </c>
      <c r="N1331" s="57">
        <f t="shared" si="122"/>
        <v>3596400000</v>
      </c>
      <c r="O1331" s="57">
        <f t="shared" si="123"/>
        <v>1558800000</v>
      </c>
      <c r="P1331" s="58">
        <f t="shared" si="124"/>
        <v>0.39455842018650578</v>
      </c>
      <c r="Q1331" s="58">
        <f t="shared" si="125"/>
        <v>0.17101481075150851</v>
      </c>
    </row>
    <row r="1332" spans="1:17" hidden="1" x14ac:dyDescent="0.4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2">
        <f t="shared" si="120"/>
        <v>3623700000</v>
      </c>
      <c r="K1332" s="5">
        <f t="shared" si="121"/>
        <v>0.16810294321292754</v>
      </c>
      <c r="L1332" t="s">
        <v>12</v>
      </c>
      <c r="M1332" t="s">
        <v>163</v>
      </c>
      <c r="N1332" s="57">
        <f t="shared" si="122"/>
        <v>3623700000</v>
      </c>
      <c r="O1332" s="57">
        <f t="shared" si="123"/>
        <v>1578100000</v>
      </c>
      <c r="P1332" s="58">
        <f t="shared" si="124"/>
        <v>0.38600509176901687</v>
      </c>
      <c r="Q1332" s="58">
        <f t="shared" si="125"/>
        <v>0.16810294321292754</v>
      </c>
    </row>
    <row r="1333" spans="1:17" hidden="1" x14ac:dyDescent="0.4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2">
        <f t="shared" si="120"/>
        <v>8484500000</v>
      </c>
      <c r="K1333" s="5">
        <f t="shared" si="121"/>
        <v>0.14847176258508893</v>
      </c>
      <c r="L1333" t="s">
        <v>18</v>
      </c>
      <c r="M1333" t="s">
        <v>154</v>
      </c>
      <c r="N1333" s="57">
        <f t="shared" si="122"/>
        <v>8484500000</v>
      </c>
      <c r="O1333" s="57">
        <f t="shared" si="123"/>
        <v>2207300000</v>
      </c>
      <c r="P1333" s="58">
        <f t="shared" si="124"/>
        <v>0.57070115963085533</v>
      </c>
      <c r="Q1333" s="58">
        <f t="shared" si="125"/>
        <v>0.14847176258508893</v>
      </c>
    </row>
    <row r="1334" spans="1:17" hidden="1" x14ac:dyDescent="0.4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2">
        <f t="shared" si="120"/>
        <v>9589000000</v>
      </c>
      <c r="K1334" s="5">
        <f t="shared" si="121"/>
        <v>0.1697856248252046</v>
      </c>
      <c r="L1334" t="s">
        <v>18</v>
      </c>
      <c r="M1334" t="s">
        <v>154</v>
      </c>
      <c r="N1334" s="57">
        <f t="shared" si="122"/>
        <v>9589000000</v>
      </c>
      <c r="O1334" s="57">
        <f t="shared" si="123"/>
        <v>2792600000</v>
      </c>
      <c r="P1334" s="58">
        <f t="shared" si="124"/>
        <v>0.58299590218752662</v>
      </c>
      <c r="Q1334" s="58">
        <f t="shared" si="125"/>
        <v>0.1697856248252046</v>
      </c>
    </row>
    <row r="1335" spans="1:17" hidden="1" x14ac:dyDescent="0.4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2">
        <f t="shared" si="120"/>
        <v>11375200000</v>
      </c>
      <c r="K1335" s="5">
        <f t="shared" si="121"/>
        <v>0.17487619176838337</v>
      </c>
      <c r="L1335" t="s">
        <v>18</v>
      </c>
      <c r="M1335" t="s">
        <v>154</v>
      </c>
      <c r="N1335" s="57">
        <f t="shared" si="122"/>
        <v>11375200000</v>
      </c>
      <c r="O1335" s="57">
        <f t="shared" si="123"/>
        <v>3351100000</v>
      </c>
      <c r="P1335" s="58">
        <f t="shared" si="124"/>
        <v>0.59361154743329492</v>
      </c>
      <c r="Q1335" s="58">
        <f t="shared" si="125"/>
        <v>0.17487619176838337</v>
      </c>
    </row>
    <row r="1336" spans="1:17" hidden="1" x14ac:dyDescent="0.4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2">
        <f t="shared" si="120"/>
        <v>12804800000</v>
      </c>
      <c r="K1336" s="5">
        <f t="shared" si="121"/>
        <v>0.18078992676828096</v>
      </c>
      <c r="L1336" t="s">
        <v>18</v>
      </c>
      <c r="M1336" t="s">
        <v>154</v>
      </c>
      <c r="N1336" s="57">
        <f t="shared" si="122"/>
        <v>12804800000</v>
      </c>
      <c r="O1336" s="57">
        <f t="shared" si="123"/>
        <v>3853700000</v>
      </c>
      <c r="P1336" s="58">
        <f t="shared" si="124"/>
        <v>0.60071589752250665</v>
      </c>
      <c r="Q1336" s="58">
        <f t="shared" si="125"/>
        <v>0.18078992676828096</v>
      </c>
    </row>
    <row r="1337" spans="1:17" hidden="1" x14ac:dyDescent="0.4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2">
        <f t="shared" si="120"/>
        <v>1422000000</v>
      </c>
      <c r="K1337" s="5">
        <f t="shared" si="121"/>
        <v>0.20569923371647508</v>
      </c>
      <c r="L1337" t="s">
        <v>41</v>
      </c>
      <c r="M1337" t="s">
        <v>42</v>
      </c>
      <c r="N1337" s="57">
        <f t="shared" si="122"/>
        <v>1422000000</v>
      </c>
      <c r="O1337" s="57">
        <f t="shared" si="123"/>
        <v>859000000</v>
      </c>
      <c r="P1337" s="58">
        <f t="shared" si="124"/>
        <v>0.34051724137931039</v>
      </c>
      <c r="Q1337" s="58">
        <f t="shared" si="125"/>
        <v>0.20569923371647508</v>
      </c>
    </row>
    <row r="1338" spans="1:17" hidden="1" x14ac:dyDescent="0.4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2">
        <f t="shared" si="120"/>
        <v>1508000000</v>
      </c>
      <c r="K1338" s="5">
        <f t="shared" si="121"/>
        <v>0.20244716351501668</v>
      </c>
      <c r="L1338" t="s">
        <v>41</v>
      </c>
      <c r="M1338" t="s">
        <v>42</v>
      </c>
      <c r="N1338" s="57">
        <f t="shared" si="122"/>
        <v>1508000000</v>
      </c>
      <c r="O1338" s="57">
        <f t="shared" si="123"/>
        <v>910000000</v>
      </c>
      <c r="P1338" s="58">
        <f t="shared" si="124"/>
        <v>0.3354838709677419</v>
      </c>
      <c r="Q1338" s="58">
        <f t="shared" si="125"/>
        <v>0.20244716351501668</v>
      </c>
    </row>
    <row r="1339" spans="1:17" hidden="1" x14ac:dyDescent="0.4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2">
        <f t="shared" si="120"/>
        <v>1620000000</v>
      </c>
      <c r="K1339" s="5">
        <f t="shared" si="121"/>
        <v>0.20339325388810342</v>
      </c>
      <c r="L1339" t="s">
        <v>41</v>
      </c>
      <c r="M1339" t="s">
        <v>42</v>
      </c>
      <c r="N1339" s="57">
        <f t="shared" si="122"/>
        <v>1620000000</v>
      </c>
      <c r="O1339" s="57">
        <f t="shared" si="123"/>
        <v>1007000000</v>
      </c>
      <c r="P1339" s="58">
        <f t="shared" si="124"/>
        <v>0.32720662492425767</v>
      </c>
      <c r="Q1339" s="58">
        <f t="shared" si="125"/>
        <v>0.20339325388810342</v>
      </c>
    </row>
    <row r="1340" spans="1:17" hidden="1" x14ac:dyDescent="0.4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2">
        <f t="shared" si="120"/>
        <v>1666000000</v>
      </c>
      <c r="K1340" s="5">
        <f t="shared" si="121"/>
        <v>0.24520547945205479</v>
      </c>
      <c r="L1340" t="s">
        <v>41</v>
      </c>
      <c r="M1340" t="s">
        <v>42</v>
      </c>
      <c r="N1340" s="57">
        <f t="shared" si="122"/>
        <v>1666000000</v>
      </c>
      <c r="O1340" s="57">
        <f t="shared" si="123"/>
        <v>1074000000</v>
      </c>
      <c r="P1340" s="58">
        <f t="shared" si="124"/>
        <v>0.38036529680365294</v>
      </c>
      <c r="Q1340" s="58">
        <f t="shared" si="125"/>
        <v>0.24520547945205479</v>
      </c>
    </row>
    <row r="1341" spans="1:17" hidden="1" x14ac:dyDescent="0.4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2">
        <f t="shared" si="120"/>
        <v>2658000000</v>
      </c>
      <c r="K1341" s="5">
        <f t="shared" si="121"/>
        <v>0.31034482758620691</v>
      </c>
      <c r="L1341" t="s">
        <v>82</v>
      </c>
      <c r="M1341" t="s">
        <v>340</v>
      </c>
      <c r="N1341" s="57">
        <f t="shared" si="122"/>
        <v>2658000000</v>
      </c>
      <c r="O1341" s="57">
        <f t="shared" si="123"/>
        <v>1575000000</v>
      </c>
      <c r="P1341" s="58">
        <f t="shared" si="124"/>
        <v>0.52374384236453198</v>
      </c>
      <c r="Q1341" s="58">
        <f t="shared" si="125"/>
        <v>0.31034482758620691</v>
      </c>
    </row>
    <row r="1342" spans="1:17" hidden="1" x14ac:dyDescent="0.4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2">
        <f t="shared" si="120"/>
        <v>2811000000</v>
      </c>
      <c r="K1342" s="5">
        <f t="shared" si="121"/>
        <v>0.30192098586444366</v>
      </c>
      <c r="L1342" t="s">
        <v>82</v>
      </c>
      <c r="M1342" t="s">
        <v>340</v>
      </c>
      <c r="N1342" s="57">
        <f t="shared" si="122"/>
        <v>2811000000</v>
      </c>
      <c r="O1342" s="57">
        <f t="shared" si="123"/>
        <v>1666000000</v>
      </c>
      <c r="P1342" s="58">
        <f t="shared" si="124"/>
        <v>0.50942370424066685</v>
      </c>
      <c r="Q1342" s="58">
        <f t="shared" si="125"/>
        <v>0.30192098586444366</v>
      </c>
    </row>
    <row r="1343" spans="1:17" hidden="1" x14ac:dyDescent="0.4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2">
        <f t="shared" si="120"/>
        <v>3113000000</v>
      </c>
      <c r="K1343" s="5">
        <f t="shared" si="121"/>
        <v>0.32593596476367948</v>
      </c>
      <c r="L1343" t="s">
        <v>82</v>
      </c>
      <c r="M1343" t="s">
        <v>340</v>
      </c>
      <c r="N1343" s="57">
        <f t="shared" si="122"/>
        <v>3113000000</v>
      </c>
      <c r="O1343" s="57">
        <f t="shared" si="123"/>
        <v>1924000000</v>
      </c>
      <c r="P1343" s="58">
        <f t="shared" si="124"/>
        <v>0.52735897001524656</v>
      </c>
      <c r="Q1343" s="58">
        <f t="shared" si="125"/>
        <v>0.32593596476367948</v>
      </c>
    </row>
    <row r="1344" spans="1:17" hidden="1" x14ac:dyDescent="0.4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2">
        <f t="shared" si="120"/>
        <v>2899000000</v>
      </c>
      <c r="K1344" s="5">
        <f t="shared" si="121"/>
        <v>0.34046618265189149</v>
      </c>
      <c r="L1344" t="s">
        <v>82</v>
      </c>
      <c r="M1344" t="s">
        <v>340</v>
      </c>
      <c r="N1344" s="57">
        <f t="shared" si="122"/>
        <v>2899000000</v>
      </c>
      <c r="O1344" s="57">
        <f t="shared" si="123"/>
        <v>1782000000</v>
      </c>
      <c r="P1344" s="58">
        <f t="shared" si="124"/>
        <v>0.55387848681696594</v>
      </c>
      <c r="Q1344" s="58">
        <f t="shared" si="125"/>
        <v>0.34046618265189149</v>
      </c>
    </row>
    <row r="1345" spans="1:17" hidden="1" x14ac:dyDescent="0.4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2">
        <f t="shared" si="120"/>
        <v>2589900000</v>
      </c>
      <c r="K1345" s="5">
        <f t="shared" si="121"/>
        <v>8.8209289020648049E-2</v>
      </c>
      <c r="L1345" t="s">
        <v>58</v>
      </c>
      <c r="M1345" t="s">
        <v>95</v>
      </c>
      <c r="N1345" s="57">
        <f t="shared" si="122"/>
        <v>2589900000</v>
      </c>
      <c r="O1345" s="57">
        <f t="shared" si="123"/>
        <v>678400000</v>
      </c>
      <c r="P1345" s="58">
        <f t="shared" si="124"/>
        <v>0.33675300358870341</v>
      </c>
      <c r="Q1345" s="58">
        <f t="shared" si="125"/>
        <v>8.8209289020648049E-2</v>
      </c>
    </row>
    <row r="1346" spans="1:17" hidden="1" x14ac:dyDescent="0.4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2">
        <f t="shared" ref="J1346:J1409" si="126">E1346-F1346</f>
        <v>2687600000</v>
      </c>
      <c r="K1346" s="5">
        <f t="shared" ref="K1346:K1409" si="127">(J1346-G1346-H1346-I1346)/E1346</f>
        <v>9.2806915682859176E-2</v>
      </c>
      <c r="L1346" t="s">
        <v>58</v>
      </c>
      <c r="M1346" t="s">
        <v>95</v>
      </c>
      <c r="N1346" s="57">
        <f t="shared" si="122"/>
        <v>2687600000</v>
      </c>
      <c r="O1346" s="57">
        <f t="shared" si="123"/>
        <v>719300000</v>
      </c>
      <c r="P1346" s="58">
        <f t="shared" si="124"/>
        <v>0.34676472485646093</v>
      </c>
      <c r="Q1346" s="58">
        <f t="shared" si="125"/>
        <v>9.2806915682859176E-2</v>
      </c>
    </row>
    <row r="1347" spans="1:17" hidden="1" x14ac:dyDescent="0.4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2">
        <f t="shared" si="126"/>
        <v>2586600000</v>
      </c>
      <c r="K1347" s="5">
        <f t="shared" si="127"/>
        <v>0.11970418829552727</v>
      </c>
      <c r="L1347" t="s">
        <v>58</v>
      </c>
      <c r="M1347" t="s">
        <v>95</v>
      </c>
      <c r="N1347" s="57">
        <f t="shared" ref="N1347:N1410" si="128">E1347-F1347</f>
        <v>2586600000</v>
      </c>
      <c r="O1347" s="57">
        <f t="shared" ref="O1347:O1410" si="129">N1347-G1347-H1347-I1347</f>
        <v>841700000</v>
      </c>
      <c r="P1347" s="58">
        <f t="shared" ref="P1347:P1410" si="130">1-(F1347/E1347)</f>
        <v>0.36785892057171299</v>
      </c>
      <c r="Q1347" s="58">
        <f t="shared" ref="Q1347:Q1410" si="131">O1347/E1347</f>
        <v>0.11970418829552727</v>
      </c>
    </row>
    <row r="1348" spans="1:17" hidden="1" x14ac:dyDescent="0.4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2">
        <f t="shared" si="126"/>
        <v>2531600000</v>
      </c>
      <c r="K1348" s="5">
        <f t="shared" si="127"/>
        <v>0.12278889987164923</v>
      </c>
      <c r="L1348" t="s">
        <v>58</v>
      </c>
      <c r="M1348" t="s">
        <v>95</v>
      </c>
      <c r="N1348" s="57">
        <f t="shared" si="128"/>
        <v>2531600000</v>
      </c>
      <c r="O1348" s="57">
        <f t="shared" si="129"/>
        <v>832300000</v>
      </c>
      <c r="P1348" s="58">
        <f t="shared" si="130"/>
        <v>0.37348597730994493</v>
      </c>
      <c r="Q1348" s="58">
        <f t="shared" si="131"/>
        <v>0.12278889987164923</v>
      </c>
    </row>
    <row r="1349" spans="1:17" hidden="1" x14ac:dyDescent="0.4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2">
        <f t="shared" si="126"/>
        <v>4206226000</v>
      </c>
      <c r="K1349" s="5">
        <f t="shared" si="127"/>
        <v>9.8729220379713087E-2</v>
      </c>
      <c r="L1349" t="s">
        <v>58</v>
      </c>
      <c r="M1349" t="s">
        <v>59</v>
      </c>
      <c r="N1349" s="57">
        <f t="shared" si="128"/>
        <v>4206226000</v>
      </c>
      <c r="O1349" s="57">
        <f t="shared" si="129"/>
        <v>941330000</v>
      </c>
      <c r="P1349" s="58">
        <f t="shared" si="130"/>
        <v>0.44116028780648553</v>
      </c>
      <c r="Q1349" s="58">
        <f t="shared" si="131"/>
        <v>9.8729220379713087E-2</v>
      </c>
    </row>
    <row r="1350" spans="1:17" hidden="1" x14ac:dyDescent="0.4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2">
        <f t="shared" si="126"/>
        <v>4616566000</v>
      </c>
      <c r="K1350" s="5">
        <f t="shared" si="127"/>
        <v>0.11254846580424076</v>
      </c>
      <c r="L1350" t="s">
        <v>58</v>
      </c>
      <c r="M1350" t="s">
        <v>59</v>
      </c>
      <c r="N1350" s="57">
        <f t="shared" si="128"/>
        <v>4616566000</v>
      </c>
      <c r="O1350" s="57">
        <f t="shared" si="129"/>
        <v>1146366000</v>
      </c>
      <c r="P1350" s="58">
        <f t="shared" si="130"/>
        <v>0.45324741015000491</v>
      </c>
      <c r="Q1350" s="58">
        <f t="shared" si="131"/>
        <v>0.11254846580424076</v>
      </c>
    </row>
    <row r="1351" spans="1:17" hidden="1" x14ac:dyDescent="0.4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2">
        <f t="shared" si="126"/>
        <v>5164484000</v>
      </c>
      <c r="K1351" s="5">
        <f t="shared" si="127"/>
        <v>0.11716897735062198</v>
      </c>
      <c r="L1351" t="s">
        <v>58</v>
      </c>
      <c r="M1351" t="s">
        <v>59</v>
      </c>
      <c r="N1351" s="57">
        <f t="shared" si="128"/>
        <v>5164484000</v>
      </c>
      <c r="O1351" s="57">
        <f t="shared" si="129"/>
        <v>1304036000</v>
      </c>
      <c r="P1351" s="58">
        <f t="shared" si="130"/>
        <v>0.46403420520879002</v>
      </c>
      <c r="Q1351" s="58">
        <f t="shared" si="131"/>
        <v>0.11716897735062198</v>
      </c>
    </row>
    <row r="1352" spans="1:17" hidden="1" x14ac:dyDescent="0.4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2">
        <f t="shared" si="126"/>
        <v>5559226000</v>
      </c>
      <c r="K1352" s="5">
        <f t="shared" si="127"/>
        <v>0.14246377026314844</v>
      </c>
      <c r="L1352" t="s">
        <v>58</v>
      </c>
      <c r="M1352" t="s">
        <v>59</v>
      </c>
      <c r="N1352" s="57">
        <f t="shared" si="128"/>
        <v>5559226000</v>
      </c>
      <c r="O1352" s="57">
        <f t="shared" si="129"/>
        <v>1615440000</v>
      </c>
      <c r="P1352" s="58">
        <f t="shared" si="130"/>
        <v>0.49026165979852021</v>
      </c>
      <c r="Q1352" s="58">
        <f t="shared" si="131"/>
        <v>0.14246377026314844</v>
      </c>
    </row>
    <row r="1353" spans="1:17" hidden="1" x14ac:dyDescent="0.4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2">
        <f t="shared" si="126"/>
        <v>1537400000</v>
      </c>
      <c r="K1353" s="5">
        <f t="shared" si="127"/>
        <v>0.14070894210975549</v>
      </c>
      <c r="L1353" t="s">
        <v>18</v>
      </c>
      <c r="M1353" t="s">
        <v>78</v>
      </c>
      <c r="N1353" s="57">
        <f t="shared" si="128"/>
        <v>1537400000</v>
      </c>
      <c r="O1353" s="57">
        <f t="shared" si="129"/>
        <v>560500000</v>
      </c>
      <c r="P1353" s="58">
        <f t="shared" si="130"/>
        <v>0.38595169955314557</v>
      </c>
      <c r="Q1353" s="58">
        <f t="shared" si="131"/>
        <v>0.14070894210975549</v>
      </c>
    </row>
    <row r="1354" spans="1:17" hidden="1" x14ac:dyDescent="0.4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2">
        <f t="shared" si="126"/>
        <v>1580500000</v>
      </c>
      <c r="K1354" s="5">
        <f t="shared" si="127"/>
        <v>0.13553644397985365</v>
      </c>
      <c r="L1354" t="s">
        <v>18</v>
      </c>
      <c r="M1354" t="s">
        <v>78</v>
      </c>
      <c r="N1354" s="57">
        <f t="shared" si="128"/>
        <v>1580500000</v>
      </c>
      <c r="O1354" s="57">
        <f t="shared" si="129"/>
        <v>570500000</v>
      </c>
      <c r="P1354" s="58">
        <f t="shared" si="130"/>
        <v>0.37548702841395043</v>
      </c>
      <c r="Q1354" s="58">
        <f t="shared" si="131"/>
        <v>0.13553644397985365</v>
      </c>
    </row>
    <row r="1355" spans="1:17" hidden="1" x14ac:dyDescent="0.4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2">
        <f t="shared" si="126"/>
        <v>2074200000</v>
      </c>
      <c r="K1355" s="5">
        <f t="shared" si="127"/>
        <v>0.10051775534752366</v>
      </c>
      <c r="L1355" t="s">
        <v>18</v>
      </c>
      <c r="M1355" t="s">
        <v>78</v>
      </c>
      <c r="N1355" s="57">
        <f t="shared" si="128"/>
        <v>2074200000</v>
      </c>
      <c r="O1355" s="57">
        <f t="shared" si="129"/>
        <v>576600000</v>
      </c>
      <c r="P1355" s="58">
        <f t="shared" si="130"/>
        <v>0.36159196694733542</v>
      </c>
      <c r="Q1355" s="58">
        <f t="shared" si="131"/>
        <v>0.10051775534752366</v>
      </c>
    </row>
    <row r="1356" spans="1:17" hidden="1" x14ac:dyDescent="0.4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2">
        <f t="shared" si="126"/>
        <v>2440400000</v>
      </c>
      <c r="K1356" s="5">
        <f t="shared" si="127"/>
        <v>0.10743183414246893</v>
      </c>
      <c r="L1356" t="s">
        <v>18</v>
      </c>
      <c r="M1356" t="s">
        <v>78</v>
      </c>
      <c r="N1356" s="57">
        <f t="shared" si="128"/>
        <v>2440400000</v>
      </c>
      <c r="O1356" s="57">
        <f t="shared" si="129"/>
        <v>703700000</v>
      </c>
      <c r="P1356" s="58">
        <f t="shared" si="130"/>
        <v>0.37256877652590759</v>
      </c>
      <c r="Q1356" s="58">
        <f t="shared" si="131"/>
        <v>0.10743183414246893</v>
      </c>
    </row>
    <row r="1357" spans="1:17" hidden="1" x14ac:dyDescent="0.4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2">
        <f t="shared" si="126"/>
        <v>2027600000</v>
      </c>
      <c r="K1357" s="5">
        <f t="shared" si="127"/>
        <v>0.15436526103396239</v>
      </c>
      <c r="L1357" t="s">
        <v>35</v>
      </c>
      <c r="M1357" t="s">
        <v>123</v>
      </c>
      <c r="N1357" s="57">
        <f t="shared" si="128"/>
        <v>2027600000</v>
      </c>
      <c r="O1357" s="57">
        <f t="shared" si="129"/>
        <v>910400000</v>
      </c>
      <c r="P1357" s="58">
        <f t="shared" si="130"/>
        <v>0.34379503874391715</v>
      </c>
      <c r="Q1357" s="58">
        <f t="shared" si="131"/>
        <v>0.15436526103396239</v>
      </c>
    </row>
    <row r="1358" spans="1:17" hidden="1" x14ac:dyDescent="0.4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2">
        <f t="shared" si="126"/>
        <v>2031000000</v>
      </c>
      <c r="K1358" s="5">
        <f t="shared" si="127"/>
        <v>0.16379709834955264</v>
      </c>
      <c r="L1358" t="s">
        <v>35</v>
      </c>
      <c r="M1358" t="s">
        <v>123</v>
      </c>
      <c r="N1358" s="57">
        <f t="shared" si="128"/>
        <v>2031000000</v>
      </c>
      <c r="O1358" s="57">
        <f t="shared" si="129"/>
        <v>919000000</v>
      </c>
      <c r="P1358" s="58">
        <f t="shared" si="130"/>
        <v>0.36199336969308094</v>
      </c>
      <c r="Q1358" s="58">
        <f t="shared" si="131"/>
        <v>0.16379709834955264</v>
      </c>
    </row>
    <row r="1359" spans="1:17" hidden="1" x14ac:dyDescent="0.4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2">
        <f t="shared" si="126"/>
        <v>1968700000</v>
      </c>
      <c r="K1359" s="5">
        <f t="shared" si="127"/>
        <v>0.13561227537021098</v>
      </c>
      <c r="L1359" t="s">
        <v>35</v>
      </c>
      <c r="M1359" t="s">
        <v>123</v>
      </c>
      <c r="N1359" s="57">
        <f t="shared" si="128"/>
        <v>1968700000</v>
      </c>
      <c r="O1359" s="57">
        <f t="shared" si="129"/>
        <v>772000000</v>
      </c>
      <c r="P1359" s="58">
        <f t="shared" si="130"/>
        <v>0.34582886855095119</v>
      </c>
      <c r="Q1359" s="58">
        <f t="shared" si="131"/>
        <v>0.13561227537021098</v>
      </c>
    </row>
    <row r="1360" spans="1:17" hidden="1" x14ac:dyDescent="0.4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2">
        <f t="shared" si="126"/>
        <v>2967800000</v>
      </c>
      <c r="K1360" s="5">
        <f t="shared" si="127"/>
        <v>0.14662279803359279</v>
      </c>
      <c r="L1360" t="s">
        <v>35</v>
      </c>
      <c r="M1360" t="s">
        <v>123</v>
      </c>
      <c r="N1360" s="57">
        <f t="shared" si="128"/>
        <v>2967800000</v>
      </c>
      <c r="O1360" s="57">
        <f t="shared" si="129"/>
        <v>1145300000</v>
      </c>
      <c r="P1360" s="58">
        <f t="shared" si="130"/>
        <v>0.37994162228594841</v>
      </c>
      <c r="Q1360" s="58">
        <f t="shared" si="131"/>
        <v>0.14662279803359279</v>
      </c>
    </row>
    <row r="1361" spans="1:17" hidden="1" x14ac:dyDescent="0.4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2">
        <f t="shared" si="126"/>
        <v>819809000</v>
      </c>
      <c r="K1361" s="5">
        <f t="shared" si="127"/>
        <v>0.28609776970230655</v>
      </c>
      <c r="L1361" t="s">
        <v>51</v>
      </c>
      <c r="M1361" t="s">
        <v>477</v>
      </c>
      <c r="N1361" s="57">
        <f t="shared" si="128"/>
        <v>819809000</v>
      </c>
      <c r="O1361" s="57">
        <f t="shared" si="129"/>
        <v>369081000</v>
      </c>
      <c r="P1361" s="58">
        <f t="shared" si="130"/>
        <v>0.63548523625404241</v>
      </c>
      <c r="Q1361" s="58">
        <f t="shared" si="131"/>
        <v>0.28609776970230655</v>
      </c>
    </row>
    <row r="1362" spans="1:17" hidden="1" x14ac:dyDescent="0.4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2">
        <f t="shared" si="126"/>
        <v>891400000</v>
      </c>
      <c r="K1362" s="5">
        <f t="shared" si="127"/>
        <v>0.31286335804648213</v>
      </c>
      <c r="L1362" t="s">
        <v>51</v>
      </c>
      <c r="M1362" t="s">
        <v>477</v>
      </c>
      <c r="N1362" s="57">
        <f t="shared" si="128"/>
        <v>891400000</v>
      </c>
      <c r="O1362" s="57">
        <f t="shared" si="129"/>
        <v>428956000</v>
      </c>
      <c r="P1362" s="58">
        <f t="shared" si="130"/>
        <v>0.6501515245447882</v>
      </c>
      <c r="Q1362" s="58">
        <f t="shared" si="131"/>
        <v>0.31286335804648213</v>
      </c>
    </row>
    <row r="1363" spans="1:17" hidden="1" x14ac:dyDescent="0.4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2">
        <f t="shared" si="126"/>
        <v>1019852000</v>
      </c>
      <c r="K1363" s="5">
        <f t="shared" si="127"/>
        <v>0.32392771474323973</v>
      </c>
      <c r="L1363" t="s">
        <v>51</v>
      </c>
      <c r="M1363" t="s">
        <v>477</v>
      </c>
      <c r="N1363" s="57">
        <f t="shared" si="128"/>
        <v>1019852000</v>
      </c>
      <c r="O1363" s="57">
        <f t="shared" si="129"/>
        <v>492363000</v>
      </c>
      <c r="P1363" s="58">
        <f t="shared" si="130"/>
        <v>0.67096497449305192</v>
      </c>
      <c r="Q1363" s="58">
        <f t="shared" si="131"/>
        <v>0.32392771474323973</v>
      </c>
    </row>
    <row r="1364" spans="1:17" hidden="1" x14ac:dyDescent="0.4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2">
        <f t="shared" si="126"/>
        <v>1128503000</v>
      </c>
      <c r="K1364" s="5">
        <f t="shared" si="127"/>
        <v>0.24123406555935697</v>
      </c>
      <c r="L1364" t="s">
        <v>51</v>
      </c>
      <c r="M1364" t="s">
        <v>477</v>
      </c>
      <c r="N1364" s="57">
        <f t="shared" si="128"/>
        <v>1128503000</v>
      </c>
      <c r="O1364" s="57">
        <f t="shared" si="129"/>
        <v>401131000</v>
      </c>
      <c r="P1364" s="58">
        <f t="shared" si="130"/>
        <v>0.6786644928612624</v>
      </c>
      <c r="Q1364" s="58">
        <f t="shared" si="131"/>
        <v>0.24123406555935697</v>
      </c>
    </row>
    <row r="1365" spans="1:17" hidden="1" x14ac:dyDescent="0.4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2">
        <f t="shared" si="126"/>
        <v>1598600000</v>
      </c>
      <c r="K1365" s="5">
        <f t="shared" si="127"/>
        <v>0.18106563706563705</v>
      </c>
      <c r="L1365" t="s">
        <v>18</v>
      </c>
      <c r="M1365" t="s">
        <v>479</v>
      </c>
      <c r="N1365" s="57">
        <f t="shared" si="128"/>
        <v>1598600000</v>
      </c>
      <c r="O1365" s="57">
        <f t="shared" si="129"/>
        <v>586200000</v>
      </c>
      <c r="P1365" s="58">
        <f t="shared" si="130"/>
        <v>0.49377606177606181</v>
      </c>
      <c r="Q1365" s="58">
        <f t="shared" si="131"/>
        <v>0.18106563706563705</v>
      </c>
    </row>
    <row r="1366" spans="1:17" hidden="1" x14ac:dyDescent="0.4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2">
        <f t="shared" si="126"/>
        <v>1733400000</v>
      </c>
      <c r="K1366" s="5">
        <f t="shared" si="127"/>
        <v>0.19604306247494704</v>
      </c>
      <c r="L1366" t="s">
        <v>18</v>
      </c>
      <c r="M1366" t="s">
        <v>479</v>
      </c>
      <c r="N1366" s="57">
        <f t="shared" si="128"/>
        <v>1733400000</v>
      </c>
      <c r="O1366" s="57">
        <f t="shared" si="129"/>
        <v>684700000</v>
      </c>
      <c r="P1366" s="58">
        <f t="shared" si="130"/>
        <v>0.49630647655042093</v>
      </c>
      <c r="Q1366" s="58">
        <f t="shared" si="131"/>
        <v>0.19604306247494704</v>
      </c>
    </row>
    <row r="1367" spans="1:17" hidden="1" x14ac:dyDescent="0.4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2">
        <f t="shared" si="126"/>
        <v>1818500000</v>
      </c>
      <c r="K1367" s="5">
        <f t="shared" si="127"/>
        <v>0.21285241156661378</v>
      </c>
      <c r="L1367" t="s">
        <v>18</v>
      </c>
      <c r="M1367" t="s">
        <v>479</v>
      </c>
      <c r="N1367" s="57">
        <f t="shared" si="128"/>
        <v>1818500000</v>
      </c>
      <c r="O1367" s="57">
        <f t="shared" si="129"/>
        <v>764800000</v>
      </c>
      <c r="P1367" s="58">
        <f t="shared" si="130"/>
        <v>0.50610893100665166</v>
      </c>
      <c r="Q1367" s="58">
        <f t="shared" si="131"/>
        <v>0.21285241156661378</v>
      </c>
    </row>
    <row r="1368" spans="1:17" hidden="1" x14ac:dyDescent="0.4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2">
        <f t="shared" si="126"/>
        <v>1908300000</v>
      </c>
      <c r="K1368" s="5">
        <f t="shared" si="127"/>
        <v>0.23013093377875962</v>
      </c>
      <c r="L1368" t="s">
        <v>18</v>
      </c>
      <c r="M1368" t="s">
        <v>479</v>
      </c>
      <c r="N1368" s="57">
        <f t="shared" si="128"/>
        <v>1908300000</v>
      </c>
      <c r="O1368" s="57">
        <f t="shared" si="129"/>
        <v>854200000</v>
      </c>
      <c r="P1368" s="58">
        <f t="shared" si="130"/>
        <v>0.51411713993210839</v>
      </c>
      <c r="Q1368" s="58">
        <f t="shared" si="131"/>
        <v>0.23013093377875962</v>
      </c>
    </row>
    <row r="1369" spans="1:17" hidden="1" x14ac:dyDescent="0.4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2">
        <f t="shared" si="126"/>
        <v>1696346000</v>
      </c>
      <c r="K1369" s="5">
        <f t="shared" si="127"/>
        <v>0.40451165100975994</v>
      </c>
      <c r="L1369" t="s">
        <v>18</v>
      </c>
      <c r="M1369" t="s">
        <v>203</v>
      </c>
      <c r="N1369" s="57">
        <f t="shared" si="128"/>
        <v>1696346000</v>
      </c>
      <c r="O1369" s="57">
        <f t="shared" si="129"/>
        <v>933282000</v>
      </c>
      <c r="P1369" s="58">
        <f t="shared" si="130"/>
        <v>0.73524585403318854</v>
      </c>
      <c r="Q1369" s="58">
        <f t="shared" si="131"/>
        <v>0.40451165100975994</v>
      </c>
    </row>
    <row r="1370" spans="1:17" hidden="1" x14ac:dyDescent="0.4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2">
        <f t="shared" si="126"/>
        <v>1831515000</v>
      </c>
      <c r="K1370" s="5">
        <f t="shared" si="127"/>
        <v>0.38915619471876384</v>
      </c>
      <c r="L1370" t="s">
        <v>18</v>
      </c>
      <c r="M1370" t="s">
        <v>203</v>
      </c>
      <c r="N1370" s="57">
        <f t="shared" si="128"/>
        <v>1831515000</v>
      </c>
      <c r="O1370" s="57">
        <f t="shared" si="129"/>
        <v>984880000</v>
      </c>
      <c r="P1370" s="58">
        <f t="shared" si="130"/>
        <v>0.72368756393706524</v>
      </c>
      <c r="Q1370" s="58">
        <f t="shared" si="131"/>
        <v>0.38915619471876384</v>
      </c>
    </row>
    <row r="1371" spans="1:17" hidden="1" x14ac:dyDescent="0.4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2">
        <f t="shared" si="126"/>
        <v>1886560000</v>
      </c>
      <c r="K1371" s="5">
        <f t="shared" si="127"/>
        <v>0.37261129052589875</v>
      </c>
      <c r="L1371" t="s">
        <v>18</v>
      </c>
      <c r="M1371" t="s">
        <v>203</v>
      </c>
      <c r="N1371" s="57">
        <f t="shared" si="128"/>
        <v>1886560000</v>
      </c>
      <c r="O1371" s="57">
        <f t="shared" si="129"/>
        <v>993179000</v>
      </c>
      <c r="P1371" s="58">
        <f t="shared" si="130"/>
        <v>0.70778133272505717</v>
      </c>
      <c r="Q1371" s="58">
        <f t="shared" si="131"/>
        <v>0.37261129052589875</v>
      </c>
    </row>
    <row r="1372" spans="1:17" hidden="1" x14ac:dyDescent="0.4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2">
        <f t="shared" si="126"/>
        <v>2030870000</v>
      </c>
      <c r="K1372" s="5">
        <f t="shared" si="127"/>
        <v>0.3671344136806145</v>
      </c>
      <c r="L1372" t="s">
        <v>18</v>
      </c>
      <c r="M1372" t="s">
        <v>203</v>
      </c>
      <c r="N1372" s="57">
        <f t="shared" si="128"/>
        <v>2030870000</v>
      </c>
      <c r="O1372" s="57">
        <f t="shared" si="129"/>
        <v>1108095000</v>
      </c>
      <c r="P1372" s="58">
        <f t="shared" si="130"/>
        <v>0.67286854169683064</v>
      </c>
      <c r="Q1372" s="58">
        <f t="shared" si="131"/>
        <v>0.3671344136806145</v>
      </c>
    </row>
    <row r="1373" spans="1:17" hidden="1" x14ac:dyDescent="0.4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2">
        <f t="shared" si="126"/>
        <v>7164000000</v>
      </c>
      <c r="K1373" s="5">
        <f t="shared" si="127"/>
        <v>0.26987966378424139</v>
      </c>
      <c r="L1373" t="s">
        <v>41</v>
      </c>
      <c r="M1373" t="s">
        <v>44</v>
      </c>
      <c r="N1373" s="57">
        <f t="shared" si="128"/>
        <v>7164000000</v>
      </c>
      <c r="O1373" s="57">
        <f t="shared" si="129"/>
        <v>4463000000</v>
      </c>
      <c r="P1373" s="58">
        <f t="shared" si="130"/>
        <v>0.43321037673096696</v>
      </c>
      <c r="Q1373" s="58">
        <f t="shared" si="131"/>
        <v>0.26987966378424139</v>
      </c>
    </row>
    <row r="1374" spans="1:17" hidden="1" x14ac:dyDescent="0.4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2">
        <f t="shared" si="126"/>
        <v>7270000000</v>
      </c>
      <c r="K1374" s="5">
        <f t="shared" si="127"/>
        <v>0.25955404693626732</v>
      </c>
      <c r="L1374" t="s">
        <v>41</v>
      </c>
      <c r="M1374" t="s">
        <v>44</v>
      </c>
      <c r="N1374" s="57">
        <f t="shared" si="128"/>
        <v>7270000000</v>
      </c>
      <c r="O1374" s="57">
        <f t="shared" si="129"/>
        <v>4435000000</v>
      </c>
      <c r="P1374" s="58">
        <f t="shared" si="130"/>
        <v>0.42546965529349801</v>
      </c>
      <c r="Q1374" s="58">
        <f t="shared" si="131"/>
        <v>0.25955404693626732</v>
      </c>
    </row>
    <row r="1375" spans="1:17" hidden="1" x14ac:dyDescent="0.4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2">
        <f t="shared" si="126"/>
        <v>7436000000</v>
      </c>
      <c r="K1375" s="5">
        <f t="shared" si="127"/>
        <v>0.24421941842205014</v>
      </c>
      <c r="L1375" t="s">
        <v>41</v>
      </c>
      <c r="M1375" t="s">
        <v>44</v>
      </c>
      <c r="N1375" s="57">
        <f t="shared" si="128"/>
        <v>7436000000</v>
      </c>
      <c r="O1375" s="57">
        <f t="shared" si="129"/>
        <v>4510000000</v>
      </c>
      <c r="P1375" s="58">
        <f t="shared" si="130"/>
        <v>0.40266421183733148</v>
      </c>
      <c r="Q1375" s="58">
        <f t="shared" si="131"/>
        <v>0.24421941842205014</v>
      </c>
    </row>
    <row r="1376" spans="1:17" hidden="1" x14ac:dyDescent="0.4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2">
        <f t="shared" si="126"/>
        <v>7678000000</v>
      </c>
      <c r="K1376" s="5">
        <f t="shared" si="127"/>
        <v>0.26570987477843216</v>
      </c>
      <c r="L1376" t="s">
        <v>41</v>
      </c>
      <c r="M1376" t="s">
        <v>44</v>
      </c>
      <c r="N1376" s="57">
        <f t="shared" si="128"/>
        <v>7678000000</v>
      </c>
      <c r="O1376" s="57">
        <f t="shared" si="129"/>
        <v>4647000000</v>
      </c>
      <c r="P1376" s="58">
        <f t="shared" si="130"/>
        <v>0.43901881182457547</v>
      </c>
      <c r="Q1376" s="58">
        <f t="shared" si="131"/>
        <v>0.26570987477843216</v>
      </c>
    </row>
    <row r="1377" spans="1:17" hidden="1" x14ac:dyDescent="0.4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2">
        <f t="shared" si="126"/>
        <v>3455777000</v>
      </c>
      <c r="K1377" s="5">
        <f t="shared" si="127"/>
        <v>0.47242336220209924</v>
      </c>
      <c r="L1377" t="s">
        <v>51</v>
      </c>
      <c r="M1377" t="s">
        <v>52</v>
      </c>
      <c r="N1377" s="57">
        <f t="shared" si="128"/>
        <v>3455777000</v>
      </c>
      <c r="O1377" s="57">
        <f t="shared" si="129"/>
        <v>2010708000</v>
      </c>
      <c r="P1377" s="58">
        <f t="shared" si="130"/>
        <v>0.81194772655238046</v>
      </c>
      <c r="Q1377" s="58">
        <f t="shared" si="131"/>
        <v>0.47242336220209924</v>
      </c>
    </row>
    <row r="1378" spans="1:17" hidden="1" x14ac:dyDescent="0.4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2">
        <f t="shared" si="126"/>
        <v>3705903000</v>
      </c>
      <c r="K1378" s="5">
        <f t="shared" si="127"/>
        <v>0.48325417503970752</v>
      </c>
      <c r="L1378" t="s">
        <v>51</v>
      </c>
      <c r="M1378" t="s">
        <v>52</v>
      </c>
      <c r="N1378" s="57">
        <f t="shared" si="128"/>
        <v>3705903000</v>
      </c>
      <c r="O1378" s="57">
        <f t="shared" si="129"/>
        <v>2195834000</v>
      </c>
      <c r="P1378" s="58">
        <f t="shared" si="130"/>
        <v>0.81558674154884991</v>
      </c>
      <c r="Q1378" s="58">
        <f t="shared" si="131"/>
        <v>0.48325417503970752</v>
      </c>
    </row>
    <row r="1379" spans="1:17" hidden="1" x14ac:dyDescent="0.4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2">
        <f t="shared" si="126"/>
        <v>3988015000</v>
      </c>
      <c r="K1379" s="5">
        <f t="shared" si="127"/>
        <v>0.49218488557774076</v>
      </c>
      <c r="L1379" t="s">
        <v>51</v>
      </c>
      <c r="M1379" t="s">
        <v>52</v>
      </c>
      <c r="N1379" s="57">
        <f t="shared" si="128"/>
        <v>3988015000</v>
      </c>
      <c r="O1379" s="57">
        <f t="shared" si="129"/>
        <v>2397343000</v>
      </c>
      <c r="P1379" s="58">
        <f t="shared" si="130"/>
        <v>0.8187567262829365</v>
      </c>
      <c r="Q1379" s="58">
        <f t="shared" si="131"/>
        <v>0.49218488557774076</v>
      </c>
    </row>
    <row r="1380" spans="1:17" hidden="1" x14ac:dyDescent="0.4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2">
        <f t="shared" si="126"/>
        <v>4305911000</v>
      </c>
      <c r="K1380" s="5">
        <f t="shared" si="127"/>
        <v>0.50806222362152809</v>
      </c>
      <c r="L1380" t="s">
        <v>51</v>
      </c>
      <c r="M1380" t="s">
        <v>52</v>
      </c>
      <c r="N1380" s="57">
        <f t="shared" si="128"/>
        <v>4305911000</v>
      </c>
      <c r="O1380" s="57">
        <f t="shared" si="129"/>
        <v>2675508000</v>
      </c>
      <c r="P1380" s="58">
        <f t="shared" si="130"/>
        <v>0.81766554888880827</v>
      </c>
      <c r="Q1380" s="58">
        <f t="shared" si="131"/>
        <v>0.50806222362152809</v>
      </c>
    </row>
    <row r="1381" spans="1:17" hidden="1" x14ac:dyDescent="0.4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2">
        <f t="shared" si="126"/>
        <v>6491261000</v>
      </c>
      <c r="K1381" s="5">
        <f t="shared" si="127"/>
        <v>6.2676170432858044E-2</v>
      </c>
      <c r="L1381" t="s">
        <v>18</v>
      </c>
      <c r="M1381" t="s">
        <v>78</v>
      </c>
      <c r="N1381" s="57">
        <f t="shared" si="128"/>
        <v>6491261000</v>
      </c>
      <c r="O1381" s="57">
        <f t="shared" si="129"/>
        <v>1528077000</v>
      </c>
      <c r="P1381" s="58">
        <f t="shared" si="130"/>
        <v>0.26624795789751732</v>
      </c>
      <c r="Q1381" s="58">
        <f t="shared" si="131"/>
        <v>6.2676170432858044E-2</v>
      </c>
    </row>
    <row r="1382" spans="1:17" hidden="1" x14ac:dyDescent="0.4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2">
        <f t="shared" si="126"/>
        <v>6032000000</v>
      </c>
      <c r="K1382" s="5">
        <f t="shared" si="127"/>
        <v>5.3733667906896251E-2</v>
      </c>
      <c r="L1382" t="s">
        <v>18</v>
      </c>
      <c r="M1382" t="s">
        <v>78</v>
      </c>
      <c r="N1382" s="57">
        <f t="shared" si="128"/>
        <v>6032000000</v>
      </c>
      <c r="O1382" s="57">
        <f t="shared" si="129"/>
        <v>1242000000</v>
      </c>
      <c r="P1382" s="58">
        <f t="shared" si="130"/>
        <v>0.26096737907761525</v>
      </c>
      <c r="Q1382" s="58">
        <f t="shared" si="131"/>
        <v>5.3733667906896251E-2</v>
      </c>
    </row>
    <row r="1383" spans="1:17" hidden="1" x14ac:dyDescent="0.4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2">
        <f t="shared" si="126"/>
        <v>5801000000</v>
      </c>
      <c r="K1383" s="5">
        <f t="shared" si="127"/>
        <v>4.1036813089098345E-2</v>
      </c>
      <c r="L1383" t="s">
        <v>18</v>
      </c>
      <c r="M1383" t="s">
        <v>78</v>
      </c>
      <c r="N1383" s="57">
        <f t="shared" si="128"/>
        <v>5801000000</v>
      </c>
      <c r="O1383" s="57">
        <f t="shared" si="129"/>
        <v>923000000</v>
      </c>
      <c r="P1383" s="58">
        <f t="shared" si="130"/>
        <v>0.25791392495109378</v>
      </c>
      <c r="Q1383" s="58">
        <f t="shared" si="131"/>
        <v>4.1036813089098345E-2</v>
      </c>
    </row>
    <row r="1384" spans="1:17" hidden="1" x14ac:dyDescent="0.4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2">
        <f t="shared" si="126"/>
        <v>5514000000</v>
      </c>
      <c r="K1384" s="5">
        <f t="shared" si="127"/>
        <v>4.0220333349161877E-2</v>
      </c>
      <c r="L1384" t="s">
        <v>18</v>
      </c>
      <c r="M1384" t="s">
        <v>78</v>
      </c>
      <c r="N1384" s="57">
        <f t="shared" si="128"/>
        <v>5514000000</v>
      </c>
      <c r="O1384" s="57">
        <f t="shared" si="129"/>
        <v>847000000</v>
      </c>
      <c r="P1384" s="58">
        <f t="shared" si="130"/>
        <v>0.26183579467211171</v>
      </c>
      <c r="Q1384" s="58">
        <f t="shared" si="131"/>
        <v>4.0220333349161877E-2</v>
      </c>
    </row>
    <row r="1385" spans="1:17" hidden="1" x14ac:dyDescent="0.4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2">
        <f t="shared" si="126"/>
        <v>857305000</v>
      </c>
      <c r="K1385" s="5">
        <f t="shared" si="127"/>
        <v>0.24505984635802019</v>
      </c>
      <c r="L1385" t="s">
        <v>12</v>
      </c>
      <c r="M1385" t="s">
        <v>163</v>
      </c>
      <c r="N1385" s="57">
        <f t="shared" si="128"/>
        <v>857305000</v>
      </c>
      <c r="O1385" s="57">
        <f t="shared" si="129"/>
        <v>468836000</v>
      </c>
      <c r="P1385" s="58">
        <f t="shared" si="130"/>
        <v>0.44811198709562083</v>
      </c>
      <c r="Q1385" s="58">
        <f t="shared" si="131"/>
        <v>0.24505984635802019</v>
      </c>
    </row>
    <row r="1386" spans="1:17" hidden="1" x14ac:dyDescent="0.4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2">
        <f t="shared" si="126"/>
        <v>964634000</v>
      </c>
      <c r="K1386" s="5">
        <f t="shared" si="127"/>
        <v>0.24996138242968219</v>
      </c>
      <c r="L1386" t="s">
        <v>12</v>
      </c>
      <c r="M1386" t="s">
        <v>163</v>
      </c>
      <c r="N1386" s="57">
        <f t="shared" si="128"/>
        <v>964634000</v>
      </c>
      <c r="O1386" s="57">
        <f t="shared" si="129"/>
        <v>535619000</v>
      </c>
      <c r="P1386" s="58">
        <f t="shared" si="130"/>
        <v>0.45017306738311014</v>
      </c>
      <c r="Q1386" s="58">
        <f t="shared" si="131"/>
        <v>0.24996138242968219</v>
      </c>
    </row>
    <row r="1387" spans="1:17" hidden="1" x14ac:dyDescent="0.4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2">
        <f t="shared" si="126"/>
        <v>1094411000</v>
      </c>
      <c r="K1387" s="5">
        <f t="shared" si="127"/>
        <v>0.21769282450585986</v>
      </c>
      <c r="L1387" t="s">
        <v>12</v>
      </c>
      <c r="M1387" t="s">
        <v>163</v>
      </c>
      <c r="N1387" s="57">
        <f t="shared" si="128"/>
        <v>1094411000</v>
      </c>
      <c r="O1387" s="57">
        <f t="shared" si="129"/>
        <v>556336000</v>
      </c>
      <c r="P1387" s="58">
        <f t="shared" si="130"/>
        <v>0.42824016738137138</v>
      </c>
      <c r="Q1387" s="58">
        <f t="shared" si="131"/>
        <v>0.21769282450585986</v>
      </c>
    </row>
    <row r="1388" spans="1:17" hidden="1" x14ac:dyDescent="0.4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2">
        <f t="shared" si="126"/>
        <v>1266185000</v>
      </c>
      <c r="K1388" s="5">
        <f t="shared" si="127"/>
        <v>0.16330442866960401</v>
      </c>
      <c r="L1388" t="s">
        <v>12</v>
      </c>
      <c r="M1388" t="s">
        <v>163</v>
      </c>
      <c r="N1388" s="57">
        <f t="shared" si="128"/>
        <v>1266185000</v>
      </c>
      <c r="O1388" s="57">
        <f t="shared" si="129"/>
        <v>487612000</v>
      </c>
      <c r="P1388" s="58">
        <f t="shared" si="130"/>
        <v>0.42405358771938051</v>
      </c>
      <c r="Q1388" s="58">
        <f t="shared" si="131"/>
        <v>0.16330442866960401</v>
      </c>
    </row>
    <row r="1389" spans="1:17" hidden="1" x14ac:dyDescent="0.4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2">
        <f t="shared" si="126"/>
        <v>3001000000</v>
      </c>
      <c r="K1389" s="5">
        <f t="shared" si="127"/>
        <v>0.1608790297501814</v>
      </c>
      <c r="L1389" t="s">
        <v>41</v>
      </c>
      <c r="M1389" t="s">
        <v>42</v>
      </c>
      <c r="N1389" s="57">
        <f t="shared" si="128"/>
        <v>3001000000</v>
      </c>
      <c r="O1389" s="57">
        <f t="shared" si="129"/>
        <v>1552000000</v>
      </c>
      <c r="P1389" s="58">
        <f t="shared" si="130"/>
        <v>0.3110811651290557</v>
      </c>
      <c r="Q1389" s="58">
        <f t="shared" si="131"/>
        <v>0.1608790297501814</v>
      </c>
    </row>
    <row r="1390" spans="1:17" hidden="1" x14ac:dyDescent="0.4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2">
        <f t="shared" si="126"/>
        <v>3371000000</v>
      </c>
      <c r="K1390" s="5">
        <f t="shared" si="127"/>
        <v>0.15951501373496257</v>
      </c>
      <c r="L1390" t="s">
        <v>41</v>
      </c>
      <c r="M1390" t="s">
        <v>42</v>
      </c>
      <c r="N1390" s="57">
        <f t="shared" si="128"/>
        <v>3371000000</v>
      </c>
      <c r="O1390" s="57">
        <f t="shared" si="129"/>
        <v>1684000000</v>
      </c>
      <c r="P1390" s="58">
        <f t="shared" si="130"/>
        <v>0.31931419910959558</v>
      </c>
      <c r="Q1390" s="58">
        <f t="shared" si="131"/>
        <v>0.15951501373496257</v>
      </c>
    </row>
    <row r="1391" spans="1:17" hidden="1" x14ac:dyDescent="0.4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2">
        <f t="shared" si="126"/>
        <v>3346000000</v>
      </c>
      <c r="K1391" s="5">
        <f t="shared" si="127"/>
        <v>0.16094245582238331</v>
      </c>
      <c r="L1391" t="s">
        <v>41</v>
      </c>
      <c r="M1391" t="s">
        <v>42</v>
      </c>
      <c r="N1391" s="57">
        <f t="shared" si="128"/>
        <v>3346000000</v>
      </c>
      <c r="O1391" s="57">
        <f t="shared" si="129"/>
        <v>1776000000</v>
      </c>
      <c r="P1391" s="58">
        <f t="shared" si="130"/>
        <v>0.30321703670140465</v>
      </c>
      <c r="Q1391" s="58">
        <f t="shared" si="131"/>
        <v>0.16094245582238331</v>
      </c>
    </row>
    <row r="1392" spans="1:17" hidden="1" x14ac:dyDescent="0.4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2">
        <f t="shared" si="126"/>
        <v>3583000000</v>
      </c>
      <c r="K1392" s="5">
        <f t="shared" si="127"/>
        <v>0.18922881438764538</v>
      </c>
      <c r="L1392" t="s">
        <v>41</v>
      </c>
      <c r="M1392" t="s">
        <v>42</v>
      </c>
      <c r="N1392" s="57">
        <f t="shared" si="128"/>
        <v>3583000000</v>
      </c>
      <c r="O1392" s="57">
        <f t="shared" si="129"/>
        <v>1936000000</v>
      </c>
      <c r="P1392" s="58">
        <f t="shared" si="130"/>
        <v>0.35021014563581276</v>
      </c>
      <c r="Q1392" s="58">
        <f t="shared" si="131"/>
        <v>0.18922881438764538</v>
      </c>
    </row>
    <row r="1393" spans="1:17" hidden="1" x14ac:dyDescent="0.4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2">
        <f t="shared" si="126"/>
        <v>10811000000</v>
      </c>
      <c r="K1393" s="5">
        <f t="shared" si="127"/>
        <v>0.29332740213523134</v>
      </c>
      <c r="L1393" t="s">
        <v>46</v>
      </c>
      <c r="M1393" t="s">
        <v>104</v>
      </c>
      <c r="N1393" s="57">
        <f t="shared" si="128"/>
        <v>10811000000</v>
      </c>
      <c r="O1393" s="57">
        <f t="shared" si="129"/>
        <v>3297000000</v>
      </c>
      <c r="P1393" s="58">
        <f t="shared" si="130"/>
        <v>0.96183274021352316</v>
      </c>
      <c r="Q1393" s="58">
        <f t="shared" si="131"/>
        <v>0.29332740213523134</v>
      </c>
    </row>
    <row r="1394" spans="1:17" hidden="1" x14ac:dyDescent="0.4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2">
        <f t="shared" si="126"/>
        <v>8311000000</v>
      </c>
      <c r="K1394" s="5">
        <f t="shared" si="127"/>
        <v>0.22401767030923042</v>
      </c>
      <c r="L1394" t="s">
        <v>46</v>
      </c>
      <c r="M1394" t="s">
        <v>104</v>
      </c>
      <c r="N1394" s="57">
        <f t="shared" si="128"/>
        <v>8311000000</v>
      </c>
      <c r="O1394" s="57">
        <f t="shared" si="129"/>
        <v>1927000000</v>
      </c>
      <c r="P1394" s="58">
        <f t="shared" si="130"/>
        <v>0.9661706579865148</v>
      </c>
      <c r="Q1394" s="58">
        <f t="shared" si="131"/>
        <v>0.22401767030923042</v>
      </c>
    </row>
    <row r="1395" spans="1:17" hidden="1" x14ac:dyDescent="0.4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2">
        <f t="shared" si="126"/>
        <v>8472000000</v>
      </c>
      <c r="K1395" s="5">
        <f t="shared" si="127"/>
        <v>0.29711726197312505</v>
      </c>
      <c r="L1395" t="s">
        <v>46</v>
      </c>
      <c r="M1395" t="s">
        <v>104</v>
      </c>
      <c r="N1395" s="57">
        <f t="shared" si="128"/>
        <v>8472000000</v>
      </c>
      <c r="O1395" s="57">
        <f t="shared" si="129"/>
        <v>2587000000</v>
      </c>
      <c r="P1395" s="58">
        <f t="shared" si="130"/>
        <v>0.9730102216607327</v>
      </c>
      <c r="Q1395" s="58">
        <f t="shared" si="131"/>
        <v>0.29711726197312505</v>
      </c>
    </row>
    <row r="1396" spans="1:17" hidden="1" x14ac:dyDescent="0.4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2">
        <f t="shared" si="126"/>
        <v>8314000000</v>
      </c>
      <c r="K1396" s="5">
        <f t="shared" si="127"/>
        <v>0.35028712059064809</v>
      </c>
      <c r="L1396" t="s">
        <v>46</v>
      </c>
      <c r="M1396" t="s">
        <v>104</v>
      </c>
      <c r="N1396" s="57">
        <f t="shared" si="128"/>
        <v>8314000000</v>
      </c>
      <c r="O1396" s="57">
        <f t="shared" si="129"/>
        <v>2989000000</v>
      </c>
      <c r="P1396" s="58">
        <f t="shared" si="130"/>
        <v>0.97433493495839685</v>
      </c>
      <c r="Q1396" s="58">
        <f t="shared" si="131"/>
        <v>0.35028712059064809</v>
      </c>
    </row>
    <row r="1397" spans="1:17" hidden="1" x14ac:dyDescent="0.4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 t="shared" si="126"/>
        <v>3940000000</v>
      </c>
      <c r="K1397" s="5">
        <f t="shared" si="127"/>
        <v>0.14584349522681347</v>
      </c>
      <c r="L1397" t="s">
        <v>21</v>
      </c>
      <c r="M1397" t="s">
        <v>488</v>
      </c>
      <c r="N1397" s="57">
        <f t="shared" si="128"/>
        <v>3940000000</v>
      </c>
      <c r="O1397" s="57">
        <f t="shared" si="129"/>
        <v>2093000000</v>
      </c>
      <c r="P1397" s="58">
        <f t="shared" si="130"/>
        <v>0.2745453278517177</v>
      </c>
      <c r="Q1397" s="58">
        <f t="shared" si="131"/>
        <v>0.14584349522681347</v>
      </c>
    </row>
    <row r="1398" spans="1:17" hidden="1" x14ac:dyDescent="0.4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 t="shared" si="126"/>
        <v>3846000000</v>
      </c>
      <c r="K1398" s="5">
        <f t="shared" si="127"/>
        <v>0.13115709705625181</v>
      </c>
      <c r="L1398" t="s">
        <v>21</v>
      </c>
      <c r="M1398" t="s">
        <v>488</v>
      </c>
      <c r="N1398" s="57">
        <f t="shared" si="128"/>
        <v>3846000000</v>
      </c>
      <c r="O1398" s="57">
        <f t="shared" si="129"/>
        <v>1800000000</v>
      </c>
      <c r="P1398" s="58">
        <f t="shared" si="130"/>
        <v>0.28023899737685809</v>
      </c>
      <c r="Q1398" s="58">
        <f t="shared" si="131"/>
        <v>0.13115709705625181</v>
      </c>
    </row>
    <row r="1399" spans="1:17" x14ac:dyDescent="0.4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 t="shared" si="126"/>
        <v>3809000000</v>
      </c>
      <c r="K1399" s="5">
        <f t="shared" si="127"/>
        <v>0.1521216973578863</v>
      </c>
      <c r="L1399" t="s">
        <v>21</v>
      </c>
      <c r="M1399" t="s">
        <v>488</v>
      </c>
      <c r="N1399" s="57">
        <f t="shared" si="128"/>
        <v>3809000000</v>
      </c>
      <c r="O1399" s="57">
        <f t="shared" si="129"/>
        <v>2090000000</v>
      </c>
      <c r="P1399" s="58">
        <f t="shared" si="130"/>
        <v>0.27723997379721954</v>
      </c>
      <c r="Q1399" s="58">
        <f t="shared" si="131"/>
        <v>0.1521216973578863</v>
      </c>
    </row>
    <row r="1400" spans="1:17" hidden="1" x14ac:dyDescent="0.4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 t="shared" si="126"/>
        <v>2615000000</v>
      </c>
      <c r="K1400" s="5">
        <f t="shared" si="127"/>
        <v>5.5555555555555552E-2</v>
      </c>
      <c r="L1400" t="s">
        <v>21</v>
      </c>
      <c r="M1400" t="s">
        <v>488</v>
      </c>
      <c r="N1400" s="57">
        <f t="shared" si="128"/>
        <v>2615000000</v>
      </c>
      <c r="O1400" s="57">
        <f t="shared" si="129"/>
        <v>620000000</v>
      </c>
      <c r="P1400" s="58">
        <f t="shared" si="130"/>
        <v>0.23431899641577059</v>
      </c>
      <c r="Q1400" s="58">
        <f t="shared" si="131"/>
        <v>5.5555555555555552E-2</v>
      </c>
    </row>
    <row r="1401" spans="1:17" hidden="1" x14ac:dyDescent="0.4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2">
        <f t="shared" si="126"/>
        <v>1108300000</v>
      </c>
      <c r="K1401" s="5">
        <f t="shared" si="127"/>
        <v>0.18701047888129896</v>
      </c>
      <c r="L1401" t="s">
        <v>35</v>
      </c>
      <c r="M1401" t="s">
        <v>490</v>
      </c>
      <c r="N1401" s="57">
        <f t="shared" si="128"/>
        <v>1108300000</v>
      </c>
      <c r="O1401" s="57">
        <f t="shared" si="129"/>
        <v>522900000</v>
      </c>
      <c r="P1401" s="58">
        <f t="shared" si="130"/>
        <v>0.39637352026036266</v>
      </c>
      <c r="Q1401" s="58">
        <f t="shared" si="131"/>
        <v>0.18701047888129896</v>
      </c>
    </row>
    <row r="1402" spans="1:17" hidden="1" x14ac:dyDescent="0.4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2">
        <f t="shared" si="126"/>
        <v>1991700000</v>
      </c>
      <c r="K1402" s="5">
        <f t="shared" si="127"/>
        <v>0.22528093350042114</v>
      </c>
      <c r="L1402" t="s">
        <v>35</v>
      </c>
      <c r="M1402" t="s">
        <v>490</v>
      </c>
      <c r="N1402" s="57">
        <f t="shared" si="128"/>
        <v>1991700000</v>
      </c>
      <c r="O1402" s="57">
        <f t="shared" si="129"/>
        <v>1096600000</v>
      </c>
      <c r="P1402" s="58">
        <f t="shared" si="130"/>
        <v>0.40916654682909792</v>
      </c>
      <c r="Q1402" s="58">
        <f t="shared" si="131"/>
        <v>0.22528093350042114</v>
      </c>
    </row>
    <row r="1403" spans="1:17" hidden="1" x14ac:dyDescent="0.4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2">
        <f t="shared" si="126"/>
        <v>2578600000</v>
      </c>
      <c r="K1403" s="5">
        <f t="shared" si="127"/>
        <v>0.24887193098871932</v>
      </c>
      <c r="L1403" t="s">
        <v>35</v>
      </c>
      <c r="M1403" t="s">
        <v>490</v>
      </c>
      <c r="N1403" s="57">
        <f t="shared" si="128"/>
        <v>2578600000</v>
      </c>
      <c r="O1403" s="57">
        <f t="shared" si="129"/>
        <v>1500200000</v>
      </c>
      <c r="P1403" s="58">
        <f t="shared" si="130"/>
        <v>0.42777040477770401</v>
      </c>
      <c r="Q1403" s="58">
        <f t="shared" si="131"/>
        <v>0.24887193098871932</v>
      </c>
    </row>
    <row r="1404" spans="1:17" hidden="1" x14ac:dyDescent="0.4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2">
        <f t="shared" si="126"/>
        <v>2942300000</v>
      </c>
      <c r="K1404" s="5">
        <f t="shared" si="127"/>
        <v>0.26954675951377438</v>
      </c>
      <c r="L1404" t="s">
        <v>35</v>
      </c>
      <c r="M1404" t="s">
        <v>490</v>
      </c>
      <c r="N1404" s="57">
        <f t="shared" si="128"/>
        <v>2942300000</v>
      </c>
      <c r="O1404" s="57">
        <f t="shared" si="129"/>
        <v>1765100000</v>
      </c>
      <c r="P1404" s="58">
        <f t="shared" si="130"/>
        <v>0.4493158634170179</v>
      </c>
      <c r="Q1404" s="58">
        <f t="shared" si="131"/>
        <v>0.26954675951377438</v>
      </c>
    </row>
    <row r="1405" spans="1:17" hidden="1" x14ac:dyDescent="0.4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2">
        <f t="shared" si="126"/>
        <v>3903700000</v>
      </c>
      <c r="K1405" s="5">
        <f t="shared" si="127"/>
        <v>8.6633913402819229E-2</v>
      </c>
      <c r="L1405" t="s">
        <v>18</v>
      </c>
      <c r="M1405" t="s">
        <v>479</v>
      </c>
      <c r="N1405" s="57">
        <f t="shared" si="128"/>
        <v>3903700000</v>
      </c>
      <c r="O1405" s="57">
        <f t="shared" si="129"/>
        <v>943400000</v>
      </c>
      <c r="P1405" s="58">
        <f t="shared" si="130"/>
        <v>0.35848294228385147</v>
      </c>
      <c r="Q1405" s="58">
        <f t="shared" si="131"/>
        <v>8.6633913402819229E-2</v>
      </c>
    </row>
    <row r="1406" spans="1:17" hidden="1" x14ac:dyDescent="0.4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2">
        <f t="shared" si="126"/>
        <v>4102700000</v>
      </c>
      <c r="K1406" s="5">
        <f t="shared" si="127"/>
        <v>0.113603090328612</v>
      </c>
      <c r="L1406" t="s">
        <v>18</v>
      </c>
      <c r="M1406" t="s">
        <v>479</v>
      </c>
      <c r="N1406" s="57">
        <f t="shared" si="128"/>
        <v>4102700000</v>
      </c>
      <c r="O1406" s="57">
        <f t="shared" si="129"/>
        <v>1288100000</v>
      </c>
      <c r="P1406" s="58">
        <f t="shared" si="130"/>
        <v>0.36183479441906408</v>
      </c>
      <c r="Q1406" s="58">
        <f t="shared" si="131"/>
        <v>0.113603090328612</v>
      </c>
    </row>
    <row r="1407" spans="1:17" hidden="1" x14ac:dyDescent="0.4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2">
        <f t="shared" si="126"/>
        <v>4072000000</v>
      </c>
      <c r="K1407" s="5">
        <f t="shared" si="127"/>
        <v>0.12450097567088562</v>
      </c>
      <c r="L1407" t="s">
        <v>18</v>
      </c>
      <c r="M1407" t="s">
        <v>479</v>
      </c>
      <c r="N1407" s="57">
        <f t="shared" si="128"/>
        <v>4072000000</v>
      </c>
      <c r="O1407" s="57">
        <f t="shared" si="129"/>
        <v>1390900000</v>
      </c>
      <c r="P1407" s="58">
        <f t="shared" si="130"/>
        <v>0.36448916020694966</v>
      </c>
      <c r="Q1407" s="58">
        <f t="shared" si="131"/>
        <v>0.12450097567088562</v>
      </c>
    </row>
    <row r="1408" spans="1:17" hidden="1" x14ac:dyDescent="0.4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2">
        <f t="shared" si="126"/>
        <v>4267200000</v>
      </c>
      <c r="K1408" s="5">
        <f t="shared" si="127"/>
        <v>0.12872033593702056</v>
      </c>
      <c r="L1408" t="s">
        <v>18</v>
      </c>
      <c r="M1408" t="s">
        <v>479</v>
      </c>
      <c r="N1408" s="57">
        <f t="shared" si="128"/>
        <v>4267200000</v>
      </c>
      <c r="O1408" s="57">
        <f t="shared" si="129"/>
        <v>1468300000</v>
      </c>
      <c r="P1408" s="58">
        <f t="shared" si="130"/>
        <v>0.37408936696210193</v>
      </c>
      <c r="Q1408" s="58">
        <f t="shared" si="131"/>
        <v>0.12872033593702056</v>
      </c>
    </row>
    <row r="1409" spans="1:17" hidden="1" x14ac:dyDescent="0.4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 t="shared" si="126"/>
        <v>766600000</v>
      </c>
      <c r="K1409" s="5">
        <f t="shared" si="127"/>
        <v>0.19614955357142858</v>
      </c>
      <c r="L1409" t="s">
        <v>21</v>
      </c>
      <c r="M1409" t="s">
        <v>33</v>
      </c>
      <c r="N1409" s="57">
        <f t="shared" si="128"/>
        <v>766600000</v>
      </c>
      <c r="O1409" s="57">
        <f t="shared" si="129"/>
        <v>351500000</v>
      </c>
      <c r="P1409" s="58">
        <f t="shared" si="130"/>
        <v>0.42779017857142854</v>
      </c>
      <c r="Q1409" s="58">
        <f t="shared" si="131"/>
        <v>0.19614955357142858</v>
      </c>
    </row>
    <row r="1410" spans="1:17" hidden="1" x14ac:dyDescent="0.4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 t="shared" ref="J1410:J1473" si="132">E1410-F1410</f>
        <v>1022700000</v>
      </c>
      <c r="K1410" s="5">
        <f t="shared" ref="K1410:K1473" si="133">(J1410-G1410-H1410-I1410)/E1410</f>
        <v>0.24678158411520837</v>
      </c>
      <c r="L1410" t="s">
        <v>21</v>
      </c>
      <c r="M1410" t="s">
        <v>33</v>
      </c>
      <c r="N1410" s="57">
        <f t="shared" si="128"/>
        <v>1022700000</v>
      </c>
      <c r="O1410" s="57">
        <f t="shared" si="129"/>
        <v>565500000</v>
      </c>
      <c r="P1410" s="58">
        <f t="shared" si="130"/>
        <v>0.44630154920357845</v>
      </c>
      <c r="Q1410" s="58">
        <f t="shared" si="131"/>
        <v>0.24678158411520837</v>
      </c>
    </row>
    <row r="1411" spans="1:17" x14ac:dyDescent="0.4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 t="shared" si="132"/>
        <v>1554500000</v>
      </c>
      <c r="K1411" s="5">
        <f t="shared" si="133"/>
        <v>0.31503191750552417</v>
      </c>
      <c r="L1411" t="s">
        <v>21</v>
      </c>
      <c r="M1411" t="s">
        <v>33</v>
      </c>
      <c r="N1411" s="57">
        <f t="shared" ref="N1411:N1474" si="134">E1411-F1411</f>
        <v>1554500000</v>
      </c>
      <c r="O1411" s="57">
        <f t="shared" ref="O1411:O1474" si="135">N1411-G1411-H1411-I1411</f>
        <v>1026500000</v>
      </c>
      <c r="P1411" s="58">
        <f t="shared" ref="P1411:P1474" si="136">1-(F1411/E1411)</f>
        <v>0.47707463785907189</v>
      </c>
      <c r="Q1411" s="58">
        <f t="shared" ref="Q1411:Q1474" si="137">O1411/E1411</f>
        <v>0.31503191750552417</v>
      </c>
    </row>
    <row r="1412" spans="1:17" hidden="1" x14ac:dyDescent="0.4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 t="shared" si="132"/>
        <v>1665200000</v>
      </c>
      <c r="K1412" s="5">
        <f t="shared" si="133"/>
        <v>0.34159318941927636</v>
      </c>
      <c r="L1412" t="s">
        <v>21</v>
      </c>
      <c r="M1412" t="s">
        <v>33</v>
      </c>
      <c r="N1412" s="57">
        <f t="shared" si="134"/>
        <v>1665200000</v>
      </c>
      <c r="O1412" s="57">
        <f t="shared" si="135"/>
        <v>1123500000</v>
      </c>
      <c r="P1412" s="58">
        <f t="shared" si="136"/>
        <v>0.50629370629370629</v>
      </c>
      <c r="Q1412" s="58">
        <f t="shared" si="137"/>
        <v>0.34159318941927636</v>
      </c>
    </row>
    <row r="1413" spans="1:17" hidden="1" x14ac:dyDescent="0.4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2">
        <f t="shared" si="132"/>
        <v>2485000000</v>
      </c>
      <c r="K1413" s="5">
        <f t="shared" si="133"/>
        <v>0.30732600732600734</v>
      </c>
      <c r="L1413" t="s">
        <v>82</v>
      </c>
      <c r="M1413" t="s">
        <v>83</v>
      </c>
      <c r="N1413" s="57">
        <f t="shared" si="134"/>
        <v>2485000000</v>
      </c>
      <c r="O1413" s="57">
        <f t="shared" si="135"/>
        <v>839000000</v>
      </c>
      <c r="P1413" s="58">
        <f t="shared" si="136"/>
        <v>0.91025641025641024</v>
      </c>
      <c r="Q1413" s="58">
        <f t="shared" si="137"/>
        <v>0.30732600732600734</v>
      </c>
    </row>
    <row r="1414" spans="1:17" hidden="1" x14ac:dyDescent="0.4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2">
        <f t="shared" si="132"/>
        <v>3043000000</v>
      </c>
      <c r="K1414" s="5">
        <f t="shared" si="133"/>
        <v>0.3571640462770691</v>
      </c>
      <c r="L1414" t="s">
        <v>82</v>
      </c>
      <c r="M1414" t="s">
        <v>83</v>
      </c>
      <c r="N1414" s="57">
        <f t="shared" si="134"/>
        <v>3043000000</v>
      </c>
      <c r="O1414" s="57">
        <f t="shared" si="135"/>
        <v>1204000000</v>
      </c>
      <c r="P1414" s="58">
        <f t="shared" si="136"/>
        <v>0.90269949569860575</v>
      </c>
      <c r="Q1414" s="58">
        <f t="shared" si="137"/>
        <v>0.3571640462770691</v>
      </c>
    </row>
    <row r="1415" spans="1:17" hidden="1" x14ac:dyDescent="0.4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2">
        <f t="shared" si="132"/>
        <v>3611000000</v>
      </c>
      <c r="K1415" s="5">
        <f t="shared" si="133"/>
        <v>0.34001981178801388</v>
      </c>
      <c r="L1415" t="s">
        <v>82</v>
      </c>
      <c r="M1415" t="s">
        <v>83</v>
      </c>
      <c r="N1415" s="57">
        <f t="shared" si="134"/>
        <v>3611000000</v>
      </c>
      <c r="O1415" s="57">
        <f t="shared" si="135"/>
        <v>1373000000</v>
      </c>
      <c r="P1415" s="58">
        <f t="shared" si="136"/>
        <v>0.89425458147597825</v>
      </c>
      <c r="Q1415" s="58">
        <f t="shared" si="137"/>
        <v>0.34001981178801388</v>
      </c>
    </row>
    <row r="1416" spans="1:17" hidden="1" x14ac:dyDescent="0.4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2">
        <f t="shared" si="132"/>
        <v>2444000000</v>
      </c>
      <c r="K1416" s="5">
        <f t="shared" si="133"/>
        <v>4.6281519310564956E-2</v>
      </c>
      <c r="L1416" t="s">
        <v>82</v>
      </c>
      <c r="M1416" t="s">
        <v>83</v>
      </c>
      <c r="N1416" s="57">
        <f t="shared" si="134"/>
        <v>2444000000</v>
      </c>
      <c r="O1416" s="57">
        <f t="shared" si="135"/>
        <v>145000000</v>
      </c>
      <c r="P1416" s="58">
        <f t="shared" si="136"/>
        <v>0.78008298755186722</v>
      </c>
      <c r="Q1416" s="58">
        <f t="shared" si="137"/>
        <v>4.6281519310564956E-2</v>
      </c>
    </row>
    <row r="1417" spans="1:17" hidden="1" x14ac:dyDescent="0.4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2">
        <f t="shared" si="132"/>
        <v>10431000000</v>
      </c>
      <c r="K1417" s="5">
        <f t="shared" si="133"/>
        <v>0.34828129343092745</v>
      </c>
      <c r="L1417" t="s">
        <v>46</v>
      </c>
      <c r="M1417" t="s">
        <v>99</v>
      </c>
      <c r="N1417" s="57">
        <f t="shared" si="134"/>
        <v>10431000000</v>
      </c>
      <c r="O1417" s="57">
        <f t="shared" si="135"/>
        <v>3759000000</v>
      </c>
      <c r="P1417" s="58">
        <f t="shared" si="136"/>
        <v>0.96645974242564625</v>
      </c>
      <c r="Q1417" s="58">
        <f t="shared" si="137"/>
        <v>0.34828129343092745</v>
      </c>
    </row>
    <row r="1418" spans="1:17" hidden="1" x14ac:dyDescent="0.4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2">
        <f t="shared" si="132"/>
        <v>11439000000</v>
      </c>
      <c r="K1418" s="5">
        <f t="shared" si="133"/>
        <v>0.29713028019977988</v>
      </c>
      <c r="L1418" t="s">
        <v>46</v>
      </c>
      <c r="M1418" t="s">
        <v>99</v>
      </c>
      <c r="N1418" s="57">
        <f t="shared" si="134"/>
        <v>11439000000</v>
      </c>
      <c r="O1418" s="57">
        <f t="shared" si="135"/>
        <v>3510000000</v>
      </c>
      <c r="P1418" s="58">
        <f t="shared" si="136"/>
        <v>0.96833996444594939</v>
      </c>
      <c r="Q1418" s="58">
        <f t="shared" si="137"/>
        <v>0.29713028019977988</v>
      </c>
    </row>
    <row r="1419" spans="1:17" hidden="1" x14ac:dyDescent="0.4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2">
        <f t="shared" si="132"/>
        <v>12257000000</v>
      </c>
      <c r="K1419" s="5">
        <f t="shared" si="133"/>
        <v>0.30156360493439144</v>
      </c>
      <c r="L1419" t="s">
        <v>46</v>
      </c>
      <c r="M1419" t="s">
        <v>99</v>
      </c>
      <c r="N1419" s="57">
        <f t="shared" si="134"/>
        <v>12257000000</v>
      </c>
      <c r="O1419" s="57">
        <f t="shared" si="135"/>
        <v>3838000000</v>
      </c>
      <c r="P1419" s="58">
        <f t="shared" si="136"/>
        <v>0.96307063722794062</v>
      </c>
      <c r="Q1419" s="58">
        <f t="shared" si="137"/>
        <v>0.30156360493439144</v>
      </c>
    </row>
    <row r="1420" spans="1:17" hidden="1" x14ac:dyDescent="0.4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2">
        <f t="shared" si="132"/>
        <v>13013000000</v>
      </c>
      <c r="K1420" s="5">
        <f t="shared" si="133"/>
        <v>0.29801762114537445</v>
      </c>
      <c r="L1420" t="s">
        <v>46</v>
      </c>
      <c r="M1420" t="s">
        <v>99</v>
      </c>
      <c r="N1420" s="57">
        <f t="shared" si="134"/>
        <v>13013000000</v>
      </c>
      <c r="O1420" s="57">
        <f t="shared" si="135"/>
        <v>4059000000</v>
      </c>
      <c r="P1420" s="58">
        <f t="shared" si="136"/>
        <v>0.95543318649045517</v>
      </c>
      <c r="Q1420" s="58">
        <f t="shared" si="137"/>
        <v>0.29801762114537445</v>
      </c>
    </row>
    <row r="1421" spans="1:17" hidden="1" x14ac:dyDescent="0.4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 t="shared" si="132"/>
        <v>6019000000</v>
      </c>
      <c r="K1421" s="5">
        <f t="shared" si="133"/>
        <v>0.13923068395964971</v>
      </c>
      <c r="L1421" t="s">
        <v>24</v>
      </c>
      <c r="M1421" t="s">
        <v>29</v>
      </c>
      <c r="N1421" s="57">
        <f t="shared" si="134"/>
        <v>6019000000</v>
      </c>
      <c r="O1421" s="57">
        <f t="shared" si="135"/>
        <v>1256000000</v>
      </c>
      <c r="P1421" s="58">
        <f t="shared" si="136"/>
        <v>0.6672209289435761</v>
      </c>
      <c r="Q1421" s="58">
        <f t="shared" si="137"/>
        <v>0.13923068395964971</v>
      </c>
    </row>
    <row r="1422" spans="1:17" hidden="1" x14ac:dyDescent="0.4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 t="shared" si="132"/>
        <v>6356000000</v>
      </c>
      <c r="K1422" s="5">
        <f t="shared" si="133"/>
        <v>0.12878552971576226</v>
      </c>
      <c r="L1422" t="s">
        <v>24</v>
      </c>
      <c r="M1422" t="s">
        <v>29</v>
      </c>
      <c r="N1422" s="57">
        <f t="shared" si="134"/>
        <v>6356000000</v>
      </c>
      <c r="O1422" s="57">
        <f t="shared" si="135"/>
        <v>1246000000</v>
      </c>
      <c r="P1422" s="58">
        <f t="shared" si="136"/>
        <v>0.65695090439276482</v>
      </c>
      <c r="Q1422" s="58">
        <f t="shared" si="137"/>
        <v>0.12878552971576226</v>
      </c>
    </row>
    <row r="1423" spans="1:17" hidden="1" x14ac:dyDescent="0.4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 t="shared" si="132"/>
        <v>6602000000</v>
      </c>
      <c r="K1423" s="5">
        <f t="shared" si="133"/>
        <v>0.18711039613915142</v>
      </c>
      <c r="L1423" t="s">
        <v>24</v>
      </c>
      <c r="M1423" t="s">
        <v>29</v>
      </c>
      <c r="N1423" s="57">
        <f t="shared" si="134"/>
        <v>6602000000</v>
      </c>
      <c r="O1423" s="57">
        <f t="shared" si="135"/>
        <v>1861000000</v>
      </c>
      <c r="P1423" s="58">
        <f t="shared" si="136"/>
        <v>0.66378443595415249</v>
      </c>
      <c r="Q1423" s="58">
        <f t="shared" si="137"/>
        <v>0.18711039613915142</v>
      </c>
    </row>
    <row r="1424" spans="1:17" hidden="1" x14ac:dyDescent="0.4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 t="shared" si="132"/>
        <v>7495000000</v>
      </c>
      <c r="K1424" s="5">
        <f t="shared" si="133"/>
        <v>0.19125827814569538</v>
      </c>
      <c r="L1424" t="s">
        <v>24</v>
      </c>
      <c r="M1424" t="s">
        <v>29</v>
      </c>
      <c r="N1424" s="57">
        <f t="shared" si="134"/>
        <v>7495000000</v>
      </c>
      <c r="O1424" s="57">
        <f t="shared" si="135"/>
        <v>2166000000</v>
      </c>
      <c r="P1424" s="58">
        <f t="shared" si="136"/>
        <v>0.66181015452538627</v>
      </c>
      <c r="Q1424" s="58">
        <f t="shared" si="137"/>
        <v>0.19125827814569538</v>
      </c>
    </row>
    <row r="1425" spans="1:17" hidden="1" x14ac:dyDescent="0.4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 t="shared" si="132"/>
        <v>5731000000</v>
      </c>
      <c r="K1425" s="5">
        <f t="shared" si="133"/>
        <v>0.17130031856356792</v>
      </c>
      <c r="L1425" t="s">
        <v>21</v>
      </c>
      <c r="M1425" t="s">
        <v>31</v>
      </c>
      <c r="N1425" s="57">
        <f t="shared" si="134"/>
        <v>5731000000</v>
      </c>
      <c r="O1425" s="57">
        <f t="shared" si="135"/>
        <v>1183000000</v>
      </c>
      <c r="P1425" s="58">
        <f t="shared" si="136"/>
        <v>0.82985809441065739</v>
      </c>
      <c r="Q1425" s="58">
        <f t="shared" si="137"/>
        <v>0.17130031856356792</v>
      </c>
    </row>
    <row r="1426" spans="1:17" hidden="1" x14ac:dyDescent="0.4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 t="shared" si="132"/>
        <v>3392000000</v>
      </c>
      <c r="K1426" s="5">
        <f t="shared" si="133"/>
        <v>9.3473583552474301E-2</v>
      </c>
      <c r="L1426" t="s">
        <v>21</v>
      </c>
      <c r="M1426" t="s">
        <v>31</v>
      </c>
      <c r="N1426" s="57">
        <f t="shared" si="134"/>
        <v>3392000000</v>
      </c>
      <c r="O1426" s="57">
        <f t="shared" si="135"/>
        <v>391000000</v>
      </c>
      <c r="P1426" s="58">
        <f t="shared" si="136"/>
        <v>0.81090126703322973</v>
      </c>
      <c r="Q1426" s="58">
        <f t="shared" si="137"/>
        <v>9.3473583552474301E-2</v>
      </c>
    </row>
    <row r="1427" spans="1:17" x14ac:dyDescent="0.4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 t="shared" si="132"/>
        <v>3229000000</v>
      </c>
      <c r="K1427" s="5">
        <f t="shared" si="133"/>
        <v>8.0384226491405461E-2</v>
      </c>
      <c r="L1427" t="s">
        <v>21</v>
      </c>
      <c r="M1427" t="s">
        <v>31</v>
      </c>
      <c r="N1427" s="57">
        <f t="shared" si="134"/>
        <v>3229000000</v>
      </c>
      <c r="O1427" s="57">
        <f t="shared" si="135"/>
        <v>318000000</v>
      </c>
      <c r="P1427" s="58">
        <f t="shared" si="136"/>
        <v>0.8162285136501517</v>
      </c>
      <c r="Q1427" s="58">
        <f t="shared" si="137"/>
        <v>8.0384226491405461E-2</v>
      </c>
    </row>
    <row r="1428" spans="1:17" hidden="1" x14ac:dyDescent="0.4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 t="shared" si="132"/>
        <v>2985000000</v>
      </c>
      <c r="K1428" s="5">
        <f t="shared" si="133"/>
        <v>0.16472222222222221</v>
      </c>
      <c r="L1428" t="s">
        <v>21</v>
      </c>
      <c r="M1428" t="s">
        <v>31</v>
      </c>
      <c r="N1428" s="57">
        <f t="shared" si="134"/>
        <v>2985000000</v>
      </c>
      <c r="O1428" s="57">
        <f t="shared" si="135"/>
        <v>593000000</v>
      </c>
      <c r="P1428" s="58">
        <f t="shared" si="136"/>
        <v>0.82916666666666661</v>
      </c>
      <c r="Q1428" s="58">
        <f t="shared" si="137"/>
        <v>0.16472222222222221</v>
      </c>
    </row>
    <row r="1429" spans="1:17" hidden="1" x14ac:dyDescent="0.4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2">
        <f t="shared" si="132"/>
        <v>7996607000</v>
      </c>
      <c r="K1429" s="5">
        <f t="shared" si="133"/>
        <v>3.7343660330259237E-2</v>
      </c>
      <c r="L1429" t="s">
        <v>35</v>
      </c>
      <c r="M1429" t="s">
        <v>498</v>
      </c>
      <c r="N1429" s="57">
        <f t="shared" si="134"/>
        <v>7996607000</v>
      </c>
      <c r="O1429" s="57">
        <f t="shared" si="135"/>
        <v>1658478000</v>
      </c>
      <c r="P1429" s="58">
        <f t="shared" si="136"/>
        <v>0.18005820734587574</v>
      </c>
      <c r="Q1429" s="58">
        <f t="shared" si="137"/>
        <v>3.7343660330259237E-2</v>
      </c>
    </row>
    <row r="1430" spans="1:17" hidden="1" x14ac:dyDescent="0.4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2">
        <f t="shared" si="132"/>
        <v>8181035000</v>
      </c>
      <c r="K1430" s="5">
        <f t="shared" si="133"/>
        <v>0.17587302817103667</v>
      </c>
      <c r="L1430" t="s">
        <v>35</v>
      </c>
      <c r="M1430" t="s">
        <v>498</v>
      </c>
      <c r="N1430" s="57">
        <f t="shared" si="134"/>
        <v>8181035000</v>
      </c>
      <c r="O1430" s="57">
        <f t="shared" si="135"/>
        <v>8181035000</v>
      </c>
      <c r="P1430" s="58">
        <f t="shared" si="136"/>
        <v>0.17587302817103667</v>
      </c>
      <c r="Q1430" s="58">
        <f t="shared" si="137"/>
        <v>0.17587302817103667</v>
      </c>
    </row>
    <row r="1431" spans="1:17" hidden="1" x14ac:dyDescent="0.4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2">
        <f t="shared" si="132"/>
        <v>8551516000</v>
      </c>
      <c r="K1431" s="5">
        <f t="shared" si="133"/>
        <v>0.17566524033975481</v>
      </c>
      <c r="L1431" t="s">
        <v>35</v>
      </c>
      <c r="M1431" t="s">
        <v>498</v>
      </c>
      <c r="N1431" s="57">
        <f t="shared" si="134"/>
        <v>8551516000</v>
      </c>
      <c r="O1431" s="57">
        <f t="shared" si="135"/>
        <v>8551516000</v>
      </c>
      <c r="P1431" s="58">
        <f t="shared" si="136"/>
        <v>0.17566524033975484</v>
      </c>
      <c r="Q1431" s="58">
        <f t="shared" si="137"/>
        <v>0.17566524033975481</v>
      </c>
    </row>
    <row r="1432" spans="1:17" hidden="1" x14ac:dyDescent="0.4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2">
        <f t="shared" si="132"/>
        <v>9040472000</v>
      </c>
      <c r="K1432" s="5">
        <f t="shared" si="133"/>
        <v>0.17949225760662471</v>
      </c>
      <c r="L1432" t="s">
        <v>35</v>
      </c>
      <c r="M1432" t="s">
        <v>498</v>
      </c>
      <c r="N1432" s="57">
        <f t="shared" si="134"/>
        <v>9040472000</v>
      </c>
      <c r="O1432" s="57">
        <f t="shared" si="135"/>
        <v>9040472000</v>
      </c>
      <c r="P1432" s="58">
        <f t="shared" si="136"/>
        <v>0.17949225760662468</v>
      </c>
      <c r="Q1432" s="58">
        <f t="shared" si="137"/>
        <v>0.17949225760662471</v>
      </c>
    </row>
    <row r="1433" spans="1:17" hidden="1" x14ac:dyDescent="0.4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2">
        <f t="shared" si="132"/>
        <v>72206000000</v>
      </c>
      <c r="K1433" s="5">
        <f t="shared" si="133"/>
        <v>0.10199004975124377</v>
      </c>
      <c r="L1433" t="s">
        <v>181</v>
      </c>
      <c r="M1433" t="s">
        <v>182</v>
      </c>
      <c r="N1433" s="57">
        <f t="shared" si="134"/>
        <v>72206000000</v>
      </c>
      <c r="O1433" s="57">
        <f t="shared" si="135"/>
        <v>12997000000</v>
      </c>
      <c r="P1433" s="58">
        <f t="shared" si="136"/>
        <v>0.56661487515105857</v>
      </c>
      <c r="Q1433" s="58">
        <f t="shared" si="137"/>
        <v>0.10199004975124377</v>
      </c>
    </row>
    <row r="1434" spans="1:17" hidden="1" x14ac:dyDescent="0.4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2">
        <f t="shared" si="132"/>
        <v>77561000000</v>
      </c>
      <c r="K1434" s="5">
        <f t="shared" si="133"/>
        <v>0.23884677519572511</v>
      </c>
      <c r="L1434" t="s">
        <v>181</v>
      </c>
      <c r="M1434" t="s">
        <v>182</v>
      </c>
      <c r="N1434" s="57">
        <f t="shared" si="134"/>
        <v>77561000000</v>
      </c>
      <c r="O1434" s="57">
        <f t="shared" si="135"/>
        <v>30752000000</v>
      </c>
      <c r="P1434" s="58">
        <f t="shared" si="136"/>
        <v>0.60240617621473835</v>
      </c>
      <c r="Q1434" s="58">
        <f t="shared" si="137"/>
        <v>0.23884677519572511</v>
      </c>
    </row>
    <row r="1435" spans="1:17" hidden="1" x14ac:dyDescent="0.4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2">
        <f t="shared" si="132"/>
        <v>72302000000</v>
      </c>
      <c r="K1435" s="5">
        <f t="shared" si="133"/>
        <v>9.2202918903410425E-2</v>
      </c>
      <c r="L1435" t="s">
        <v>181</v>
      </c>
      <c r="M1435" t="s">
        <v>182</v>
      </c>
      <c r="N1435" s="57">
        <f t="shared" si="134"/>
        <v>72302000000</v>
      </c>
      <c r="O1435" s="57">
        <f t="shared" si="135"/>
        <v>12212000000</v>
      </c>
      <c r="P1435" s="58">
        <f t="shared" si="136"/>
        <v>0.54589382922980512</v>
      </c>
      <c r="Q1435" s="58">
        <f t="shared" si="137"/>
        <v>9.2202918903410425E-2</v>
      </c>
    </row>
    <row r="1436" spans="1:17" hidden="1" x14ac:dyDescent="0.4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2">
        <f t="shared" si="132"/>
        <v>79755000000</v>
      </c>
      <c r="K1436" s="5">
        <f t="shared" si="133"/>
        <v>0.16883399976839394</v>
      </c>
      <c r="L1436" t="s">
        <v>181</v>
      </c>
      <c r="M1436" t="s">
        <v>182</v>
      </c>
      <c r="N1436" s="57">
        <f t="shared" si="134"/>
        <v>79755000000</v>
      </c>
      <c r="O1436" s="57">
        <f t="shared" si="135"/>
        <v>24785000000</v>
      </c>
      <c r="P1436" s="58">
        <f t="shared" si="136"/>
        <v>0.54328648987404726</v>
      </c>
      <c r="Q1436" s="58">
        <f t="shared" si="137"/>
        <v>0.16883399976839394</v>
      </c>
    </row>
    <row r="1437" spans="1:17" hidden="1" x14ac:dyDescent="0.4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2">
        <f t="shared" si="132"/>
        <v>1660500000</v>
      </c>
      <c r="K1437" s="5">
        <f t="shared" si="133"/>
        <v>0.11095789448657901</v>
      </c>
      <c r="L1437" t="s">
        <v>35</v>
      </c>
      <c r="M1437" t="s">
        <v>501</v>
      </c>
      <c r="N1437" s="57">
        <f t="shared" si="134"/>
        <v>1660500000</v>
      </c>
      <c r="O1437" s="57">
        <f t="shared" si="135"/>
        <v>466700000</v>
      </c>
      <c r="P1437" s="58">
        <f t="shared" si="136"/>
        <v>0.39478376643446422</v>
      </c>
      <c r="Q1437" s="58">
        <f t="shared" si="137"/>
        <v>0.11095789448657901</v>
      </c>
    </row>
    <row r="1438" spans="1:17" hidden="1" x14ac:dyDescent="0.4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2">
        <f t="shared" si="132"/>
        <v>1653000000</v>
      </c>
      <c r="K1438" s="5">
        <f t="shared" si="133"/>
        <v>0.11796059137061959</v>
      </c>
      <c r="L1438" t="s">
        <v>35</v>
      </c>
      <c r="M1438" t="s">
        <v>501</v>
      </c>
      <c r="N1438" s="57">
        <f t="shared" si="134"/>
        <v>1653000000</v>
      </c>
      <c r="O1438" s="57">
        <f t="shared" si="135"/>
        <v>489100000</v>
      </c>
      <c r="P1438" s="58">
        <f t="shared" si="136"/>
        <v>0.39866869256927862</v>
      </c>
      <c r="Q1438" s="58">
        <f t="shared" si="137"/>
        <v>0.11796059137061959</v>
      </c>
    </row>
    <row r="1439" spans="1:17" hidden="1" x14ac:dyDescent="0.4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2">
        <f t="shared" si="132"/>
        <v>1404000000</v>
      </c>
      <c r="K1439" s="5">
        <f t="shared" si="133"/>
        <v>9.8724597056762439E-2</v>
      </c>
      <c r="L1439" t="s">
        <v>35</v>
      </c>
      <c r="M1439" t="s">
        <v>501</v>
      </c>
      <c r="N1439" s="57">
        <f t="shared" si="134"/>
        <v>1404000000</v>
      </c>
      <c r="O1439" s="57">
        <f t="shared" si="135"/>
        <v>352200000</v>
      </c>
      <c r="P1439" s="58">
        <f t="shared" si="136"/>
        <v>0.39355290819901889</v>
      </c>
      <c r="Q1439" s="58">
        <f t="shared" si="137"/>
        <v>9.8724597056762439E-2</v>
      </c>
    </row>
    <row r="1440" spans="1:17" hidden="1" x14ac:dyDescent="0.4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2">
        <f t="shared" si="132"/>
        <v>1881900000</v>
      </c>
      <c r="K1440" s="5">
        <f t="shared" si="133"/>
        <v>5.8259979529170933E-2</v>
      </c>
      <c r="L1440" t="s">
        <v>35</v>
      </c>
      <c r="M1440" t="s">
        <v>501</v>
      </c>
      <c r="N1440" s="57">
        <f t="shared" si="134"/>
        <v>1881900000</v>
      </c>
      <c r="O1440" s="57">
        <f t="shared" si="135"/>
        <v>284600000</v>
      </c>
      <c r="P1440" s="58">
        <f t="shared" si="136"/>
        <v>0.38524053224155574</v>
      </c>
      <c r="Q1440" s="58">
        <f t="shared" si="137"/>
        <v>5.8259979529170933E-2</v>
      </c>
    </row>
    <row r="1441" spans="1:17" hidden="1" x14ac:dyDescent="0.4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2">
        <f t="shared" si="132"/>
        <v>1491000000</v>
      </c>
      <c r="K1441" s="5">
        <f t="shared" si="133"/>
        <v>0.2176360225140713</v>
      </c>
      <c r="L1441" t="s">
        <v>21</v>
      </c>
      <c r="M1441" t="s">
        <v>31</v>
      </c>
      <c r="N1441" s="57">
        <f t="shared" si="134"/>
        <v>1491000000</v>
      </c>
      <c r="O1441" s="57">
        <f t="shared" si="135"/>
        <v>580000000</v>
      </c>
      <c r="P1441" s="58">
        <f t="shared" si="136"/>
        <v>0.55947467166979359</v>
      </c>
      <c r="Q1441" s="58">
        <f t="shared" si="137"/>
        <v>0.2176360225140713</v>
      </c>
    </row>
    <row r="1442" spans="1:17" hidden="1" x14ac:dyDescent="0.4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2">
        <f t="shared" si="132"/>
        <v>1473000000</v>
      </c>
      <c r="K1442" s="5">
        <f t="shared" si="133"/>
        <v>0.1976225854383358</v>
      </c>
      <c r="L1442" t="s">
        <v>21</v>
      </c>
      <c r="M1442" t="s">
        <v>31</v>
      </c>
      <c r="N1442" s="57">
        <f t="shared" si="134"/>
        <v>1473000000</v>
      </c>
      <c r="O1442" s="57">
        <f t="shared" si="135"/>
        <v>532000000</v>
      </c>
      <c r="P1442" s="58">
        <f t="shared" si="136"/>
        <v>0.54717682020802383</v>
      </c>
      <c r="Q1442" s="58">
        <f t="shared" si="137"/>
        <v>0.1976225854383358</v>
      </c>
    </row>
    <row r="1443" spans="1:17" x14ac:dyDescent="0.4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2">
        <f t="shared" si="132"/>
        <v>1479000000</v>
      </c>
      <c r="K1443" s="5">
        <f t="shared" si="133"/>
        <v>0.18411420204978038</v>
      </c>
      <c r="L1443" t="s">
        <v>21</v>
      </c>
      <c r="M1443" t="s">
        <v>31</v>
      </c>
      <c r="N1443" s="57">
        <f t="shared" si="134"/>
        <v>1479000000</v>
      </c>
      <c r="O1443" s="57">
        <f t="shared" si="135"/>
        <v>503000000</v>
      </c>
      <c r="P1443" s="58">
        <f t="shared" si="136"/>
        <v>0.54136163982430452</v>
      </c>
      <c r="Q1443" s="58">
        <f t="shared" si="137"/>
        <v>0.18411420204978038</v>
      </c>
    </row>
    <row r="1444" spans="1:17" hidden="1" x14ac:dyDescent="0.4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2">
        <f t="shared" si="132"/>
        <v>1276000000</v>
      </c>
      <c r="K1444" s="5">
        <f t="shared" si="133"/>
        <v>0.11185770750988143</v>
      </c>
      <c r="L1444" t="s">
        <v>21</v>
      </c>
      <c r="M1444" t="s">
        <v>31</v>
      </c>
      <c r="N1444" s="57">
        <f t="shared" si="134"/>
        <v>1276000000</v>
      </c>
      <c r="O1444" s="57">
        <f t="shared" si="135"/>
        <v>283000000</v>
      </c>
      <c r="P1444" s="58">
        <f t="shared" si="136"/>
        <v>0.5043478260869565</v>
      </c>
      <c r="Q1444" s="58">
        <f t="shared" si="137"/>
        <v>0.11185770750988143</v>
      </c>
    </row>
    <row r="1445" spans="1:17" hidden="1" x14ac:dyDescent="0.4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2">
        <f t="shared" si="132"/>
        <v>1049562000</v>
      </c>
      <c r="K1445" s="5">
        <f t="shared" si="133"/>
        <v>0.3894486593223862</v>
      </c>
      <c r="L1445" t="s">
        <v>12</v>
      </c>
      <c r="M1445" t="s">
        <v>90</v>
      </c>
      <c r="N1445" s="57">
        <f t="shared" si="134"/>
        <v>1049562000</v>
      </c>
      <c r="O1445" s="57">
        <f t="shared" si="135"/>
        <v>749455000</v>
      </c>
      <c r="P1445" s="58">
        <f t="shared" si="136"/>
        <v>0.54539700685928083</v>
      </c>
      <c r="Q1445" s="58">
        <f t="shared" si="137"/>
        <v>0.3894486593223862</v>
      </c>
    </row>
    <row r="1446" spans="1:17" hidden="1" x14ac:dyDescent="0.4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2">
        <f t="shared" si="132"/>
        <v>1267874000</v>
      </c>
      <c r="K1446" s="5">
        <f t="shared" si="133"/>
        <v>0.39100579626837306</v>
      </c>
      <c r="L1446" t="s">
        <v>12</v>
      </c>
      <c r="M1446" t="s">
        <v>90</v>
      </c>
      <c r="N1446" s="57">
        <f t="shared" si="134"/>
        <v>1267874000</v>
      </c>
      <c r="O1446" s="57">
        <f t="shared" si="135"/>
        <v>927820000</v>
      </c>
      <c r="P1446" s="58">
        <f t="shared" si="136"/>
        <v>0.53431277935156296</v>
      </c>
      <c r="Q1446" s="58">
        <f t="shared" si="137"/>
        <v>0.39100579626837306</v>
      </c>
    </row>
    <row r="1447" spans="1:17" hidden="1" x14ac:dyDescent="0.4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2">
        <f t="shared" si="132"/>
        <v>1449845000</v>
      </c>
      <c r="K1447" s="5">
        <f t="shared" si="133"/>
        <v>0.39673305345358434</v>
      </c>
      <c r="L1447" t="s">
        <v>12</v>
      </c>
      <c r="M1447" t="s">
        <v>90</v>
      </c>
      <c r="N1447" s="57">
        <f t="shared" si="134"/>
        <v>1449845000</v>
      </c>
      <c r="O1447" s="57">
        <f t="shared" si="135"/>
        <v>1074002000</v>
      </c>
      <c r="P1447" s="58">
        <f t="shared" si="136"/>
        <v>0.5355683079588418</v>
      </c>
      <c r="Q1447" s="58">
        <f t="shared" si="137"/>
        <v>0.39673305345358434</v>
      </c>
    </row>
    <row r="1448" spans="1:17" hidden="1" x14ac:dyDescent="0.4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2">
        <f t="shared" si="132"/>
        <v>1728063000</v>
      </c>
      <c r="K1448" s="5">
        <f t="shared" si="133"/>
        <v>0.39974635895505189</v>
      </c>
      <c r="L1448" t="s">
        <v>12</v>
      </c>
      <c r="M1448" t="s">
        <v>90</v>
      </c>
      <c r="N1448" s="57">
        <f t="shared" si="134"/>
        <v>1728063000</v>
      </c>
      <c r="O1448" s="57">
        <f t="shared" si="135"/>
        <v>1267760000</v>
      </c>
      <c r="P1448" s="58">
        <f t="shared" si="136"/>
        <v>0.54488774870239154</v>
      </c>
      <c r="Q1448" s="58">
        <f t="shared" si="137"/>
        <v>0.39974635895505189</v>
      </c>
    </row>
    <row r="1449" spans="1:17" hidden="1" x14ac:dyDescent="0.4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2">
        <f t="shared" si="132"/>
        <v>3651000000</v>
      </c>
      <c r="K1449" s="5">
        <f t="shared" si="133"/>
        <v>0.14231782265144863</v>
      </c>
      <c r="L1449" t="s">
        <v>21</v>
      </c>
      <c r="M1449" t="s">
        <v>505</v>
      </c>
      <c r="N1449" s="57">
        <f t="shared" si="134"/>
        <v>3651000000</v>
      </c>
      <c r="O1449" s="57">
        <f t="shared" si="135"/>
        <v>1621000000</v>
      </c>
      <c r="P1449" s="58">
        <f t="shared" si="136"/>
        <v>0.32054433713784025</v>
      </c>
      <c r="Q1449" s="58">
        <f t="shared" si="137"/>
        <v>0.14231782265144863</v>
      </c>
    </row>
    <row r="1450" spans="1:17" hidden="1" x14ac:dyDescent="0.4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2">
        <f t="shared" si="132"/>
        <v>3972000000</v>
      </c>
      <c r="K1450" s="5">
        <f t="shared" si="133"/>
        <v>0.15493193017622986</v>
      </c>
      <c r="L1450" t="s">
        <v>21</v>
      </c>
      <c r="M1450" t="s">
        <v>505</v>
      </c>
      <c r="N1450" s="57">
        <f t="shared" si="134"/>
        <v>3972000000</v>
      </c>
      <c r="O1450" s="57">
        <f t="shared" si="135"/>
        <v>1855000000</v>
      </c>
      <c r="P1450" s="58">
        <f t="shared" si="136"/>
        <v>0.33174642946629918</v>
      </c>
      <c r="Q1450" s="58">
        <f t="shared" si="137"/>
        <v>0.15493193017622986</v>
      </c>
    </row>
    <row r="1451" spans="1:17" x14ac:dyDescent="0.4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2">
        <f t="shared" si="132"/>
        <v>4087000000</v>
      </c>
      <c r="K1451" s="5">
        <f t="shared" si="133"/>
        <v>0.15989536499632143</v>
      </c>
      <c r="L1451" t="s">
        <v>21</v>
      </c>
      <c r="M1451" t="s">
        <v>505</v>
      </c>
      <c r="N1451" s="57">
        <f t="shared" si="134"/>
        <v>4087000000</v>
      </c>
      <c r="O1451" s="57">
        <f t="shared" si="135"/>
        <v>1956000000</v>
      </c>
      <c r="P1451" s="58">
        <f t="shared" si="136"/>
        <v>0.33409629690182296</v>
      </c>
      <c r="Q1451" s="58">
        <f t="shared" si="137"/>
        <v>0.15989536499632143</v>
      </c>
    </row>
    <row r="1452" spans="1:17" hidden="1" x14ac:dyDescent="0.4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2">
        <f t="shared" si="132"/>
        <v>4033000000</v>
      </c>
      <c r="K1452" s="5">
        <f t="shared" si="133"/>
        <v>0.15737865664324235</v>
      </c>
      <c r="L1452" t="s">
        <v>21</v>
      </c>
      <c r="M1452" t="s">
        <v>505</v>
      </c>
      <c r="N1452" s="57">
        <f t="shared" si="134"/>
        <v>4033000000</v>
      </c>
      <c r="O1452" s="57">
        <f t="shared" si="135"/>
        <v>1926000000</v>
      </c>
      <c r="P1452" s="58">
        <f t="shared" si="136"/>
        <v>0.32954731165223072</v>
      </c>
      <c r="Q1452" s="58">
        <f t="shared" si="137"/>
        <v>0.15737865664324235</v>
      </c>
    </row>
    <row r="1453" spans="1:17" hidden="1" x14ac:dyDescent="0.4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2">
        <f t="shared" si="132"/>
        <v>2409350000</v>
      </c>
      <c r="K1453" s="5">
        <f t="shared" si="133"/>
        <v>0.17034381510712196</v>
      </c>
      <c r="L1453" t="s">
        <v>18</v>
      </c>
      <c r="M1453" t="s">
        <v>507</v>
      </c>
      <c r="N1453" s="57">
        <f t="shared" si="134"/>
        <v>2409350000</v>
      </c>
      <c r="O1453" s="57">
        <f t="shared" si="135"/>
        <v>911884000</v>
      </c>
      <c r="P1453" s="58">
        <f t="shared" si="136"/>
        <v>0.45007684193202679</v>
      </c>
      <c r="Q1453" s="58">
        <f t="shared" si="137"/>
        <v>0.17034381510712196</v>
      </c>
    </row>
    <row r="1454" spans="1:17" hidden="1" x14ac:dyDescent="0.4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2">
        <f t="shared" si="132"/>
        <v>940354000</v>
      </c>
      <c r="K1454" s="5">
        <f t="shared" si="133"/>
        <v>0.2080869652546935</v>
      </c>
      <c r="L1454" t="s">
        <v>18</v>
      </c>
      <c r="M1454" t="s">
        <v>507</v>
      </c>
      <c r="N1454" s="57">
        <f t="shared" si="134"/>
        <v>940354000</v>
      </c>
      <c r="O1454" s="57">
        <f t="shared" si="135"/>
        <v>333589000</v>
      </c>
      <c r="P1454" s="58">
        <f t="shared" si="136"/>
        <v>0.58657632633303869</v>
      </c>
      <c r="Q1454" s="58">
        <f t="shared" si="137"/>
        <v>0.2080869652546935</v>
      </c>
    </row>
    <row r="1455" spans="1:17" hidden="1" x14ac:dyDescent="0.4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2">
        <f t="shared" si="132"/>
        <v>1671151000</v>
      </c>
      <c r="K1455" s="5">
        <f t="shared" si="133"/>
        <v>0.28652688488546502</v>
      </c>
      <c r="L1455" t="s">
        <v>18</v>
      </c>
      <c r="M1455" t="s">
        <v>507</v>
      </c>
      <c r="N1455" s="57">
        <f t="shared" si="134"/>
        <v>1671151000</v>
      </c>
      <c r="O1455" s="57">
        <f t="shared" si="135"/>
        <v>752460000</v>
      </c>
      <c r="P1455" s="58">
        <f t="shared" si="136"/>
        <v>0.63635235122561973</v>
      </c>
      <c r="Q1455" s="58">
        <f t="shared" si="137"/>
        <v>0.28652688488546502</v>
      </c>
    </row>
    <row r="1456" spans="1:17" hidden="1" x14ac:dyDescent="0.4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2">
        <f t="shared" si="132"/>
        <v>2127609000</v>
      </c>
      <c r="K1456" s="5">
        <f t="shared" si="133"/>
        <v>0.28001193072965919</v>
      </c>
      <c r="L1456" t="s">
        <v>18</v>
      </c>
      <c r="M1456" t="s">
        <v>507</v>
      </c>
      <c r="N1456" s="57">
        <f t="shared" si="134"/>
        <v>2127609000</v>
      </c>
      <c r="O1456" s="57">
        <f t="shared" si="135"/>
        <v>854301000</v>
      </c>
      <c r="P1456" s="58">
        <f t="shared" si="136"/>
        <v>0.69736065383020673</v>
      </c>
      <c r="Q1456" s="58">
        <f t="shared" si="137"/>
        <v>0.28001193072965919</v>
      </c>
    </row>
    <row r="1457" spans="1:17" hidden="1" x14ac:dyDescent="0.4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2">
        <f t="shared" si="132"/>
        <v>22733000000</v>
      </c>
      <c r="K1457" s="5">
        <f t="shared" si="133"/>
        <v>7.6110830684438135E-2</v>
      </c>
      <c r="L1457" t="s">
        <v>18</v>
      </c>
      <c r="M1457" t="s">
        <v>196</v>
      </c>
      <c r="N1457" s="57">
        <f t="shared" si="134"/>
        <v>22733000000</v>
      </c>
      <c r="O1457" s="57">
        <f t="shared" si="135"/>
        <v>5579000000</v>
      </c>
      <c r="P1457" s="58">
        <f t="shared" si="136"/>
        <v>0.31013219464945907</v>
      </c>
      <c r="Q1457" s="58">
        <f t="shared" si="137"/>
        <v>7.6110830684438135E-2</v>
      </c>
    </row>
    <row r="1458" spans="1:17" hidden="1" x14ac:dyDescent="0.4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2">
        <f t="shared" si="132"/>
        <v>21240000000</v>
      </c>
      <c r="K1458" s="5">
        <f t="shared" si="133"/>
        <v>6.7046395151447127E-2</v>
      </c>
      <c r="L1458" t="s">
        <v>18</v>
      </c>
      <c r="M1458" t="s">
        <v>196</v>
      </c>
      <c r="N1458" s="57">
        <f t="shared" si="134"/>
        <v>21240000000</v>
      </c>
      <c r="O1458" s="57">
        <f t="shared" si="135"/>
        <v>4779000000</v>
      </c>
      <c r="P1458" s="58">
        <f t="shared" si="136"/>
        <v>0.2979839784508761</v>
      </c>
      <c r="Q1458" s="58">
        <f t="shared" si="137"/>
        <v>6.7046395151447127E-2</v>
      </c>
    </row>
    <row r="1459" spans="1:17" hidden="1" x14ac:dyDescent="0.4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2">
        <f t="shared" si="132"/>
        <v>21340000000</v>
      </c>
      <c r="K1459" s="5">
        <f t="shared" si="133"/>
        <v>6.2450081247073727E-2</v>
      </c>
      <c r="L1459" t="s">
        <v>18</v>
      </c>
      <c r="M1459" t="s">
        <v>196</v>
      </c>
      <c r="N1459" s="57">
        <f t="shared" si="134"/>
        <v>21340000000</v>
      </c>
      <c r="O1459" s="57">
        <f t="shared" si="135"/>
        <v>4535000000</v>
      </c>
      <c r="P1459" s="58">
        <f t="shared" si="136"/>
        <v>0.29386653446803823</v>
      </c>
      <c r="Q1459" s="58">
        <f t="shared" si="137"/>
        <v>6.2450081247073727E-2</v>
      </c>
    </row>
    <row r="1460" spans="1:17" hidden="1" x14ac:dyDescent="0.4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2">
        <f t="shared" si="132"/>
        <v>21788000000</v>
      </c>
      <c r="K1460" s="5">
        <f t="shared" si="133"/>
        <v>6.6544690655282235E-2</v>
      </c>
      <c r="L1460" t="s">
        <v>18</v>
      </c>
      <c r="M1460" t="s">
        <v>196</v>
      </c>
      <c r="N1460" s="57">
        <f t="shared" si="134"/>
        <v>21788000000</v>
      </c>
      <c r="O1460" s="57">
        <f t="shared" si="135"/>
        <v>4910000000</v>
      </c>
      <c r="P1460" s="58">
        <f t="shared" si="136"/>
        <v>0.29529037067154573</v>
      </c>
      <c r="Q1460" s="58">
        <f t="shared" si="137"/>
        <v>6.6544690655282235E-2</v>
      </c>
    </row>
    <row r="1461" spans="1:17" hidden="1" x14ac:dyDescent="0.4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2">
        <f t="shared" si="132"/>
        <v>2163284000</v>
      </c>
      <c r="K1461" s="5">
        <f t="shared" si="133"/>
        <v>0.18375625848488067</v>
      </c>
      <c r="L1461" t="s">
        <v>18</v>
      </c>
      <c r="M1461" t="s">
        <v>288</v>
      </c>
      <c r="N1461" s="57">
        <f t="shared" si="134"/>
        <v>2163284000</v>
      </c>
      <c r="O1461" s="57">
        <f t="shared" si="135"/>
        <v>697217000</v>
      </c>
      <c r="P1461" s="58">
        <f t="shared" si="136"/>
        <v>0.57014813735208203</v>
      </c>
      <c r="Q1461" s="58">
        <f t="shared" si="137"/>
        <v>0.18375625848488067</v>
      </c>
    </row>
    <row r="1462" spans="1:17" hidden="1" x14ac:dyDescent="0.4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2">
        <f t="shared" si="132"/>
        <v>2340400000</v>
      </c>
      <c r="K1462" s="5">
        <f t="shared" si="133"/>
        <v>7.5488080176626726E-2</v>
      </c>
      <c r="L1462" t="s">
        <v>18</v>
      </c>
      <c r="M1462" t="s">
        <v>288</v>
      </c>
      <c r="N1462" s="57">
        <f t="shared" si="134"/>
        <v>2340400000</v>
      </c>
      <c r="O1462" s="57">
        <f t="shared" si="135"/>
        <v>304300000</v>
      </c>
      <c r="P1462" s="58">
        <f t="shared" si="136"/>
        <v>0.58058594428319821</v>
      </c>
      <c r="Q1462" s="58">
        <f t="shared" si="137"/>
        <v>7.5488080176626726E-2</v>
      </c>
    </row>
    <row r="1463" spans="1:17" hidden="1" x14ac:dyDescent="0.4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2">
        <f t="shared" si="132"/>
        <v>2537200000</v>
      </c>
      <c r="K1463" s="5">
        <f t="shared" si="133"/>
        <v>0.20974611167321583</v>
      </c>
      <c r="L1463" t="s">
        <v>18</v>
      </c>
      <c r="M1463" t="s">
        <v>288</v>
      </c>
      <c r="N1463" s="57">
        <f t="shared" si="134"/>
        <v>2537200000</v>
      </c>
      <c r="O1463" s="57">
        <f t="shared" si="135"/>
        <v>891400000</v>
      </c>
      <c r="P1463" s="58">
        <f t="shared" si="136"/>
        <v>0.59700228240664488</v>
      </c>
      <c r="Q1463" s="58">
        <f t="shared" si="137"/>
        <v>0.20974611167321583</v>
      </c>
    </row>
    <row r="1464" spans="1:17" hidden="1" x14ac:dyDescent="0.4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2">
        <f t="shared" si="132"/>
        <v>2491300000</v>
      </c>
      <c r="K1464" s="5">
        <f t="shared" si="133"/>
        <v>0.18516894443226389</v>
      </c>
      <c r="L1464" t="s">
        <v>18</v>
      </c>
      <c r="M1464" t="s">
        <v>288</v>
      </c>
      <c r="N1464" s="57">
        <f t="shared" si="134"/>
        <v>2491300000</v>
      </c>
      <c r="O1464" s="57">
        <f t="shared" si="135"/>
        <v>760100000</v>
      </c>
      <c r="P1464" s="58">
        <f t="shared" si="136"/>
        <v>0.60690881629272331</v>
      </c>
      <c r="Q1464" s="58">
        <f t="shared" si="137"/>
        <v>0.18516894443226389</v>
      </c>
    </row>
    <row r="1465" spans="1:17" hidden="1" x14ac:dyDescent="0.4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2">
        <f t="shared" si="132"/>
        <v>7356972000</v>
      </c>
      <c r="K1465" s="5">
        <f t="shared" si="133"/>
        <v>0.1200433319375732</v>
      </c>
      <c r="L1465" t="s">
        <v>18</v>
      </c>
      <c r="M1465" t="s">
        <v>256</v>
      </c>
      <c r="N1465" s="57">
        <f t="shared" si="134"/>
        <v>7356972000</v>
      </c>
      <c r="O1465" s="57">
        <f t="shared" si="135"/>
        <v>3106526000</v>
      </c>
      <c r="P1465" s="58">
        <f t="shared" si="136"/>
        <v>0.28429037189820128</v>
      </c>
      <c r="Q1465" s="58">
        <f t="shared" si="137"/>
        <v>0.1200433319375732</v>
      </c>
    </row>
    <row r="1466" spans="1:17" hidden="1" x14ac:dyDescent="0.4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2">
        <f t="shared" si="132"/>
        <v>7817659000</v>
      </c>
      <c r="K1466" s="5">
        <f t="shared" si="133"/>
        <v>0.12218237039859246</v>
      </c>
      <c r="L1466" t="s">
        <v>18</v>
      </c>
      <c r="M1466" t="s">
        <v>256</v>
      </c>
      <c r="N1466" s="57">
        <f t="shared" si="134"/>
        <v>7817659000</v>
      </c>
      <c r="O1466" s="57">
        <f t="shared" si="135"/>
        <v>3350570000</v>
      </c>
      <c r="P1466" s="58">
        <f t="shared" si="136"/>
        <v>0.2850798841951937</v>
      </c>
      <c r="Q1466" s="58">
        <f t="shared" si="137"/>
        <v>0.12218237039859246</v>
      </c>
    </row>
    <row r="1467" spans="1:17" hidden="1" x14ac:dyDescent="0.4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2">
        <f t="shared" si="132"/>
        <v>8301885000</v>
      </c>
      <c r="K1467" s="5">
        <f t="shared" si="133"/>
        <v>0.1240267735436814</v>
      </c>
      <c r="L1467" t="s">
        <v>18</v>
      </c>
      <c r="M1467" t="s">
        <v>256</v>
      </c>
      <c r="N1467" s="57">
        <f t="shared" si="134"/>
        <v>8301885000</v>
      </c>
      <c r="O1467" s="57">
        <f t="shared" si="135"/>
        <v>3606501000</v>
      </c>
      <c r="P1467" s="58">
        <f t="shared" si="136"/>
        <v>0.28549999317362884</v>
      </c>
      <c r="Q1467" s="58">
        <f t="shared" si="137"/>
        <v>0.1240267735436814</v>
      </c>
    </row>
    <row r="1468" spans="1:17" hidden="1" x14ac:dyDescent="0.4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2">
        <f t="shared" si="132"/>
        <v>8910415000</v>
      </c>
      <c r="K1468" s="5">
        <f t="shared" si="133"/>
        <v>0.11971909589865716</v>
      </c>
      <c r="L1468" t="s">
        <v>18</v>
      </c>
      <c r="M1468" t="s">
        <v>256</v>
      </c>
      <c r="N1468" s="57">
        <f t="shared" si="134"/>
        <v>8910415000</v>
      </c>
      <c r="O1468" s="57">
        <f t="shared" si="135"/>
        <v>3704700000</v>
      </c>
      <c r="P1468" s="58">
        <f t="shared" si="136"/>
        <v>0.28794418654191523</v>
      </c>
      <c r="Q1468" s="58">
        <f t="shared" si="137"/>
        <v>0.11971909589865716</v>
      </c>
    </row>
    <row r="1469" spans="1:17" hidden="1" x14ac:dyDescent="0.4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2">
        <f t="shared" si="132"/>
        <v>1633834000</v>
      </c>
      <c r="K1469" s="5">
        <f t="shared" si="133"/>
        <v>0.23582705857837102</v>
      </c>
      <c r="L1469" t="s">
        <v>46</v>
      </c>
      <c r="M1469" t="s">
        <v>47</v>
      </c>
      <c r="N1469" s="57">
        <f t="shared" si="134"/>
        <v>1633834000</v>
      </c>
      <c r="O1469" s="57">
        <f t="shared" si="135"/>
        <v>846505000</v>
      </c>
      <c r="P1469" s="58">
        <f t="shared" si="136"/>
        <v>0.45516832910063643</v>
      </c>
      <c r="Q1469" s="58">
        <f t="shared" si="137"/>
        <v>0.23582705857837102</v>
      </c>
    </row>
    <row r="1470" spans="1:17" hidden="1" x14ac:dyDescent="0.4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2">
        <f t="shared" si="132"/>
        <v>1655487000</v>
      </c>
      <c r="K1470" s="5">
        <f t="shared" si="133"/>
        <v>0.23918588608208965</v>
      </c>
      <c r="L1470" t="s">
        <v>46</v>
      </c>
      <c r="M1470" t="s">
        <v>47</v>
      </c>
      <c r="N1470" s="57">
        <f t="shared" si="134"/>
        <v>1655487000</v>
      </c>
      <c r="O1470" s="57">
        <f t="shared" si="135"/>
        <v>835776000</v>
      </c>
      <c r="P1470" s="58">
        <f t="shared" si="136"/>
        <v>0.47377422298843275</v>
      </c>
      <c r="Q1470" s="58">
        <f t="shared" si="137"/>
        <v>0.23918588608208965</v>
      </c>
    </row>
    <row r="1471" spans="1:17" hidden="1" x14ac:dyDescent="0.4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2">
        <f t="shared" si="132"/>
        <v>1716711000</v>
      </c>
      <c r="K1471" s="5">
        <f t="shared" si="133"/>
        <v>0.23778464377316064</v>
      </c>
      <c r="L1471" t="s">
        <v>46</v>
      </c>
      <c r="M1471" t="s">
        <v>47</v>
      </c>
      <c r="N1471" s="57">
        <f t="shared" si="134"/>
        <v>1716711000</v>
      </c>
      <c r="O1471" s="57">
        <f t="shared" si="135"/>
        <v>860803000</v>
      </c>
      <c r="P1471" s="58">
        <f t="shared" si="136"/>
        <v>0.47421711308681125</v>
      </c>
      <c r="Q1471" s="58">
        <f t="shared" si="137"/>
        <v>0.23778464377316064</v>
      </c>
    </row>
    <row r="1472" spans="1:17" hidden="1" x14ac:dyDescent="0.4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2">
        <f t="shared" si="132"/>
        <v>1749853000</v>
      </c>
      <c r="K1472" s="5">
        <f t="shared" si="133"/>
        <v>0.22379565939515117</v>
      </c>
      <c r="L1472" t="s">
        <v>46</v>
      </c>
      <c r="M1472" t="s">
        <v>47</v>
      </c>
      <c r="N1472" s="57">
        <f t="shared" si="134"/>
        <v>1749853000</v>
      </c>
      <c r="O1472" s="57">
        <f t="shared" si="135"/>
        <v>842829000</v>
      </c>
      <c r="P1472" s="58">
        <f t="shared" si="136"/>
        <v>0.46463696192179371</v>
      </c>
      <c r="Q1472" s="58">
        <f t="shared" si="137"/>
        <v>0.22379565939515117</v>
      </c>
    </row>
    <row r="1473" spans="1:17" hidden="1" x14ac:dyDescent="0.4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2">
        <f t="shared" si="132"/>
        <v>5295500000</v>
      </c>
      <c r="K1473" s="5">
        <f t="shared" si="133"/>
        <v>0.1250369707191904</v>
      </c>
      <c r="L1473" t="s">
        <v>24</v>
      </c>
      <c r="M1473" t="s">
        <v>29</v>
      </c>
      <c r="N1473" s="57">
        <f t="shared" si="134"/>
        <v>5295500000</v>
      </c>
      <c r="O1473" s="57">
        <f t="shared" si="135"/>
        <v>1564200000</v>
      </c>
      <c r="P1473" s="58">
        <f t="shared" si="136"/>
        <v>0.42330474264382612</v>
      </c>
      <c r="Q1473" s="58">
        <f t="shared" si="137"/>
        <v>0.1250369707191904</v>
      </c>
    </row>
    <row r="1474" spans="1:17" hidden="1" x14ac:dyDescent="0.4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2">
        <f t="shared" ref="J1474:J1537" si="138">E1474-F1474</f>
        <v>5529100000</v>
      </c>
      <c r="K1474" s="5">
        <f t="shared" ref="K1474:K1537" si="139">(J1474-G1474-H1474-I1474)/E1474</f>
        <v>0.1288969695117759</v>
      </c>
      <c r="L1474" t="s">
        <v>24</v>
      </c>
      <c r="M1474" t="s">
        <v>29</v>
      </c>
      <c r="N1474" s="57">
        <f t="shared" si="134"/>
        <v>5529100000</v>
      </c>
      <c r="O1474" s="57">
        <f t="shared" si="135"/>
        <v>1687300000</v>
      </c>
      <c r="P1474" s="58">
        <f t="shared" si="136"/>
        <v>0.422381458026172</v>
      </c>
      <c r="Q1474" s="58">
        <f t="shared" si="137"/>
        <v>0.1288969695117759</v>
      </c>
    </row>
    <row r="1475" spans="1:17" hidden="1" x14ac:dyDescent="0.4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2">
        <f t="shared" si="138"/>
        <v>7492000000</v>
      </c>
      <c r="K1475" s="5">
        <f t="shared" si="139"/>
        <v>0.11277946191739295</v>
      </c>
      <c r="L1475" t="s">
        <v>24</v>
      </c>
      <c r="M1475" t="s">
        <v>29</v>
      </c>
      <c r="N1475" s="57">
        <f t="shared" ref="N1475:N1538" si="140">E1475-F1475</f>
        <v>7492000000</v>
      </c>
      <c r="O1475" s="57">
        <f t="shared" ref="O1475:O1538" si="141">N1475-G1475-H1475-I1475</f>
        <v>1904800000</v>
      </c>
      <c r="P1475" s="58">
        <f t="shared" ref="P1475:P1538" si="142">1-(F1475/E1475)</f>
        <v>0.44358658582796517</v>
      </c>
      <c r="Q1475" s="58">
        <f t="shared" ref="Q1475:Q1538" si="143">O1475/E1475</f>
        <v>0.11277946191739295</v>
      </c>
    </row>
    <row r="1476" spans="1:17" hidden="1" x14ac:dyDescent="0.4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2">
        <f t="shared" si="138"/>
        <v>7755900000</v>
      </c>
      <c r="K1476" s="5">
        <f t="shared" si="139"/>
        <v>0.14449998231695096</v>
      </c>
      <c r="L1476" t="s">
        <v>24</v>
      </c>
      <c r="M1476" t="s">
        <v>29</v>
      </c>
      <c r="N1476" s="57">
        <f t="shared" si="140"/>
        <v>7755900000</v>
      </c>
      <c r="O1476" s="57">
        <f t="shared" si="141"/>
        <v>2451500000</v>
      </c>
      <c r="P1476" s="58">
        <f t="shared" si="142"/>
        <v>0.45715986655192331</v>
      </c>
      <c r="Q1476" s="58">
        <f t="shared" si="143"/>
        <v>0.14449998231695096</v>
      </c>
    </row>
    <row r="1477" spans="1:17" hidden="1" x14ac:dyDescent="0.4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2">
        <f t="shared" si="138"/>
        <v>751000000</v>
      </c>
      <c r="K1477" s="5">
        <f t="shared" si="139"/>
        <v>0.38794233289646135</v>
      </c>
      <c r="L1477" t="s">
        <v>18</v>
      </c>
      <c r="M1477" t="s">
        <v>76</v>
      </c>
      <c r="N1477" s="57">
        <f t="shared" si="140"/>
        <v>751000000</v>
      </c>
      <c r="O1477" s="57">
        <f t="shared" si="141"/>
        <v>296000000</v>
      </c>
      <c r="P1477" s="58">
        <f t="shared" si="142"/>
        <v>0.98427260812581918</v>
      </c>
      <c r="Q1477" s="58">
        <f t="shared" si="143"/>
        <v>0.38794233289646135</v>
      </c>
    </row>
    <row r="1478" spans="1:17" hidden="1" x14ac:dyDescent="0.4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2">
        <f t="shared" si="138"/>
        <v>927000000</v>
      </c>
      <c r="K1478" s="5">
        <f t="shared" si="139"/>
        <v>0.31111111111111112</v>
      </c>
      <c r="L1478" t="s">
        <v>18</v>
      </c>
      <c r="M1478" t="s">
        <v>76</v>
      </c>
      <c r="N1478" s="57">
        <f t="shared" si="140"/>
        <v>927000000</v>
      </c>
      <c r="O1478" s="57">
        <f t="shared" si="141"/>
        <v>294000000</v>
      </c>
      <c r="P1478" s="58">
        <f t="shared" si="142"/>
        <v>0.98095238095238091</v>
      </c>
      <c r="Q1478" s="58">
        <f t="shared" si="143"/>
        <v>0.31111111111111112</v>
      </c>
    </row>
    <row r="1479" spans="1:17" hidden="1" x14ac:dyDescent="0.4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2">
        <f t="shared" si="138"/>
        <v>1206000000</v>
      </c>
      <c r="K1479" s="5">
        <f t="shared" si="139"/>
        <v>0.27287319422150885</v>
      </c>
      <c r="L1479" t="s">
        <v>18</v>
      </c>
      <c r="M1479" t="s">
        <v>76</v>
      </c>
      <c r="N1479" s="57">
        <f t="shared" si="140"/>
        <v>1206000000</v>
      </c>
      <c r="O1479" s="57">
        <f t="shared" si="141"/>
        <v>340000000</v>
      </c>
      <c r="P1479" s="58">
        <f t="shared" si="142"/>
        <v>0.9678972712680578</v>
      </c>
      <c r="Q1479" s="58">
        <f t="shared" si="143"/>
        <v>0.27287319422150885</v>
      </c>
    </row>
    <row r="1480" spans="1:17" hidden="1" x14ac:dyDescent="0.4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2">
        <f t="shared" si="138"/>
        <v>1434000000</v>
      </c>
      <c r="K1480" s="5">
        <f t="shared" si="139"/>
        <v>0.15549597855227881</v>
      </c>
      <c r="L1480" t="s">
        <v>18</v>
      </c>
      <c r="M1480" t="s">
        <v>76</v>
      </c>
      <c r="N1480" s="57">
        <f t="shared" si="140"/>
        <v>1434000000</v>
      </c>
      <c r="O1480" s="57">
        <f t="shared" si="141"/>
        <v>232000000</v>
      </c>
      <c r="P1480" s="58">
        <f t="shared" si="142"/>
        <v>0.96112600536193027</v>
      </c>
      <c r="Q1480" s="58">
        <f t="shared" si="143"/>
        <v>0.15549597855227881</v>
      </c>
    </row>
    <row r="1481" spans="1:17" hidden="1" x14ac:dyDescent="0.4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2">
        <f t="shared" si="138"/>
        <v>12884000000</v>
      </c>
      <c r="K1481" s="5">
        <f t="shared" si="139"/>
        <v>0.2025886754992173</v>
      </c>
      <c r="L1481" t="s">
        <v>46</v>
      </c>
      <c r="M1481" t="s">
        <v>49</v>
      </c>
      <c r="N1481" s="57">
        <f t="shared" si="140"/>
        <v>12884000000</v>
      </c>
      <c r="O1481" s="57">
        <f t="shared" si="141"/>
        <v>5306000000</v>
      </c>
      <c r="P1481" s="58">
        <f t="shared" si="142"/>
        <v>0.49192470696040624</v>
      </c>
      <c r="Q1481" s="58">
        <f t="shared" si="143"/>
        <v>0.2025886754992173</v>
      </c>
    </row>
    <row r="1482" spans="1:17" hidden="1" x14ac:dyDescent="0.4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2">
        <f t="shared" si="138"/>
        <v>13304000000</v>
      </c>
      <c r="K1482" s="5">
        <f t="shared" si="139"/>
        <v>0.20085375726797675</v>
      </c>
      <c r="L1482" t="s">
        <v>46</v>
      </c>
      <c r="M1482" t="s">
        <v>49</v>
      </c>
      <c r="N1482" s="57">
        <f t="shared" si="140"/>
        <v>13304000000</v>
      </c>
      <c r="O1482" s="57">
        <f t="shared" si="141"/>
        <v>5458000000</v>
      </c>
      <c r="P1482" s="58">
        <f t="shared" si="142"/>
        <v>0.48958563332597338</v>
      </c>
      <c r="Q1482" s="58">
        <f t="shared" si="143"/>
        <v>0.20085375726797675</v>
      </c>
    </row>
    <row r="1483" spans="1:17" hidden="1" x14ac:dyDescent="0.4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2">
        <f t="shared" si="138"/>
        <v>13092000000</v>
      </c>
      <c r="K1483" s="5">
        <f t="shared" si="139"/>
        <v>0.19067685996643668</v>
      </c>
      <c r="L1483" t="s">
        <v>46</v>
      </c>
      <c r="M1483" t="s">
        <v>49</v>
      </c>
      <c r="N1483" s="57">
        <f t="shared" si="140"/>
        <v>13092000000</v>
      </c>
      <c r="O1483" s="57">
        <f t="shared" si="141"/>
        <v>5113000000</v>
      </c>
      <c r="P1483" s="58">
        <f t="shared" si="142"/>
        <v>0.48823419727764306</v>
      </c>
      <c r="Q1483" s="58">
        <f t="shared" si="143"/>
        <v>0.19067685996643668</v>
      </c>
    </row>
    <row r="1484" spans="1:17" hidden="1" x14ac:dyDescent="0.4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2">
        <f t="shared" si="138"/>
        <v>12555000000</v>
      </c>
      <c r="K1484" s="5">
        <f t="shared" si="139"/>
        <v>0.15985520361990951</v>
      </c>
      <c r="L1484" t="s">
        <v>46</v>
      </c>
      <c r="M1484" t="s">
        <v>49</v>
      </c>
      <c r="N1484" s="57">
        <f t="shared" si="140"/>
        <v>12555000000</v>
      </c>
      <c r="O1484" s="57">
        <f t="shared" si="141"/>
        <v>4416000000</v>
      </c>
      <c r="P1484" s="58">
        <f t="shared" si="142"/>
        <v>0.45447963800904978</v>
      </c>
      <c r="Q1484" s="58">
        <f t="shared" si="143"/>
        <v>0.15985520361990951</v>
      </c>
    </row>
    <row r="1485" spans="1:17" hidden="1" x14ac:dyDescent="0.4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2">
        <f t="shared" si="138"/>
        <v>1566054000</v>
      </c>
      <c r="K1485" s="5">
        <f t="shared" si="139"/>
        <v>9.3649391525089401E-2</v>
      </c>
      <c r="L1485" t="s">
        <v>18</v>
      </c>
      <c r="M1485" t="s">
        <v>516</v>
      </c>
      <c r="N1485" s="57">
        <f t="shared" si="140"/>
        <v>1566054000</v>
      </c>
      <c r="O1485" s="57">
        <f t="shared" si="141"/>
        <v>436792000</v>
      </c>
      <c r="P1485" s="58">
        <f t="shared" si="142"/>
        <v>0.33576623242969739</v>
      </c>
      <c r="Q1485" s="58">
        <f t="shared" si="143"/>
        <v>9.3649391525089401E-2</v>
      </c>
    </row>
    <row r="1486" spans="1:17" hidden="1" x14ac:dyDescent="0.4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2">
        <f t="shared" si="138"/>
        <v>1753609000</v>
      </c>
      <c r="K1486" s="5">
        <f t="shared" si="139"/>
        <v>9.9645987131310815E-2</v>
      </c>
      <c r="L1486" t="s">
        <v>18</v>
      </c>
      <c r="M1486" t="s">
        <v>516</v>
      </c>
      <c r="N1486" s="57">
        <f t="shared" si="140"/>
        <v>1753609000</v>
      </c>
      <c r="O1486" s="57">
        <f t="shared" si="141"/>
        <v>514650000</v>
      </c>
      <c r="P1486" s="58">
        <f t="shared" si="142"/>
        <v>0.33953191459700927</v>
      </c>
      <c r="Q1486" s="58">
        <f t="shared" si="143"/>
        <v>9.9645987131310815E-2</v>
      </c>
    </row>
    <row r="1487" spans="1:17" hidden="1" x14ac:dyDescent="0.4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2">
        <f t="shared" si="138"/>
        <v>1950415000</v>
      </c>
      <c r="K1487" s="5">
        <f t="shared" si="139"/>
        <v>0.10320402891250702</v>
      </c>
      <c r="L1487" t="s">
        <v>18</v>
      </c>
      <c r="M1487" t="s">
        <v>516</v>
      </c>
      <c r="N1487" s="57">
        <f t="shared" si="140"/>
        <v>1950415000</v>
      </c>
      <c r="O1487" s="57">
        <f t="shared" si="141"/>
        <v>589472000</v>
      </c>
      <c r="P1487" s="58">
        <f t="shared" si="142"/>
        <v>0.34147624662645104</v>
      </c>
      <c r="Q1487" s="58">
        <f t="shared" si="143"/>
        <v>0.10320402891250702</v>
      </c>
    </row>
    <row r="1488" spans="1:17" hidden="1" x14ac:dyDescent="0.4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2">
        <f t="shared" si="138"/>
        <v>2143174000</v>
      </c>
      <c r="K1488" s="5">
        <f t="shared" si="139"/>
        <v>0.10447398517338854</v>
      </c>
      <c r="L1488" t="s">
        <v>18</v>
      </c>
      <c r="M1488" t="s">
        <v>516</v>
      </c>
      <c r="N1488" s="57">
        <f t="shared" si="140"/>
        <v>2143174000</v>
      </c>
      <c r="O1488" s="57">
        <f t="shared" si="141"/>
        <v>650508000</v>
      </c>
      <c r="P1488" s="58">
        <f t="shared" si="142"/>
        <v>0.34420165270833225</v>
      </c>
      <c r="Q1488" s="58">
        <f t="shared" si="143"/>
        <v>0.10447398517338854</v>
      </c>
    </row>
    <row r="1489" spans="1:17" hidden="1" x14ac:dyDescent="0.4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2">
        <f t="shared" si="138"/>
        <v>2358000000</v>
      </c>
      <c r="K1489" s="5">
        <f t="shared" si="139"/>
        <v>4.0001163670215861E-2</v>
      </c>
      <c r="L1489" t="s">
        <v>35</v>
      </c>
      <c r="M1489" t="s">
        <v>123</v>
      </c>
      <c r="N1489" s="57">
        <f t="shared" si="140"/>
        <v>2358000000</v>
      </c>
      <c r="O1489" s="57">
        <f t="shared" si="141"/>
        <v>1375000000</v>
      </c>
      <c r="P1489" s="58">
        <f t="shared" si="142"/>
        <v>6.8598359224995686E-2</v>
      </c>
      <c r="Q1489" s="58">
        <f t="shared" si="143"/>
        <v>4.0001163670215861E-2</v>
      </c>
    </row>
    <row r="1490" spans="1:17" hidden="1" x14ac:dyDescent="0.4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2">
        <f t="shared" si="138"/>
        <v>2685000000</v>
      </c>
      <c r="K1490" s="5">
        <f t="shared" si="139"/>
        <v>3.8052155401809472E-2</v>
      </c>
      <c r="L1490" t="s">
        <v>35</v>
      </c>
      <c r="M1490" t="s">
        <v>123</v>
      </c>
      <c r="N1490" s="57">
        <f t="shared" si="140"/>
        <v>2685000000</v>
      </c>
      <c r="O1490" s="57">
        <f t="shared" si="141"/>
        <v>1430000000</v>
      </c>
      <c r="P1490" s="58">
        <f t="shared" si="142"/>
        <v>7.1447578499201692E-2</v>
      </c>
      <c r="Q1490" s="58">
        <f t="shared" si="143"/>
        <v>3.8052155401809472E-2</v>
      </c>
    </row>
    <row r="1491" spans="1:17" hidden="1" x14ac:dyDescent="0.4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2">
        <f t="shared" si="138"/>
        <v>3917000000</v>
      </c>
      <c r="K1491" s="5">
        <f t="shared" si="139"/>
        <v>5.2425494887970416E-2</v>
      </c>
      <c r="L1491" t="s">
        <v>35</v>
      </c>
      <c r="M1491" t="s">
        <v>123</v>
      </c>
      <c r="N1491" s="57">
        <f t="shared" si="140"/>
        <v>3917000000</v>
      </c>
      <c r="O1491" s="57">
        <f t="shared" si="141"/>
        <v>2169000000</v>
      </c>
      <c r="P1491" s="58">
        <f t="shared" si="142"/>
        <v>9.4675271312208431E-2</v>
      </c>
      <c r="Q1491" s="58">
        <f t="shared" si="143"/>
        <v>5.2425494887970416E-2</v>
      </c>
    </row>
    <row r="1492" spans="1:17" hidden="1" x14ac:dyDescent="0.4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2">
        <f t="shared" si="138"/>
        <v>4697000000</v>
      </c>
      <c r="K1492" s="5">
        <f t="shared" si="139"/>
        <v>7.6814619994034869E-2</v>
      </c>
      <c r="L1492" t="s">
        <v>35</v>
      </c>
      <c r="M1492" t="s">
        <v>123</v>
      </c>
      <c r="N1492" s="57">
        <f t="shared" si="140"/>
        <v>4697000000</v>
      </c>
      <c r="O1492" s="57">
        <f t="shared" si="141"/>
        <v>2833000000</v>
      </c>
      <c r="P1492" s="58">
        <f t="shared" si="142"/>
        <v>0.12735554892763212</v>
      </c>
      <c r="Q1492" s="58">
        <f t="shared" si="143"/>
        <v>7.6814619994034869E-2</v>
      </c>
    </row>
    <row r="1493" spans="1:17" hidden="1" x14ac:dyDescent="0.4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2">
        <f t="shared" si="138"/>
        <v>3764000000</v>
      </c>
      <c r="K1493" s="5">
        <f t="shared" si="139"/>
        <v>5.5151128853701901E-2</v>
      </c>
      <c r="L1493" t="s">
        <v>82</v>
      </c>
      <c r="M1493" t="s">
        <v>340</v>
      </c>
      <c r="N1493" s="57">
        <f t="shared" si="140"/>
        <v>3764000000</v>
      </c>
      <c r="O1493" s="57">
        <f t="shared" si="141"/>
        <v>1644000000</v>
      </c>
      <c r="P1493" s="58">
        <f t="shared" si="142"/>
        <v>0.12627058941930291</v>
      </c>
      <c r="Q1493" s="58">
        <f t="shared" si="143"/>
        <v>5.5151128853701901E-2</v>
      </c>
    </row>
    <row r="1494" spans="1:17" hidden="1" x14ac:dyDescent="0.4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2">
        <f t="shared" si="138"/>
        <v>3516000000</v>
      </c>
      <c r="K1494" s="5">
        <f t="shared" si="139"/>
        <v>2.0717534108135423E-2</v>
      </c>
      <c r="L1494" t="s">
        <v>82</v>
      </c>
      <c r="M1494" t="s">
        <v>340</v>
      </c>
      <c r="N1494" s="57">
        <f t="shared" si="140"/>
        <v>3516000000</v>
      </c>
      <c r="O1494" s="57">
        <f t="shared" si="141"/>
        <v>779000000</v>
      </c>
      <c r="P1494" s="58">
        <f t="shared" si="142"/>
        <v>9.3508151378952742E-2</v>
      </c>
      <c r="Q1494" s="58">
        <f t="shared" si="143"/>
        <v>2.0717534108135423E-2</v>
      </c>
    </row>
    <row r="1495" spans="1:17" hidden="1" x14ac:dyDescent="0.4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2">
        <f t="shared" si="138"/>
        <v>4960000000</v>
      </c>
      <c r="K1495" s="5">
        <f t="shared" si="139"/>
        <v>4.0262840548322791E-2</v>
      </c>
      <c r="L1495" t="s">
        <v>82</v>
      </c>
      <c r="M1495" t="s">
        <v>340</v>
      </c>
      <c r="N1495" s="57">
        <f t="shared" si="140"/>
        <v>4960000000</v>
      </c>
      <c r="O1495" s="57">
        <f t="shared" si="141"/>
        <v>1636000000</v>
      </c>
      <c r="P1495" s="58">
        <f t="shared" si="142"/>
        <v>0.12206826963305684</v>
      </c>
      <c r="Q1495" s="58">
        <f t="shared" si="143"/>
        <v>4.0262840548322791E-2</v>
      </c>
    </row>
    <row r="1496" spans="1:17" hidden="1" x14ac:dyDescent="0.4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2">
        <f t="shared" si="138"/>
        <v>6245000000</v>
      </c>
      <c r="K1496" s="5">
        <f t="shared" si="139"/>
        <v>9.9926857302079342E-2</v>
      </c>
      <c r="L1496" t="s">
        <v>82</v>
      </c>
      <c r="M1496" t="s">
        <v>340</v>
      </c>
      <c r="N1496" s="57">
        <f t="shared" si="140"/>
        <v>6245000000</v>
      </c>
      <c r="O1496" s="57">
        <f t="shared" si="141"/>
        <v>2869000000</v>
      </c>
      <c r="P1496" s="58">
        <f t="shared" si="142"/>
        <v>0.21751245167357458</v>
      </c>
      <c r="Q1496" s="58">
        <f t="shared" si="143"/>
        <v>9.9926857302079342E-2</v>
      </c>
    </row>
    <row r="1497" spans="1:17" hidden="1" x14ac:dyDescent="0.4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2">
        <f t="shared" si="138"/>
        <v>604216000</v>
      </c>
      <c r="K1497" s="5">
        <f t="shared" si="139"/>
        <v>0.19883337970301473</v>
      </c>
      <c r="L1497" t="s">
        <v>21</v>
      </c>
      <c r="M1497" t="s">
        <v>56</v>
      </c>
      <c r="N1497" s="57">
        <f t="shared" si="140"/>
        <v>604216000</v>
      </c>
      <c r="O1497" s="57">
        <f t="shared" si="141"/>
        <v>356619000</v>
      </c>
      <c r="P1497" s="58">
        <f t="shared" si="142"/>
        <v>0.33688140382491327</v>
      </c>
      <c r="Q1497" s="58">
        <f t="shared" si="143"/>
        <v>0.19883337970301473</v>
      </c>
    </row>
    <row r="1498" spans="1:17" hidden="1" x14ac:dyDescent="0.4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2">
        <f t="shared" si="138"/>
        <v>694867000</v>
      </c>
      <c r="K1498" s="5">
        <f t="shared" si="139"/>
        <v>0.18529238654171742</v>
      </c>
      <c r="L1498" t="s">
        <v>21</v>
      </c>
      <c r="M1498" t="s">
        <v>56</v>
      </c>
      <c r="N1498" s="57">
        <f t="shared" si="140"/>
        <v>694867000</v>
      </c>
      <c r="O1498" s="57">
        <f t="shared" si="141"/>
        <v>382500000</v>
      </c>
      <c r="P1498" s="58">
        <f t="shared" si="142"/>
        <v>0.33661062682113352</v>
      </c>
      <c r="Q1498" s="58">
        <f t="shared" si="143"/>
        <v>0.18529238654171742</v>
      </c>
    </row>
    <row r="1499" spans="1:17" hidden="1" x14ac:dyDescent="0.4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2">
        <f t="shared" si="138"/>
        <v>777985000</v>
      </c>
      <c r="K1499" s="5">
        <f t="shared" si="139"/>
        <v>0.17640445351360121</v>
      </c>
      <c r="L1499" t="s">
        <v>21</v>
      </c>
      <c r="M1499" t="s">
        <v>56</v>
      </c>
      <c r="N1499" s="57">
        <f t="shared" si="140"/>
        <v>777985000</v>
      </c>
      <c r="O1499" s="57">
        <f t="shared" si="141"/>
        <v>431640000</v>
      </c>
      <c r="P1499" s="58">
        <f t="shared" si="142"/>
        <v>0.31795018711606671</v>
      </c>
      <c r="Q1499" s="58">
        <f t="shared" si="143"/>
        <v>0.17640445351360121</v>
      </c>
    </row>
    <row r="1500" spans="1:17" hidden="1" x14ac:dyDescent="0.4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2">
        <f t="shared" si="138"/>
        <v>924360000</v>
      </c>
      <c r="K1500" s="5">
        <f t="shared" si="139"/>
        <v>0.1921565467104101</v>
      </c>
      <c r="L1500" t="s">
        <v>21</v>
      </c>
      <c r="M1500" t="s">
        <v>56</v>
      </c>
      <c r="N1500" s="57">
        <f t="shared" si="140"/>
        <v>924360000</v>
      </c>
      <c r="O1500" s="57">
        <f t="shared" si="141"/>
        <v>534107000</v>
      </c>
      <c r="P1500" s="58">
        <f t="shared" si="142"/>
        <v>0.33255850516326257</v>
      </c>
      <c r="Q1500" s="58">
        <f t="shared" si="143"/>
        <v>0.1921565467104101</v>
      </c>
    </row>
    <row r="1501" spans="1:17" hidden="1" x14ac:dyDescent="0.4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2">
        <f t="shared" si="138"/>
        <v>6368000000</v>
      </c>
      <c r="K1501" s="5">
        <f t="shared" si="139"/>
        <v>0.20951267056530215</v>
      </c>
      <c r="L1501" t="s">
        <v>21</v>
      </c>
      <c r="M1501" t="s">
        <v>33</v>
      </c>
      <c r="N1501" s="57">
        <f t="shared" si="140"/>
        <v>6368000000</v>
      </c>
      <c r="O1501" s="57">
        <f t="shared" si="141"/>
        <v>2687000000</v>
      </c>
      <c r="P1501" s="58">
        <f t="shared" si="142"/>
        <v>0.49653021442495127</v>
      </c>
      <c r="Q1501" s="58">
        <f t="shared" si="143"/>
        <v>0.20951267056530215</v>
      </c>
    </row>
    <row r="1502" spans="1:17" hidden="1" x14ac:dyDescent="0.4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2">
        <f t="shared" si="138"/>
        <v>6364000000</v>
      </c>
      <c r="K1502" s="5">
        <f t="shared" si="139"/>
        <v>0.24448996312986482</v>
      </c>
      <c r="L1502" t="s">
        <v>21</v>
      </c>
      <c r="M1502" t="s">
        <v>33</v>
      </c>
      <c r="N1502" s="57">
        <f t="shared" si="140"/>
        <v>6364000000</v>
      </c>
      <c r="O1502" s="57">
        <f t="shared" si="141"/>
        <v>2984000000</v>
      </c>
      <c r="P1502" s="58">
        <f t="shared" si="142"/>
        <v>0.52142564522736579</v>
      </c>
      <c r="Q1502" s="58">
        <f t="shared" si="143"/>
        <v>0.24448996312986482</v>
      </c>
    </row>
    <row r="1503" spans="1:17" x14ac:dyDescent="0.4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2">
        <f t="shared" si="138"/>
        <v>7427000000</v>
      </c>
      <c r="K1503" s="5">
        <f t="shared" si="139"/>
        <v>0.32395553852050596</v>
      </c>
      <c r="L1503" t="s">
        <v>21</v>
      </c>
      <c r="M1503" t="s">
        <v>33</v>
      </c>
      <c r="N1503" s="57">
        <f t="shared" si="140"/>
        <v>7427000000</v>
      </c>
      <c r="O1503" s="57">
        <f t="shared" si="141"/>
        <v>4226000000</v>
      </c>
      <c r="P1503" s="58">
        <f t="shared" si="142"/>
        <v>0.56933691069375247</v>
      </c>
      <c r="Q1503" s="58">
        <f t="shared" si="143"/>
        <v>0.32395553852050596</v>
      </c>
    </row>
    <row r="1504" spans="1:17" hidden="1" x14ac:dyDescent="0.4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2">
        <f t="shared" si="138"/>
        <v>7560000000</v>
      </c>
      <c r="K1504" s="5">
        <f t="shared" si="139"/>
        <v>0.3486153846153846</v>
      </c>
      <c r="L1504" t="s">
        <v>21</v>
      </c>
      <c r="M1504" t="s">
        <v>33</v>
      </c>
      <c r="N1504" s="57">
        <f t="shared" si="140"/>
        <v>7560000000</v>
      </c>
      <c r="O1504" s="57">
        <f t="shared" si="141"/>
        <v>4532000000</v>
      </c>
      <c r="P1504" s="58">
        <f t="shared" si="142"/>
        <v>0.58153846153846156</v>
      </c>
      <c r="Q1504" s="58">
        <f t="shared" si="143"/>
        <v>0.3486153846153846</v>
      </c>
    </row>
    <row r="1505" spans="1:17" hidden="1" x14ac:dyDescent="0.4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2">
        <f t="shared" si="138"/>
        <v>2218000000</v>
      </c>
      <c r="K1505" s="5">
        <f t="shared" si="139"/>
        <v>8.6050502574160331E-2</v>
      </c>
      <c r="L1505" t="s">
        <v>12</v>
      </c>
      <c r="M1505" t="s">
        <v>163</v>
      </c>
      <c r="N1505" s="57">
        <f t="shared" si="140"/>
        <v>2218000000</v>
      </c>
      <c r="O1505" s="57">
        <f t="shared" si="141"/>
        <v>1053000000</v>
      </c>
      <c r="P1505" s="58">
        <f t="shared" si="142"/>
        <v>0.18125357522268526</v>
      </c>
      <c r="Q1505" s="58">
        <f t="shared" si="143"/>
        <v>8.6050502574160331E-2</v>
      </c>
    </row>
    <row r="1506" spans="1:17" hidden="1" x14ac:dyDescent="0.4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2">
        <f t="shared" si="138"/>
        <v>1973000000</v>
      </c>
      <c r="K1506" s="5">
        <f t="shared" si="139"/>
        <v>6.9976867151354927E-2</v>
      </c>
      <c r="L1506" t="s">
        <v>12</v>
      </c>
      <c r="M1506" t="s">
        <v>163</v>
      </c>
      <c r="N1506" s="57">
        <f t="shared" si="140"/>
        <v>1973000000</v>
      </c>
      <c r="O1506" s="57">
        <f t="shared" si="141"/>
        <v>847000000</v>
      </c>
      <c r="P1506" s="58">
        <f t="shared" si="142"/>
        <v>0.16300396563119635</v>
      </c>
      <c r="Q1506" s="58">
        <f t="shared" si="143"/>
        <v>6.9976867151354927E-2</v>
      </c>
    </row>
    <row r="1507" spans="1:17" hidden="1" x14ac:dyDescent="0.4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2">
        <f t="shared" si="138"/>
        <v>2457000000</v>
      </c>
      <c r="K1507" s="5">
        <f t="shared" si="139"/>
        <v>7.8973915549791038E-2</v>
      </c>
      <c r="L1507" t="s">
        <v>12</v>
      </c>
      <c r="M1507" t="s">
        <v>163</v>
      </c>
      <c r="N1507" s="57">
        <f t="shared" si="140"/>
        <v>2457000000</v>
      </c>
      <c r="O1507" s="57">
        <f t="shared" si="141"/>
        <v>1096000000</v>
      </c>
      <c r="P1507" s="58">
        <f t="shared" si="142"/>
        <v>0.17704280155642027</v>
      </c>
      <c r="Q1507" s="58">
        <f t="shared" si="143"/>
        <v>7.8973915549791038E-2</v>
      </c>
    </row>
    <row r="1508" spans="1:17" hidden="1" x14ac:dyDescent="0.4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2">
        <f t="shared" si="138"/>
        <v>2444000000</v>
      </c>
      <c r="K1508" s="5">
        <f t="shared" si="139"/>
        <v>8.4928853460478279E-2</v>
      </c>
      <c r="L1508" t="s">
        <v>12</v>
      </c>
      <c r="M1508" t="s">
        <v>163</v>
      </c>
      <c r="N1508" s="57">
        <f t="shared" si="140"/>
        <v>2444000000</v>
      </c>
      <c r="O1508" s="57">
        <f t="shared" si="141"/>
        <v>1140000000</v>
      </c>
      <c r="P1508" s="58">
        <f t="shared" si="142"/>
        <v>0.18207554198018328</v>
      </c>
      <c r="Q1508" s="58">
        <f t="shared" si="143"/>
        <v>8.4928853460478279E-2</v>
      </c>
    </row>
    <row r="1509" spans="1:17" hidden="1" x14ac:dyDescent="0.4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2">
        <f t="shared" si="138"/>
        <v>879297000</v>
      </c>
      <c r="K1509" s="5">
        <f t="shared" si="139"/>
        <v>0.11373514173089741</v>
      </c>
      <c r="L1509" t="s">
        <v>18</v>
      </c>
      <c r="M1509" t="s">
        <v>288</v>
      </c>
      <c r="N1509" s="57">
        <f t="shared" si="140"/>
        <v>879297000</v>
      </c>
      <c r="O1509" s="57">
        <f t="shared" si="141"/>
        <v>208695000</v>
      </c>
      <c r="P1509" s="58">
        <f t="shared" si="142"/>
        <v>0.47920155690626465</v>
      </c>
      <c r="Q1509" s="58">
        <f t="shared" si="143"/>
        <v>0.11373514173089741</v>
      </c>
    </row>
    <row r="1510" spans="1:17" hidden="1" x14ac:dyDescent="0.4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2">
        <f t="shared" si="138"/>
        <v>1136670000</v>
      </c>
      <c r="K1510" s="5">
        <f t="shared" si="139"/>
        <v>0.11367590159906452</v>
      </c>
      <c r="L1510" t="s">
        <v>18</v>
      </c>
      <c r="M1510" t="s">
        <v>288</v>
      </c>
      <c r="N1510" s="57">
        <f t="shared" si="140"/>
        <v>1136670000</v>
      </c>
      <c r="O1510" s="57">
        <f t="shared" si="141"/>
        <v>265098000</v>
      </c>
      <c r="P1510" s="58">
        <f t="shared" si="142"/>
        <v>0.4874121535077921</v>
      </c>
      <c r="Q1510" s="58">
        <f t="shared" si="143"/>
        <v>0.11367590159906452</v>
      </c>
    </row>
    <row r="1511" spans="1:17" hidden="1" x14ac:dyDescent="0.4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2">
        <f t="shared" si="138"/>
        <v>1512206000</v>
      </c>
      <c r="K1511" s="5">
        <f t="shared" si="139"/>
        <v>0.11475763283912112</v>
      </c>
      <c r="L1511" t="s">
        <v>18</v>
      </c>
      <c r="M1511" t="s">
        <v>288</v>
      </c>
      <c r="N1511" s="57">
        <f t="shared" si="140"/>
        <v>1512206000</v>
      </c>
      <c r="O1511" s="57">
        <f t="shared" si="141"/>
        <v>353955000</v>
      </c>
      <c r="P1511" s="58">
        <f t="shared" si="142"/>
        <v>0.49028034898536821</v>
      </c>
      <c r="Q1511" s="58">
        <f t="shared" si="143"/>
        <v>0.11475763283912112</v>
      </c>
    </row>
    <row r="1512" spans="1:17" hidden="1" x14ac:dyDescent="0.4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2">
        <f t="shared" si="138"/>
        <v>1905547000</v>
      </c>
      <c r="K1512" s="5">
        <f t="shared" si="139"/>
        <v>0.10308219411386384</v>
      </c>
      <c r="L1512" t="s">
        <v>18</v>
      </c>
      <c r="M1512" t="s">
        <v>288</v>
      </c>
      <c r="N1512" s="57">
        <f t="shared" si="140"/>
        <v>1905547000</v>
      </c>
      <c r="O1512" s="57">
        <f t="shared" si="141"/>
        <v>408547000</v>
      </c>
      <c r="P1512" s="58">
        <f t="shared" si="142"/>
        <v>0.48079649525535828</v>
      </c>
      <c r="Q1512" s="58">
        <f t="shared" si="143"/>
        <v>0.10308219411386384</v>
      </c>
    </row>
    <row r="1513" spans="1:17" hidden="1" x14ac:dyDescent="0.4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2">
        <f t="shared" si="138"/>
        <v>879297000</v>
      </c>
      <c r="K1513" s="5">
        <f t="shared" si="139"/>
        <v>0.11373514173089741</v>
      </c>
      <c r="L1513" t="s">
        <v>18</v>
      </c>
      <c r="M1513" t="s">
        <v>288</v>
      </c>
      <c r="N1513" s="57">
        <f t="shared" si="140"/>
        <v>879297000</v>
      </c>
      <c r="O1513" s="57">
        <f t="shared" si="141"/>
        <v>208695000</v>
      </c>
      <c r="P1513" s="58">
        <f t="shared" si="142"/>
        <v>0.47920155690626465</v>
      </c>
      <c r="Q1513" s="58">
        <f t="shared" si="143"/>
        <v>0.11373514173089741</v>
      </c>
    </row>
    <row r="1514" spans="1:17" hidden="1" x14ac:dyDescent="0.4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2">
        <f t="shared" si="138"/>
        <v>1136670000</v>
      </c>
      <c r="K1514" s="5">
        <f t="shared" si="139"/>
        <v>0.11367590159906452</v>
      </c>
      <c r="L1514" t="s">
        <v>18</v>
      </c>
      <c r="M1514" t="s">
        <v>288</v>
      </c>
      <c r="N1514" s="57">
        <f t="shared" si="140"/>
        <v>1136670000</v>
      </c>
      <c r="O1514" s="57">
        <f t="shared" si="141"/>
        <v>265098000</v>
      </c>
      <c r="P1514" s="58">
        <f t="shared" si="142"/>
        <v>0.4874121535077921</v>
      </c>
      <c r="Q1514" s="58">
        <f t="shared" si="143"/>
        <v>0.11367590159906452</v>
      </c>
    </row>
    <row r="1515" spans="1:17" hidden="1" x14ac:dyDescent="0.4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2">
        <f t="shared" si="138"/>
        <v>1512206000</v>
      </c>
      <c r="K1515" s="5">
        <f t="shared" si="139"/>
        <v>0.11475763283912112</v>
      </c>
      <c r="L1515" t="s">
        <v>18</v>
      </c>
      <c r="M1515" t="s">
        <v>288</v>
      </c>
      <c r="N1515" s="57">
        <f t="shared" si="140"/>
        <v>1512206000</v>
      </c>
      <c r="O1515" s="57">
        <f t="shared" si="141"/>
        <v>353955000</v>
      </c>
      <c r="P1515" s="58">
        <f t="shared" si="142"/>
        <v>0.49028034898536821</v>
      </c>
      <c r="Q1515" s="58">
        <f t="shared" si="143"/>
        <v>0.11475763283912112</v>
      </c>
    </row>
    <row r="1516" spans="1:17" hidden="1" x14ac:dyDescent="0.4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2">
        <f t="shared" si="138"/>
        <v>1905547000</v>
      </c>
      <c r="K1516" s="5">
        <f t="shared" si="139"/>
        <v>0.10308219411386384</v>
      </c>
      <c r="L1516" t="s">
        <v>18</v>
      </c>
      <c r="M1516" t="s">
        <v>288</v>
      </c>
      <c r="N1516" s="57">
        <f t="shared" si="140"/>
        <v>1905547000</v>
      </c>
      <c r="O1516" s="57">
        <f t="shared" si="141"/>
        <v>408547000</v>
      </c>
      <c r="P1516" s="58">
        <f t="shared" si="142"/>
        <v>0.48079649525535828</v>
      </c>
      <c r="Q1516" s="58">
        <f t="shared" si="143"/>
        <v>0.10308219411386384</v>
      </c>
    </row>
    <row r="1517" spans="1:17" hidden="1" x14ac:dyDescent="0.4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2">
        <f t="shared" si="138"/>
        <v>19332000000</v>
      </c>
      <c r="K1517" s="5">
        <f t="shared" si="139"/>
        <v>3.6660206718346251E-2</v>
      </c>
      <c r="L1517" t="s">
        <v>12</v>
      </c>
      <c r="M1517" t="s">
        <v>13</v>
      </c>
      <c r="N1517" s="57">
        <f t="shared" si="140"/>
        <v>19332000000</v>
      </c>
      <c r="O1517" s="57">
        <f t="shared" si="141"/>
        <v>1362000000</v>
      </c>
      <c r="P1517" s="58">
        <f t="shared" si="142"/>
        <v>0.52034883720930236</v>
      </c>
      <c r="Q1517" s="58">
        <f t="shared" si="143"/>
        <v>3.6660206718346251E-2</v>
      </c>
    </row>
    <row r="1518" spans="1:17" hidden="1" x14ac:dyDescent="0.4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2">
        <f t="shared" si="138"/>
        <v>21087000000</v>
      </c>
      <c r="K1518" s="5">
        <f t="shared" si="139"/>
        <v>4.6213328456856238E-2</v>
      </c>
      <c r="L1518" t="s">
        <v>12</v>
      </c>
      <c r="M1518" t="s">
        <v>13</v>
      </c>
      <c r="N1518" s="57">
        <f t="shared" si="140"/>
        <v>21087000000</v>
      </c>
      <c r="O1518" s="57">
        <f t="shared" si="141"/>
        <v>1769000000</v>
      </c>
      <c r="P1518" s="58">
        <f t="shared" si="142"/>
        <v>0.5508764596776301</v>
      </c>
      <c r="Q1518" s="58">
        <f t="shared" si="143"/>
        <v>4.6213328456856238E-2</v>
      </c>
    </row>
    <row r="1519" spans="1:17" hidden="1" x14ac:dyDescent="0.4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2">
        <f t="shared" si="138"/>
        <v>22290000000</v>
      </c>
      <c r="K1519" s="5">
        <f t="shared" si="139"/>
        <v>7.2388884604508888E-2</v>
      </c>
      <c r="L1519" t="s">
        <v>12</v>
      </c>
      <c r="M1519" t="s">
        <v>13</v>
      </c>
      <c r="N1519" s="57">
        <f t="shared" si="140"/>
        <v>22290000000</v>
      </c>
      <c r="O1519" s="57">
        <f t="shared" si="141"/>
        <v>2816000000</v>
      </c>
      <c r="P1519" s="58">
        <f t="shared" si="142"/>
        <v>0.57299298218554795</v>
      </c>
      <c r="Q1519" s="58">
        <f t="shared" si="143"/>
        <v>7.2388884604508888E-2</v>
      </c>
    </row>
    <row r="1520" spans="1:17" hidden="1" x14ac:dyDescent="0.4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2">
        <f t="shared" si="138"/>
        <v>25734000000</v>
      </c>
      <c r="K1520" s="5">
        <f t="shared" si="139"/>
        <v>0.14504542573420665</v>
      </c>
      <c r="L1520" t="s">
        <v>12</v>
      </c>
      <c r="M1520" t="s">
        <v>13</v>
      </c>
      <c r="N1520" s="57">
        <f t="shared" si="140"/>
        <v>25734000000</v>
      </c>
      <c r="O1520" s="57">
        <f t="shared" si="141"/>
        <v>5492000000</v>
      </c>
      <c r="P1520" s="58">
        <f t="shared" si="142"/>
        <v>0.67964293260088737</v>
      </c>
      <c r="Q1520" s="58">
        <f t="shared" si="143"/>
        <v>0.14504542573420665</v>
      </c>
    </row>
    <row r="1521" spans="1:17" hidden="1" x14ac:dyDescent="0.4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2">
        <f t="shared" si="138"/>
        <v>471296000</v>
      </c>
      <c r="K1521" s="5">
        <f t="shared" si="139"/>
        <v>9.3858322216206255E-2</v>
      </c>
      <c r="L1521" t="s">
        <v>51</v>
      </c>
      <c r="M1521" t="s">
        <v>233</v>
      </c>
      <c r="N1521" s="57">
        <f t="shared" si="140"/>
        <v>471296000</v>
      </c>
      <c r="O1521" s="57">
        <f t="shared" si="141"/>
        <v>67260000</v>
      </c>
      <c r="P1521" s="58">
        <f t="shared" si="142"/>
        <v>0.65767249222731405</v>
      </c>
      <c r="Q1521" s="58">
        <f t="shared" si="143"/>
        <v>9.3858322216206255E-2</v>
      </c>
    </row>
    <row r="1522" spans="1:17" hidden="1" x14ac:dyDescent="0.4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2">
        <f t="shared" si="138"/>
        <v>500314000</v>
      </c>
      <c r="K1522" s="5">
        <f t="shared" si="139"/>
        <v>0.1540598161085534</v>
      </c>
      <c r="L1522" t="s">
        <v>51</v>
      </c>
      <c r="M1522" t="s">
        <v>233</v>
      </c>
      <c r="N1522" s="57">
        <f t="shared" si="140"/>
        <v>500314000</v>
      </c>
      <c r="O1522" s="57">
        <f t="shared" si="141"/>
        <v>116920000</v>
      </c>
      <c r="P1522" s="58">
        <f t="shared" si="142"/>
        <v>0.6592395042467909</v>
      </c>
      <c r="Q1522" s="58">
        <f t="shared" si="143"/>
        <v>0.1540598161085534</v>
      </c>
    </row>
    <row r="1523" spans="1:17" hidden="1" x14ac:dyDescent="0.4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2">
        <f t="shared" si="138"/>
        <v>547305000</v>
      </c>
      <c r="K1523" s="5">
        <f t="shared" si="139"/>
        <v>0.1549595010549529</v>
      </c>
      <c r="L1523" t="s">
        <v>51</v>
      </c>
      <c r="M1523" t="s">
        <v>233</v>
      </c>
      <c r="N1523" s="57">
        <f t="shared" si="140"/>
        <v>547305000</v>
      </c>
      <c r="O1523" s="57">
        <f t="shared" si="141"/>
        <v>126764000</v>
      </c>
      <c r="P1523" s="58">
        <f t="shared" si="142"/>
        <v>0.66903939387271616</v>
      </c>
      <c r="Q1523" s="58">
        <f t="shared" si="143"/>
        <v>0.1549595010549529</v>
      </c>
    </row>
    <row r="1524" spans="1:17" hidden="1" x14ac:dyDescent="0.4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2">
        <f t="shared" si="138"/>
        <v>612601000</v>
      </c>
      <c r="K1524" s="5">
        <f t="shared" si="139"/>
        <v>0.17838611818411471</v>
      </c>
      <c r="L1524" t="s">
        <v>51</v>
      </c>
      <c r="M1524" t="s">
        <v>233</v>
      </c>
      <c r="N1524" s="57">
        <f t="shared" si="140"/>
        <v>612601000</v>
      </c>
      <c r="O1524" s="57">
        <f t="shared" si="141"/>
        <v>159591000</v>
      </c>
      <c r="P1524" s="58">
        <f t="shared" si="142"/>
        <v>0.68474735032493594</v>
      </c>
      <c r="Q1524" s="58">
        <f t="shared" si="143"/>
        <v>0.17838611818411471</v>
      </c>
    </row>
    <row r="1525" spans="1:17" hidden="1" x14ac:dyDescent="0.4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2">
        <f t="shared" si="138"/>
        <v>783674000</v>
      </c>
      <c r="K1525" s="5">
        <f t="shared" si="139"/>
        <v>0.13277477912456942</v>
      </c>
      <c r="L1525" t="s">
        <v>18</v>
      </c>
      <c r="M1525" t="s">
        <v>78</v>
      </c>
      <c r="N1525" s="57">
        <f t="shared" si="140"/>
        <v>783674000</v>
      </c>
      <c r="O1525" s="57">
        <f t="shared" si="141"/>
        <v>294794000</v>
      </c>
      <c r="P1525" s="58">
        <f t="shared" si="142"/>
        <v>0.35296560396638943</v>
      </c>
      <c r="Q1525" s="58">
        <f t="shared" si="143"/>
        <v>0.13277477912456942</v>
      </c>
    </row>
    <row r="1526" spans="1:17" hidden="1" x14ac:dyDescent="0.4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2">
        <f t="shared" si="138"/>
        <v>941248000</v>
      </c>
      <c r="K1526" s="5">
        <f t="shared" si="139"/>
        <v>0.12913258690176227</v>
      </c>
      <c r="L1526" t="s">
        <v>18</v>
      </c>
      <c r="M1526" t="s">
        <v>78</v>
      </c>
      <c r="N1526" s="57">
        <f t="shared" si="140"/>
        <v>941248000</v>
      </c>
      <c r="O1526" s="57">
        <f t="shared" si="141"/>
        <v>344858000</v>
      </c>
      <c r="P1526" s="58">
        <f t="shared" si="142"/>
        <v>0.35245170231257483</v>
      </c>
      <c r="Q1526" s="58">
        <f t="shared" si="143"/>
        <v>0.12913258690176227</v>
      </c>
    </row>
    <row r="1527" spans="1:17" hidden="1" x14ac:dyDescent="0.4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2">
        <f t="shared" si="138"/>
        <v>1136787000</v>
      </c>
      <c r="K1527" s="5">
        <f t="shared" si="139"/>
        <v>0.13104987429694059</v>
      </c>
      <c r="L1527" t="s">
        <v>18</v>
      </c>
      <c r="M1527" t="s">
        <v>78</v>
      </c>
      <c r="N1527" s="57">
        <f t="shared" si="140"/>
        <v>1136787000</v>
      </c>
      <c r="O1527" s="57">
        <f t="shared" si="141"/>
        <v>424781000</v>
      </c>
      <c r="P1527" s="58">
        <f t="shared" si="142"/>
        <v>0.35071199854135704</v>
      </c>
      <c r="Q1527" s="58">
        <f t="shared" si="143"/>
        <v>0.13104987429694059</v>
      </c>
    </row>
    <row r="1528" spans="1:17" hidden="1" x14ac:dyDescent="0.4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2">
        <f t="shared" si="138"/>
        <v>1384333000</v>
      </c>
      <c r="K1528" s="5">
        <f t="shared" si="139"/>
        <v>0.13276340454767394</v>
      </c>
      <c r="L1528" t="s">
        <v>18</v>
      </c>
      <c r="M1528" t="s">
        <v>78</v>
      </c>
      <c r="N1528" s="57">
        <f t="shared" si="140"/>
        <v>1384333000</v>
      </c>
      <c r="O1528" s="57">
        <f t="shared" si="141"/>
        <v>520979000</v>
      </c>
      <c r="P1528" s="58">
        <f t="shared" si="142"/>
        <v>0.35277575892251911</v>
      </c>
      <c r="Q1528" s="58">
        <f t="shared" si="143"/>
        <v>0.13276340454767394</v>
      </c>
    </row>
    <row r="1529" spans="1:17" hidden="1" x14ac:dyDescent="0.4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2">
        <f t="shared" si="138"/>
        <v>32830000000</v>
      </c>
      <c r="K1529" s="5">
        <f t="shared" si="139"/>
        <v>7.8562156601817312E-2</v>
      </c>
      <c r="L1529" t="s">
        <v>24</v>
      </c>
      <c r="M1529" t="s">
        <v>80</v>
      </c>
      <c r="N1529" s="57">
        <f t="shared" si="140"/>
        <v>32830000000</v>
      </c>
      <c r="O1529" s="57">
        <f t="shared" si="141"/>
        <v>9623000000</v>
      </c>
      <c r="P1529" s="58">
        <f t="shared" si="142"/>
        <v>0.2680240674672828</v>
      </c>
      <c r="Q1529" s="58">
        <f t="shared" si="143"/>
        <v>7.8562156601817312E-2</v>
      </c>
    </row>
    <row r="1530" spans="1:17" hidden="1" x14ac:dyDescent="0.4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2">
        <f t="shared" si="138"/>
        <v>36841000000</v>
      </c>
      <c r="K1530" s="5">
        <f t="shared" si="139"/>
        <v>7.8743657740239434E-2</v>
      </c>
      <c r="L1530" t="s">
        <v>24</v>
      </c>
      <c r="M1530" t="s">
        <v>80</v>
      </c>
      <c r="N1530" s="57">
        <f t="shared" si="140"/>
        <v>36841000000</v>
      </c>
      <c r="O1530" s="57">
        <f t="shared" si="141"/>
        <v>10274000000</v>
      </c>
      <c r="P1530" s="58">
        <f t="shared" si="142"/>
        <v>0.28236276959394213</v>
      </c>
      <c r="Q1530" s="58">
        <f t="shared" si="143"/>
        <v>7.8743657740239434E-2</v>
      </c>
    </row>
    <row r="1531" spans="1:17" hidden="1" x14ac:dyDescent="0.4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2">
        <f t="shared" si="138"/>
        <v>53232000000</v>
      </c>
      <c r="K1531" s="5">
        <f t="shared" si="139"/>
        <v>7.0149643236774931E-2</v>
      </c>
      <c r="L1531" t="s">
        <v>24</v>
      </c>
      <c r="M1531" t="s">
        <v>80</v>
      </c>
      <c r="N1531" s="57">
        <f t="shared" si="140"/>
        <v>53232000000</v>
      </c>
      <c r="O1531" s="57">
        <f t="shared" si="141"/>
        <v>11021000000</v>
      </c>
      <c r="P1531" s="58">
        <f t="shared" si="142"/>
        <v>0.33882640493421678</v>
      </c>
      <c r="Q1531" s="58">
        <f t="shared" si="143"/>
        <v>7.0149643236774931E-2</v>
      </c>
    </row>
    <row r="1532" spans="1:17" hidden="1" x14ac:dyDescent="0.4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2">
        <f t="shared" si="138"/>
        <v>67802000000</v>
      </c>
      <c r="K1532" s="5">
        <f t="shared" si="139"/>
        <v>6.9952391257303612E-2</v>
      </c>
      <c r="L1532" t="s">
        <v>24</v>
      </c>
      <c r="M1532" t="s">
        <v>80</v>
      </c>
      <c r="N1532" s="57">
        <f t="shared" si="140"/>
        <v>67802000000</v>
      </c>
      <c r="O1532" s="57">
        <f t="shared" si="141"/>
        <v>12930000000</v>
      </c>
      <c r="P1532" s="58">
        <f t="shared" si="142"/>
        <v>0.36681454230685995</v>
      </c>
      <c r="Q1532" s="58">
        <f t="shared" si="143"/>
        <v>6.9952391257303612E-2</v>
      </c>
    </row>
    <row r="1533" spans="1:17" hidden="1" x14ac:dyDescent="0.4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2">
        <f t="shared" si="138"/>
        <v>3343300000</v>
      </c>
      <c r="K1533" s="5">
        <f t="shared" si="139"/>
        <v>0.1326530612244898</v>
      </c>
      <c r="L1533" t="s">
        <v>46</v>
      </c>
      <c r="M1533" t="s">
        <v>378</v>
      </c>
      <c r="N1533" s="57">
        <f t="shared" si="140"/>
        <v>3343300000</v>
      </c>
      <c r="O1533" s="57">
        <f t="shared" si="141"/>
        <v>1394900000</v>
      </c>
      <c r="P1533" s="58">
        <f t="shared" si="142"/>
        <v>0.31794320710576873</v>
      </c>
      <c r="Q1533" s="58">
        <f t="shared" si="143"/>
        <v>0.1326530612244898</v>
      </c>
    </row>
    <row r="1534" spans="1:17" hidden="1" x14ac:dyDescent="0.4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2">
        <f t="shared" si="138"/>
        <v>3330200000</v>
      </c>
      <c r="K1534" s="5">
        <f t="shared" si="139"/>
        <v>0.13207183226279343</v>
      </c>
      <c r="L1534" t="s">
        <v>46</v>
      </c>
      <c r="M1534" t="s">
        <v>378</v>
      </c>
      <c r="N1534" s="57">
        <f t="shared" si="140"/>
        <v>3330200000</v>
      </c>
      <c r="O1534" s="57">
        <f t="shared" si="141"/>
        <v>1369400000</v>
      </c>
      <c r="P1534" s="58">
        <f t="shared" si="142"/>
        <v>0.32118125880060955</v>
      </c>
      <c r="Q1534" s="58">
        <f t="shared" si="143"/>
        <v>0.13207183226279343</v>
      </c>
    </row>
    <row r="1535" spans="1:17" hidden="1" x14ac:dyDescent="0.4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2">
        <f t="shared" si="138"/>
        <v>2802400000</v>
      </c>
      <c r="K1535" s="5">
        <f t="shared" si="139"/>
        <v>6.7414128937241677E-2</v>
      </c>
      <c r="L1535" t="s">
        <v>46</v>
      </c>
      <c r="M1535" t="s">
        <v>378</v>
      </c>
      <c r="N1535" s="57">
        <f t="shared" si="140"/>
        <v>2802400000</v>
      </c>
      <c r="O1535" s="57">
        <f t="shared" si="141"/>
        <v>709500000</v>
      </c>
      <c r="P1535" s="58">
        <f t="shared" si="142"/>
        <v>0.26627393225331375</v>
      </c>
      <c r="Q1535" s="58">
        <f t="shared" si="143"/>
        <v>6.7414128937241677E-2</v>
      </c>
    </row>
    <row r="1536" spans="1:17" hidden="1" x14ac:dyDescent="0.4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2">
        <f t="shared" si="138"/>
        <v>3521900000</v>
      </c>
      <c r="K1536" s="5">
        <f t="shared" si="139"/>
        <v>0.12963014732604625</v>
      </c>
      <c r="L1536" t="s">
        <v>46</v>
      </c>
      <c r="M1536" t="s">
        <v>378</v>
      </c>
      <c r="N1536" s="57">
        <f t="shared" si="140"/>
        <v>3521900000</v>
      </c>
      <c r="O1536" s="57">
        <f t="shared" si="141"/>
        <v>1391100000</v>
      </c>
      <c r="P1536" s="58">
        <f t="shared" si="142"/>
        <v>0.32818950173790684</v>
      </c>
      <c r="Q1536" s="58">
        <f t="shared" si="143"/>
        <v>0.12963014732604625</v>
      </c>
    </row>
    <row r="1537" spans="1:17" hidden="1" x14ac:dyDescent="0.4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2">
        <f t="shared" si="138"/>
        <v>16114000000</v>
      </c>
      <c r="K1537" s="5">
        <f t="shared" si="139"/>
        <v>0.33902472339844286</v>
      </c>
      <c r="L1537" t="s">
        <v>12</v>
      </c>
      <c r="M1537" t="s">
        <v>177</v>
      </c>
      <c r="N1537" s="57">
        <f t="shared" si="140"/>
        <v>16114000000</v>
      </c>
      <c r="O1537" s="57">
        <f t="shared" si="141"/>
        <v>7446000000</v>
      </c>
      <c r="P1537" s="58">
        <f t="shared" si="142"/>
        <v>0.73368847607339616</v>
      </c>
      <c r="Q1537" s="58">
        <f t="shared" si="143"/>
        <v>0.33902472339844286</v>
      </c>
    </row>
    <row r="1538" spans="1:17" hidden="1" x14ac:dyDescent="0.4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2">
        <f t="shared" ref="J1538:J1601" si="144">E1538-F1538</f>
        <v>17891000000</v>
      </c>
      <c r="K1538" s="5">
        <f t="shared" ref="K1538:K1601" si="145">(J1538-G1538-H1538-I1538)/E1538</f>
        <v>0.36489077872269465</v>
      </c>
      <c r="L1538" t="s">
        <v>12</v>
      </c>
      <c r="M1538" t="s">
        <v>177</v>
      </c>
      <c r="N1538" s="57">
        <f t="shared" si="140"/>
        <v>17891000000</v>
      </c>
      <c r="O1538" s="57">
        <f t="shared" si="141"/>
        <v>8753000000</v>
      </c>
      <c r="P1538" s="58">
        <f t="shared" si="142"/>
        <v>0.74583124895781228</v>
      </c>
      <c r="Q1538" s="58">
        <f t="shared" si="143"/>
        <v>0.36489077872269465</v>
      </c>
    </row>
    <row r="1539" spans="1:17" hidden="1" x14ac:dyDescent="0.4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2">
        <f t="shared" si="144"/>
        <v>17379000000</v>
      </c>
      <c r="K1539" s="5">
        <f t="shared" si="145"/>
        <v>0.36913767019667171</v>
      </c>
      <c r="L1539" t="s">
        <v>12</v>
      </c>
      <c r="M1539" t="s">
        <v>177</v>
      </c>
      <c r="N1539" s="57">
        <f t="shared" ref="N1539:N1602" si="146">E1539-F1539</f>
        <v>17379000000</v>
      </c>
      <c r="O1539" s="57">
        <f t="shared" ref="O1539:O1602" si="147">N1539-G1539-H1539-I1539</f>
        <v>8052000000</v>
      </c>
      <c r="P1539" s="58">
        <f t="shared" ref="P1539:P1602" si="148">1-(F1539/E1539)</f>
        <v>0.7967267225966167</v>
      </c>
      <c r="Q1539" s="58">
        <f t="shared" ref="Q1539:Q1602" si="149">O1539/E1539</f>
        <v>0.36913767019667171</v>
      </c>
    </row>
    <row r="1540" spans="1:17" hidden="1" x14ac:dyDescent="0.4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2">
        <f t="shared" si="144"/>
        <v>16194000000</v>
      </c>
      <c r="K1540" s="5">
        <f t="shared" si="145"/>
        <v>0.3646757935910937</v>
      </c>
      <c r="L1540" t="s">
        <v>12</v>
      </c>
      <c r="M1540" t="s">
        <v>177</v>
      </c>
      <c r="N1540" s="57">
        <f t="shared" si="146"/>
        <v>16194000000</v>
      </c>
      <c r="O1540" s="57">
        <f t="shared" si="147"/>
        <v>7272000000</v>
      </c>
      <c r="P1540" s="58">
        <f t="shared" si="148"/>
        <v>0.81209568226267492</v>
      </c>
      <c r="Q1540" s="58">
        <f t="shared" si="149"/>
        <v>0.3646757935910937</v>
      </c>
    </row>
    <row r="1541" spans="1:17" hidden="1" x14ac:dyDescent="0.4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2">
        <f t="shared" si="144"/>
        <v>40553000000</v>
      </c>
      <c r="K1541" s="5">
        <f t="shared" si="145"/>
        <v>2.4812016184159475E-2</v>
      </c>
      <c r="L1541" t="s">
        <v>12</v>
      </c>
      <c r="M1541" t="s">
        <v>145</v>
      </c>
      <c r="N1541" s="57">
        <f t="shared" si="146"/>
        <v>40553000000</v>
      </c>
      <c r="O1541" s="57">
        <f t="shared" si="147"/>
        <v>1343000000</v>
      </c>
      <c r="P1541" s="58">
        <f t="shared" si="148"/>
        <v>0.74921942838139932</v>
      </c>
      <c r="Q1541" s="58">
        <f t="shared" si="149"/>
        <v>2.4812016184159475E-2</v>
      </c>
    </row>
    <row r="1542" spans="1:17" hidden="1" x14ac:dyDescent="0.4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2">
        <f t="shared" si="144"/>
        <v>41735000000</v>
      </c>
      <c r="K1542" s="5">
        <f t="shared" si="145"/>
        <v>0.1268804790937624</v>
      </c>
      <c r="L1542" t="s">
        <v>12</v>
      </c>
      <c r="M1542" t="s">
        <v>145</v>
      </c>
      <c r="N1542" s="57">
        <f t="shared" si="146"/>
        <v>41735000000</v>
      </c>
      <c r="O1542" s="57">
        <f t="shared" si="147"/>
        <v>7034000000</v>
      </c>
      <c r="P1542" s="58">
        <f t="shared" si="148"/>
        <v>0.7528229734117392</v>
      </c>
      <c r="Q1542" s="58">
        <f t="shared" si="149"/>
        <v>0.1268804790937624</v>
      </c>
    </row>
    <row r="1543" spans="1:17" hidden="1" x14ac:dyDescent="0.4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2">
        <f t="shared" si="144"/>
        <v>43474000000</v>
      </c>
      <c r="K1543" s="5">
        <f t="shared" si="145"/>
        <v>8.5313916746805885E-2</v>
      </c>
      <c r="L1543" t="s">
        <v>12</v>
      </c>
      <c r="M1543" t="s">
        <v>145</v>
      </c>
      <c r="N1543" s="57">
        <f t="shared" si="146"/>
        <v>43474000000</v>
      </c>
      <c r="O1543" s="57">
        <f t="shared" si="147"/>
        <v>4968000000</v>
      </c>
      <c r="P1543" s="58">
        <f t="shared" si="148"/>
        <v>0.74656546228877585</v>
      </c>
      <c r="Q1543" s="58">
        <f t="shared" si="149"/>
        <v>8.5313916746805885E-2</v>
      </c>
    </row>
    <row r="1544" spans="1:17" hidden="1" x14ac:dyDescent="0.4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2">
        <f t="shared" si="144"/>
        <v>45416000000</v>
      </c>
      <c r="K1544" s="5">
        <f t="shared" si="145"/>
        <v>0.13138461011257133</v>
      </c>
      <c r="L1544" t="s">
        <v>12</v>
      </c>
      <c r="M1544" t="s">
        <v>145</v>
      </c>
      <c r="N1544" s="57">
        <f t="shared" si="146"/>
        <v>45416000000</v>
      </c>
      <c r="O1544" s="57">
        <f t="shared" si="147"/>
        <v>7668000000</v>
      </c>
      <c r="P1544" s="58">
        <f t="shared" si="148"/>
        <v>0.77816424789678396</v>
      </c>
      <c r="Q1544" s="58">
        <f t="shared" si="149"/>
        <v>0.13138461011257133</v>
      </c>
    </row>
    <row r="1545" spans="1:17" hidden="1" x14ac:dyDescent="0.4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2">
        <f t="shared" si="144"/>
        <v>1031531000</v>
      </c>
      <c r="K1545" s="5">
        <f t="shared" si="145"/>
        <v>0.13391593692138429</v>
      </c>
      <c r="L1545" t="s">
        <v>18</v>
      </c>
      <c r="M1545" t="s">
        <v>256</v>
      </c>
      <c r="N1545" s="57">
        <f t="shared" si="146"/>
        <v>1031531000</v>
      </c>
      <c r="O1545" s="57">
        <f t="shared" si="147"/>
        <v>374285000</v>
      </c>
      <c r="P1545" s="58">
        <f t="shared" si="148"/>
        <v>0.36907287315402026</v>
      </c>
      <c r="Q1545" s="58">
        <f t="shared" si="149"/>
        <v>0.13391593692138429</v>
      </c>
    </row>
    <row r="1546" spans="1:17" hidden="1" x14ac:dyDescent="0.4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2">
        <f t="shared" si="144"/>
        <v>1161342000</v>
      </c>
      <c r="K1546" s="5">
        <f t="shared" si="145"/>
        <v>0.13828480973288476</v>
      </c>
      <c r="L1546" t="s">
        <v>18</v>
      </c>
      <c r="M1546" t="s">
        <v>256</v>
      </c>
      <c r="N1546" s="57">
        <f t="shared" si="146"/>
        <v>1161342000</v>
      </c>
      <c r="O1546" s="57">
        <f t="shared" si="147"/>
        <v>426831000</v>
      </c>
      <c r="P1546" s="58">
        <f t="shared" si="148"/>
        <v>0.37625185964657648</v>
      </c>
      <c r="Q1546" s="58">
        <f t="shared" si="149"/>
        <v>0.13828480973288476</v>
      </c>
    </row>
    <row r="1547" spans="1:17" hidden="1" x14ac:dyDescent="0.4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2">
        <f t="shared" si="144"/>
        <v>1174930000</v>
      </c>
      <c r="K1547" s="5">
        <f t="shared" si="145"/>
        <v>0.1099538168992172</v>
      </c>
      <c r="L1547" t="s">
        <v>18</v>
      </c>
      <c r="M1547" t="s">
        <v>256</v>
      </c>
      <c r="N1547" s="57">
        <f t="shared" si="146"/>
        <v>1174930000</v>
      </c>
      <c r="O1547" s="57">
        <f t="shared" si="147"/>
        <v>365385000</v>
      </c>
      <c r="P1547" s="58">
        <f t="shared" si="148"/>
        <v>0.35356688996372942</v>
      </c>
      <c r="Q1547" s="58">
        <f t="shared" si="149"/>
        <v>0.1099538168992172</v>
      </c>
    </row>
    <row r="1548" spans="1:17" hidden="1" x14ac:dyDescent="0.4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2">
        <f t="shared" si="144"/>
        <v>1201902000</v>
      </c>
      <c r="K1548" s="5">
        <f t="shared" si="145"/>
        <v>0.10263142159347068</v>
      </c>
      <c r="L1548" t="s">
        <v>18</v>
      </c>
      <c r="M1548" t="s">
        <v>256</v>
      </c>
      <c r="N1548" s="57">
        <f t="shared" si="146"/>
        <v>1201902000</v>
      </c>
      <c r="O1548" s="57">
        <f t="shared" si="147"/>
        <v>353579000</v>
      </c>
      <c r="P1548" s="58">
        <f t="shared" si="148"/>
        <v>0.34886944890967952</v>
      </c>
      <c r="Q1548" s="58">
        <f t="shared" si="149"/>
        <v>0.10263142159347068</v>
      </c>
    </row>
    <row r="1549" spans="1:17" hidden="1" x14ac:dyDescent="0.4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2">
        <f t="shared" si="144"/>
        <v>847127000</v>
      </c>
      <c r="K1549" s="5">
        <f t="shared" si="145"/>
        <v>0.14088482807183411</v>
      </c>
      <c r="L1549" t="s">
        <v>46</v>
      </c>
      <c r="M1549" t="s">
        <v>104</v>
      </c>
      <c r="N1549" s="57">
        <f t="shared" si="146"/>
        <v>847127000</v>
      </c>
      <c r="O1549" s="57">
        <f t="shared" si="147"/>
        <v>343329000</v>
      </c>
      <c r="P1549" s="58">
        <f t="shared" si="148"/>
        <v>0.34761800415930089</v>
      </c>
      <c r="Q1549" s="58">
        <f t="shared" si="149"/>
        <v>0.14088482807183411</v>
      </c>
    </row>
    <row r="1550" spans="1:17" hidden="1" x14ac:dyDescent="0.4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2">
        <f t="shared" si="144"/>
        <v>877800000</v>
      </c>
      <c r="K1550" s="5">
        <f t="shared" si="145"/>
        <v>0.14380432585405295</v>
      </c>
      <c r="L1550" t="s">
        <v>46</v>
      </c>
      <c r="M1550" t="s">
        <v>104</v>
      </c>
      <c r="N1550" s="57">
        <f t="shared" si="146"/>
        <v>877800000</v>
      </c>
      <c r="O1550" s="57">
        <f t="shared" si="147"/>
        <v>355700000</v>
      </c>
      <c r="P1550" s="58">
        <f t="shared" si="148"/>
        <v>0.35488174651303817</v>
      </c>
      <c r="Q1550" s="58">
        <f t="shared" si="149"/>
        <v>0.14380432585405295</v>
      </c>
    </row>
    <row r="1551" spans="1:17" hidden="1" x14ac:dyDescent="0.4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2">
        <f t="shared" si="144"/>
        <v>808600000</v>
      </c>
      <c r="K1551" s="5">
        <f t="shared" si="145"/>
        <v>0.12158400809716599</v>
      </c>
      <c r="L1551" t="s">
        <v>46</v>
      </c>
      <c r="M1551" t="s">
        <v>104</v>
      </c>
      <c r="N1551" s="57">
        <f t="shared" si="146"/>
        <v>808600000</v>
      </c>
      <c r="O1551" s="57">
        <f t="shared" si="147"/>
        <v>288300000</v>
      </c>
      <c r="P1551" s="58">
        <f t="shared" si="148"/>
        <v>0.34100877192982459</v>
      </c>
      <c r="Q1551" s="58">
        <f t="shared" si="149"/>
        <v>0.12158400809716599</v>
      </c>
    </row>
    <row r="1552" spans="1:17" hidden="1" x14ac:dyDescent="0.4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2">
        <f t="shared" si="144"/>
        <v>754800000</v>
      </c>
      <c r="K1552" s="5">
        <f t="shared" si="145"/>
        <v>0.1234968247534117</v>
      </c>
      <c r="L1552" t="s">
        <v>46</v>
      </c>
      <c r="M1552" t="s">
        <v>104</v>
      </c>
      <c r="N1552" s="57">
        <f t="shared" si="146"/>
        <v>754800000</v>
      </c>
      <c r="O1552" s="57">
        <f t="shared" si="147"/>
        <v>274200000</v>
      </c>
      <c r="P1552" s="58">
        <f t="shared" si="148"/>
        <v>0.33995406026212671</v>
      </c>
      <c r="Q1552" s="58">
        <f t="shared" si="149"/>
        <v>0.1234968247534117</v>
      </c>
    </row>
    <row r="1553" spans="1:17" hidden="1" x14ac:dyDescent="0.4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2">
        <f t="shared" si="144"/>
        <v>16132000000</v>
      </c>
      <c r="K1553" s="5">
        <f t="shared" si="145"/>
        <v>0.15104240282685513</v>
      </c>
      <c r="L1553" t="s">
        <v>12</v>
      </c>
      <c r="M1553" t="s">
        <v>163</v>
      </c>
      <c r="N1553" s="57">
        <f t="shared" si="146"/>
        <v>16132000000</v>
      </c>
      <c r="O1553" s="57">
        <f t="shared" si="147"/>
        <v>8549000000</v>
      </c>
      <c r="P1553" s="58">
        <f t="shared" si="148"/>
        <v>0.28501766784452298</v>
      </c>
      <c r="Q1553" s="58">
        <f t="shared" si="149"/>
        <v>0.15104240282685513</v>
      </c>
    </row>
    <row r="1554" spans="1:17" hidden="1" x14ac:dyDescent="0.4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2">
        <f t="shared" si="144"/>
        <v>17002000000</v>
      </c>
      <c r="K1554" s="5">
        <f t="shared" si="145"/>
        <v>0.16568221070811745</v>
      </c>
      <c r="L1554" t="s">
        <v>12</v>
      </c>
      <c r="M1554" t="s">
        <v>163</v>
      </c>
      <c r="N1554" s="57">
        <f t="shared" si="146"/>
        <v>17002000000</v>
      </c>
      <c r="O1554" s="57">
        <f t="shared" si="147"/>
        <v>9593000000</v>
      </c>
      <c r="P1554" s="58">
        <f t="shared" si="148"/>
        <v>0.29364421416234887</v>
      </c>
      <c r="Q1554" s="58">
        <f t="shared" si="149"/>
        <v>0.16568221070811745</v>
      </c>
    </row>
    <row r="1555" spans="1:17" hidden="1" x14ac:dyDescent="0.4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2">
        <f t="shared" si="144"/>
        <v>15667000000</v>
      </c>
      <c r="K1555" s="5">
        <f t="shared" si="145"/>
        <v>0.12996898285143854</v>
      </c>
      <c r="L1555" t="s">
        <v>12</v>
      </c>
      <c r="M1555" t="s">
        <v>163</v>
      </c>
      <c r="N1555" s="57">
        <f t="shared" si="146"/>
        <v>15667000000</v>
      </c>
      <c r="O1555" s="57">
        <f t="shared" si="147"/>
        <v>7291000000</v>
      </c>
      <c r="P1555" s="58">
        <f t="shared" si="148"/>
        <v>0.27927911868515809</v>
      </c>
      <c r="Q1555" s="58">
        <f t="shared" si="149"/>
        <v>0.12996898285143854</v>
      </c>
    </row>
    <row r="1556" spans="1:17" hidden="1" x14ac:dyDescent="0.4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2">
        <f t="shared" si="144"/>
        <v>15784000000</v>
      </c>
      <c r="K1556" s="5">
        <f t="shared" si="145"/>
        <v>0.1427573195444064</v>
      </c>
      <c r="L1556" t="s">
        <v>12</v>
      </c>
      <c r="M1556" t="s">
        <v>163</v>
      </c>
      <c r="N1556" s="57">
        <f t="shared" si="146"/>
        <v>15784000000</v>
      </c>
      <c r="O1556" s="57">
        <f t="shared" si="147"/>
        <v>8172000000</v>
      </c>
      <c r="P1556" s="58">
        <f t="shared" si="148"/>
        <v>0.27573195444064003</v>
      </c>
      <c r="Q1556" s="58">
        <f t="shared" si="149"/>
        <v>0.1427573195444064</v>
      </c>
    </row>
    <row r="1557" spans="1:17" hidden="1" x14ac:dyDescent="0.4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2">
        <f t="shared" si="144"/>
        <v>9846000000</v>
      </c>
      <c r="K1557" s="5">
        <f t="shared" si="145"/>
        <v>0.61487519103413146</v>
      </c>
      <c r="L1557" t="s">
        <v>21</v>
      </c>
      <c r="M1557" t="s">
        <v>56</v>
      </c>
      <c r="N1557" s="57">
        <f t="shared" si="146"/>
        <v>9846000000</v>
      </c>
      <c r="O1557" s="57">
        <f t="shared" si="147"/>
        <v>7242000000</v>
      </c>
      <c r="P1557" s="58">
        <f t="shared" si="148"/>
        <v>0.83596535914416714</v>
      </c>
      <c r="Q1557" s="58">
        <f t="shared" si="149"/>
        <v>0.61487519103413146</v>
      </c>
    </row>
    <row r="1558" spans="1:17" hidden="1" x14ac:dyDescent="0.4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2">
        <f t="shared" si="144"/>
        <v>10827000000</v>
      </c>
      <c r="K1558" s="5">
        <f t="shared" si="145"/>
        <v>0.64163123917493303</v>
      </c>
      <c r="L1558" t="s">
        <v>21</v>
      </c>
      <c r="M1558" t="s">
        <v>56</v>
      </c>
      <c r="N1558" s="57">
        <f t="shared" si="146"/>
        <v>10827000000</v>
      </c>
      <c r="O1558" s="57">
        <f t="shared" si="147"/>
        <v>8150000000</v>
      </c>
      <c r="P1558" s="58">
        <f t="shared" si="148"/>
        <v>0.85238545111006148</v>
      </c>
      <c r="Q1558" s="58">
        <f t="shared" si="149"/>
        <v>0.64163123917493303</v>
      </c>
    </row>
    <row r="1559" spans="1:17" x14ac:dyDescent="0.4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2">
        <f t="shared" si="144"/>
        <v>11801000000</v>
      </c>
      <c r="K1559" s="5">
        <f t="shared" si="145"/>
        <v>0.65403458213256482</v>
      </c>
      <c r="L1559" t="s">
        <v>21</v>
      </c>
      <c r="M1559" t="s">
        <v>56</v>
      </c>
      <c r="N1559" s="57">
        <f t="shared" si="146"/>
        <v>11801000000</v>
      </c>
      <c r="O1559" s="57">
        <f t="shared" si="147"/>
        <v>9078000000</v>
      </c>
      <c r="P1559" s="58">
        <f t="shared" si="148"/>
        <v>0.85021613832853027</v>
      </c>
      <c r="Q1559" s="58">
        <f t="shared" si="149"/>
        <v>0.65403458213256482</v>
      </c>
    </row>
    <row r="1560" spans="1:17" hidden="1" x14ac:dyDescent="0.4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2">
        <f t="shared" si="144"/>
        <v>12856000000</v>
      </c>
      <c r="K1560" s="5">
        <f t="shared" si="145"/>
        <v>0.52280864606816069</v>
      </c>
      <c r="L1560" t="s">
        <v>21</v>
      </c>
      <c r="M1560" t="s">
        <v>56</v>
      </c>
      <c r="N1560" s="57">
        <f t="shared" si="146"/>
        <v>12856000000</v>
      </c>
      <c r="O1560" s="57">
        <f t="shared" si="147"/>
        <v>7885000000</v>
      </c>
      <c r="P1560" s="58">
        <f t="shared" si="148"/>
        <v>0.85240684259382049</v>
      </c>
      <c r="Q1560" s="58">
        <f t="shared" si="149"/>
        <v>0.52280864606816069</v>
      </c>
    </row>
    <row r="1561" spans="1:17" hidden="1" x14ac:dyDescent="0.4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2">
        <f t="shared" si="144"/>
        <v>1249687000</v>
      </c>
      <c r="K1561" s="5">
        <f t="shared" si="145"/>
        <v>0.20690156672149926</v>
      </c>
      <c r="L1561" t="s">
        <v>24</v>
      </c>
      <c r="M1561" t="s">
        <v>29</v>
      </c>
      <c r="N1561" s="57">
        <f t="shared" si="146"/>
        <v>1249687000</v>
      </c>
      <c r="O1561" s="57">
        <f t="shared" si="147"/>
        <v>608890000</v>
      </c>
      <c r="P1561" s="58">
        <f t="shared" si="148"/>
        <v>0.42464517106782873</v>
      </c>
      <c r="Q1561" s="58">
        <f t="shared" si="149"/>
        <v>0.20690156672149926</v>
      </c>
    </row>
    <row r="1562" spans="1:17" hidden="1" x14ac:dyDescent="0.4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2">
        <f t="shared" si="144"/>
        <v>1301700000</v>
      </c>
      <c r="K1562" s="5">
        <f t="shared" si="145"/>
        <v>0.19552101777165715</v>
      </c>
      <c r="L1562" t="s">
        <v>24</v>
      </c>
      <c r="M1562" t="s">
        <v>29</v>
      </c>
      <c r="N1562" s="57">
        <f t="shared" si="146"/>
        <v>1301700000</v>
      </c>
      <c r="O1562" s="57">
        <f t="shared" si="147"/>
        <v>596300000</v>
      </c>
      <c r="P1562" s="58">
        <f t="shared" si="148"/>
        <v>0.42681487310643318</v>
      </c>
      <c r="Q1562" s="58">
        <f t="shared" si="149"/>
        <v>0.19552101777165715</v>
      </c>
    </row>
    <row r="1563" spans="1:17" hidden="1" x14ac:dyDescent="0.4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2">
        <f t="shared" si="144"/>
        <v>1282700000</v>
      </c>
      <c r="K1563" s="5">
        <f t="shared" si="145"/>
        <v>0.17714820431738246</v>
      </c>
      <c r="L1563" t="s">
        <v>24</v>
      </c>
      <c r="M1563" t="s">
        <v>29</v>
      </c>
      <c r="N1563" s="57">
        <f t="shared" si="146"/>
        <v>1282700000</v>
      </c>
      <c r="O1563" s="57">
        <f t="shared" si="147"/>
        <v>549000000</v>
      </c>
      <c r="P1563" s="58">
        <f t="shared" si="148"/>
        <v>0.41389435642605921</v>
      </c>
      <c r="Q1563" s="58">
        <f t="shared" si="149"/>
        <v>0.17714820431738246</v>
      </c>
    </row>
    <row r="1564" spans="1:17" hidden="1" x14ac:dyDescent="0.4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2">
        <f t="shared" si="144"/>
        <v>1361300000</v>
      </c>
      <c r="K1564" s="5">
        <f t="shared" si="145"/>
        <v>0.17117285101622226</v>
      </c>
      <c r="L1564" t="s">
        <v>24</v>
      </c>
      <c r="M1564" t="s">
        <v>29</v>
      </c>
      <c r="N1564" s="57">
        <f t="shared" si="146"/>
        <v>1361300000</v>
      </c>
      <c r="O1564" s="57">
        <f t="shared" si="147"/>
        <v>550800000</v>
      </c>
      <c r="P1564" s="58">
        <f t="shared" si="148"/>
        <v>0.42305301758965752</v>
      </c>
      <c r="Q1564" s="58">
        <f t="shared" si="149"/>
        <v>0.17117285101622226</v>
      </c>
    </row>
    <row r="1565" spans="1:17" hidden="1" x14ac:dyDescent="0.4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2">
        <f t="shared" si="144"/>
        <v>5061975000</v>
      </c>
      <c r="K1565" s="5">
        <f t="shared" si="145"/>
        <v>0.1346770706043417</v>
      </c>
      <c r="L1565" t="s">
        <v>18</v>
      </c>
      <c r="M1565" t="s">
        <v>288</v>
      </c>
      <c r="N1565" s="57">
        <f t="shared" si="146"/>
        <v>5061975000</v>
      </c>
      <c r="O1565" s="57">
        <f t="shared" si="147"/>
        <v>1465267000</v>
      </c>
      <c r="P1565" s="58">
        <f t="shared" si="148"/>
        <v>0.46526125577960364</v>
      </c>
      <c r="Q1565" s="58">
        <f t="shared" si="149"/>
        <v>0.1346770706043417</v>
      </c>
    </row>
    <row r="1566" spans="1:17" hidden="1" x14ac:dyDescent="0.4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2">
        <f t="shared" si="144"/>
        <v>5488179000</v>
      </c>
      <c r="K1566" s="5">
        <f t="shared" si="145"/>
        <v>0.14423798351753048</v>
      </c>
      <c r="L1566" t="s">
        <v>18</v>
      </c>
      <c r="M1566" t="s">
        <v>288</v>
      </c>
      <c r="N1566" s="57">
        <f t="shared" si="146"/>
        <v>5488179000</v>
      </c>
      <c r="O1566" s="57">
        <f t="shared" si="147"/>
        <v>1647147000</v>
      </c>
      <c r="P1566" s="58">
        <f t="shared" si="148"/>
        <v>0.48059090788087344</v>
      </c>
      <c r="Q1566" s="58">
        <f t="shared" si="149"/>
        <v>0.14423798351753048</v>
      </c>
    </row>
    <row r="1567" spans="1:17" hidden="1" x14ac:dyDescent="0.4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2">
        <f t="shared" si="144"/>
        <v>5993971000</v>
      </c>
      <c r="K1567" s="5">
        <f t="shared" si="145"/>
        <v>0.1493292589146161</v>
      </c>
      <c r="L1567" t="s">
        <v>18</v>
      </c>
      <c r="M1567" t="s">
        <v>288</v>
      </c>
      <c r="N1567" s="57">
        <f t="shared" si="146"/>
        <v>5993971000</v>
      </c>
      <c r="O1567" s="57">
        <f t="shared" si="147"/>
        <v>1834086000</v>
      </c>
      <c r="P1567" s="58">
        <f t="shared" si="148"/>
        <v>0.48802250678850412</v>
      </c>
      <c r="Q1567" s="58">
        <f t="shared" si="149"/>
        <v>0.1493292589146161</v>
      </c>
    </row>
    <row r="1568" spans="1:17" hidden="1" x14ac:dyDescent="0.4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2">
        <f t="shared" si="144"/>
        <v>5982944000</v>
      </c>
      <c r="K1568" s="5">
        <f t="shared" si="145"/>
        <v>0.14580232086888117</v>
      </c>
      <c r="L1568" t="s">
        <v>18</v>
      </c>
      <c r="M1568" t="s">
        <v>288</v>
      </c>
      <c r="N1568" s="57">
        <f t="shared" si="146"/>
        <v>5982944000</v>
      </c>
      <c r="O1568" s="57">
        <f t="shared" si="147"/>
        <v>1804558000</v>
      </c>
      <c r="P1568" s="58">
        <f t="shared" si="148"/>
        <v>0.48340209670653278</v>
      </c>
      <c r="Q1568" s="58">
        <f t="shared" si="149"/>
        <v>0.14580232086888117</v>
      </c>
    </row>
    <row r="1569" spans="1:17" hidden="1" x14ac:dyDescent="0.4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2">
        <f t="shared" si="144"/>
        <v>6995000000</v>
      </c>
      <c r="K1569" s="5">
        <f t="shared" si="145"/>
        <v>0.28483398579092362</v>
      </c>
      <c r="L1569" t="s">
        <v>18</v>
      </c>
      <c r="M1569" t="s">
        <v>203</v>
      </c>
      <c r="N1569" s="57">
        <f t="shared" si="146"/>
        <v>6995000000</v>
      </c>
      <c r="O1569" s="57">
        <f t="shared" si="147"/>
        <v>3929000000</v>
      </c>
      <c r="P1569" s="58">
        <f t="shared" si="148"/>
        <v>0.50710453820501666</v>
      </c>
      <c r="Q1569" s="58">
        <f t="shared" si="149"/>
        <v>0.28483398579092362</v>
      </c>
    </row>
    <row r="1570" spans="1:17" hidden="1" x14ac:dyDescent="0.4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2">
        <f t="shared" si="144"/>
        <v>7241000000</v>
      </c>
      <c r="K1570" s="5">
        <f t="shared" si="145"/>
        <v>0.29928172386272944</v>
      </c>
      <c r="L1570" t="s">
        <v>18</v>
      </c>
      <c r="M1570" t="s">
        <v>203</v>
      </c>
      <c r="N1570" s="57">
        <f t="shared" si="146"/>
        <v>7241000000</v>
      </c>
      <c r="O1570" s="57">
        <f t="shared" si="147"/>
        <v>4125000000</v>
      </c>
      <c r="P1570" s="58">
        <f t="shared" si="148"/>
        <v>0.52535732424000581</v>
      </c>
      <c r="Q1570" s="58">
        <f t="shared" si="149"/>
        <v>0.29928172386272944</v>
      </c>
    </row>
    <row r="1571" spans="1:17" hidden="1" x14ac:dyDescent="0.4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2">
        <f t="shared" si="144"/>
        <v>6400000000</v>
      </c>
      <c r="K1571" s="5">
        <f t="shared" si="145"/>
        <v>0.2500753693096171</v>
      </c>
      <c r="L1571" t="s">
        <v>18</v>
      </c>
      <c r="M1571" t="s">
        <v>203</v>
      </c>
      <c r="N1571" s="57">
        <f t="shared" si="146"/>
        <v>6400000000</v>
      </c>
      <c r="O1571" s="57">
        <f t="shared" si="147"/>
        <v>3318000000</v>
      </c>
      <c r="P1571" s="58">
        <f t="shared" si="148"/>
        <v>0.48236358154959302</v>
      </c>
      <c r="Q1571" s="58">
        <f t="shared" si="149"/>
        <v>0.2500753693096171</v>
      </c>
    </row>
    <row r="1572" spans="1:17" hidden="1" x14ac:dyDescent="0.4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2">
        <f t="shared" si="144"/>
        <v>5804000000</v>
      </c>
      <c r="K1572" s="5">
        <f t="shared" si="145"/>
        <v>0.21877001921844971</v>
      </c>
      <c r="L1572" t="s">
        <v>18</v>
      </c>
      <c r="M1572" t="s">
        <v>203</v>
      </c>
      <c r="N1572" s="57">
        <f t="shared" si="146"/>
        <v>5804000000</v>
      </c>
      <c r="O1572" s="57">
        <f t="shared" si="147"/>
        <v>2732000000</v>
      </c>
      <c r="P1572" s="58">
        <f t="shared" si="148"/>
        <v>0.46476617552850741</v>
      </c>
      <c r="Q1572" s="58">
        <f t="shared" si="149"/>
        <v>0.21877001921844971</v>
      </c>
    </row>
    <row r="1573" spans="1:17" hidden="1" x14ac:dyDescent="0.4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2">
        <f t="shared" si="144"/>
        <v>11908000000</v>
      </c>
      <c r="K1573" s="5">
        <f t="shared" si="145"/>
        <v>3.7068348832672175E-2</v>
      </c>
      <c r="L1573" t="s">
        <v>82</v>
      </c>
      <c r="M1573" t="s">
        <v>340</v>
      </c>
      <c r="N1573" s="57">
        <f t="shared" si="146"/>
        <v>11908000000</v>
      </c>
      <c r="O1573" s="57">
        <f t="shared" si="147"/>
        <v>5130000000</v>
      </c>
      <c r="P1573" s="58">
        <f t="shared" si="148"/>
        <v>8.6044814405352832E-2</v>
      </c>
      <c r="Q1573" s="58">
        <f t="shared" si="149"/>
        <v>3.7068348832672175E-2</v>
      </c>
    </row>
    <row r="1574" spans="1:17" hidden="1" x14ac:dyDescent="0.4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2">
        <f t="shared" si="144"/>
        <v>10758000000</v>
      </c>
      <c r="K1574" s="5">
        <f t="shared" si="145"/>
        <v>2.8658545417674579E-2</v>
      </c>
      <c r="L1574" t="s">
        <v>82</v>
      </c>
      <c r="M1574" t="s">
        <v>340</v>
      </c>
      <c r="N1574" s="57">
        <f t="shared" si="146"/>
        <v>10758000000</v>
      </c>
      <c r="O1574" s="57">
        <f t="shared" si="147"/>
        <v>3957000000</v>
      </c>
      <c r="P1574" s="58">
        <f t="shared" si="148"/>
        <v>7.7914741370569418E-2</v>
      </c>
      <c r="Q1574" s="58">
        <f t="shared" si="149"/>
        <v>2.8658545417674579E-2</v>
      </c>
    </row>
    <row r="1575" spans="1:17" hidden="1" x14ac:dyDescent="0.4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2">
        <f t="shared" si="144"/>
        <v>12703000000</v>
      </c>
      <c r="K1575" s="5">
        <f t="shared" si="145"/>
        <v>4.5107150499831862E-2</v>
      </c>
      <c r="L1575" t="s">
        <v>82</v>
      </c>
      <c r="M1575" t="s">
        <v>340</v>
      </c>
      <c r="N1575" s="57">
        <f t="shared" si="146"/>
        <v>12703000000</v>
      </c>
      <c r="O1575" s="57">
        <f t="shared" si="147"/>
        <v>5902000000</v>
      </c>
      <c r="P1575" s="58">
        <f t="shared" si="148"/>
        <v>9.7085078413989168E-2</v>
      </c>
      <c r="Q1575" s="58">
        <f t="shared" si="149"/>
        <v>4.5107150499831862E-2</v>
      </c>
    </row>
    <row r="1576" spans="1:17" hidden="1" x14ac:dyDescent="0.4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2">
        <f t="shared" si="144"/>
        <v>13153000000</v>
      </c>
      <c r="K1576" s="5">
        <f t="shared" si="145"/>
        <v>7.2411279668352244E-2</v>
      </c>
      <c r="L1576" t="s">
        <v>82</v>
      </c>
      <c r="M1576" t="s">
        <v>340</v>
      </c>
      <c r="N1576" s="57">
        <f t="shared" si="146"/>
        <v>13153000000</v>
      </c>
      <c r="O1576" s="57">
        <f t="shared" si="147"/>
        <v>6358000000</v>
      </c>
      <c r="P1576" s="58">
        <f t="shared" si="148"/>
        <v>0.14979955355109109</v>
      </c>
      <c r="Q1576" s="58">
        <f t="shared" si="149"/>
        <v>7.2411279668352244E-2</v>
      </c>
    </row>
    <row r="1577" spans="1:17" hidden="1" x14ac:dyDescent="0.4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2">
        <f t="shared" si="144"/>
        <v>334026000</v>
      </c>
      <c r="K1577" s="5">
        <f t="shared" si="145"/>
        <v>1.0081758728007135E-2</v>
      </c>
      <c r="L1577" t="s">
        <v>58</v>
      </c>
      <c r="M1577" t="s">
        <v>386</v>
      </c>
      <c r="N1577" s="57">
        <f t="shared" si="146"/>
        <v>334026000</v>
      </c>
      <c r="O1577" s="57">
        <f t="shared" si="147"/>
        <v>25883000</v>
      </c>
      <c r="P1577" s="58">
        <f t="shared" si="148"/>
        <v>0.13010738866751581</v>
      </c>
      <c r="Q1577" s="58">
        <f t="shared" si="149"/>
        <v>1.0081758728007135E-2</v>
      </c>
    </row>
    <row r="1578" spans="1:17" hidden="1" x14ac:dyDescent="0.4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2">
        <f t="shared" si="144"/>
        <v>426880000</v>
      </c>
      <c r="K1578" s="5">
        <f t="shared" si="145"/>
        <v>5.5098893460121576E-2</v>
      </c>
      <c r="L1578" t="s">
        <v>58</v>
      </c>
      <c r="M1578" t="s">
        <v>386</v>
      </c>
      <c r="N1578" s="57">
        <f t="shared" si="146"/>
        <v>426880000</v>
      </c>
      <c r="O1578" s="57">
        <f t="shared" si="147"/>
        <v>152663000</v>
      </c>
      <c r="P1578" s="58">
        <f t="shared" si="148"/>
        <v>0.15406886829327804</v>
      </c>
      <c r="Q1578" s="58">
        <f t="shared" si="149"/>
        <v>5.5098893460121576E-2</v>
      </c>
    </row>
    <row r="1579" spans="1:17" hidden="1" x14ac:dyDescent="0.4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2">
        <f t="shared" si="144"/>
        <v>587582000</v>
      </c>
      <c r="K1579" s="5">
        <f t="shared" si="145"/>
        <v>9.8599644843026565E-2</v>
      </c>
      <c r="L1579" t="s">
        <v>58</v>
      </c>
      <c r="M1579" t="s">
        <v>386</v>
      </c>
      <c r="N1579" s="57">
        <f t="shared" si="146"/>
        <v>587582000</v>
      </c>
      <c r="O1579" s="57">
        <f t="shared" si="147"/>
        <v>295224000</v>
      </c>
      <c r="P1579" s="58">
        <f t="shared" si="148"/>
        <v>0.19624209588703911</v>
      </c>
      <c r="Q1579" s="58">
        <f t="shared" si="149"/>
        <v>9.8599644843026565E-2</v>
      </c>
    </row>
    <row r="1580" spans="1:17" hidden="1" x14ac:dyDescent="0.4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2">
        <f t="shared" si="144"/>
        <v>857533000</v>
      </c>
      <c r="K1580" s="5">
        <f t="shared" si="145"/>
        <v>0.15920811903286239</v>
      </c>
      <c r="L1580" t="s">
        <v>58</v>
      </c>
      <c r="M1580" t="s">
        <v>386</v>
      </c>
      <c r="N1580" s="57">
        <f t="shared" si="146"/>
        <v>857533000</v>
      </c>
      <c r="O1580" s="57">
        <f t="shared" si="147"/>
        <v>544839000</v>
      </c>
      <c r="P1580" s="58">
        <f t="shared" si="148"/>
        <v>0.25058084303547945</v>
      </c>
      <c r="Q1580" s="58">
        <f t="shared" si="149"/>
        <v>0.15920811903286239</v>
      </c>
    </row>
    <row r="1581" spans="1:17" hidden="1" x14ac:dyDescent="0.4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 t="shared" si="144"/>
        <v>1370611000</v>
      </c>
      <c r="K1581" s="5">
        <f t="shared" si="145"/>
        <v>0.30419941753045437</v>
      </c>
      <c r="L1581" t="s">
        <v>51</v>
      </c>
      <c r="M1581" t="s">
        <v>52</v>
      </c>
      <c r="N1581" s="57">
        <f t="shared" si="146"/>
        <v>1370611000</v>
      </c>
      <c r="O1581" s="57">
        <f t="shared" si="147"/>
        <v>699408000</v>
      </c>
      <c r="P1581" s="58">
        <f t="shared" si="148"/>
        <v>0.59613139663949166</v>
      </c>
      <c r="Q1581" s="58">
        <f t="shared" si="149"/>
        <v>0.30419941753045437</v>
      </c>
    </row>
    <row r="1582" spans="1:17" hidden="1" x14ac:dyDescent="0.4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2">
        <f t="shared" si="144"/>
        <v>1358901000</v>
      </c>
      <c r="K1582" s="5">
        <f t="shared" si="145"/>
        <v>0.30630241053884261</v>
      </c>
      <c r="L1582" t="s">
        <v>51</v>
      </c>
      <c r="M1582" t="s">
        <v>52</v>
      </c>
      <c r="N1582" s="57">
        <f t="shared" si="146"/>
        <v>1358901000</v>
      </c>
      <c r="O1582" s="57">
        <f t="shared" si="147"/>
        <v>708328000</v>
      </c>
      <c r="P1582" s="58">
        <f t="shared" si="148"/>
        <v>0.58762981554257876</v>
      </c>
      <c r="Q1582" s="58">
        <f t="shared" si="149"/>
        <v>0.30630241053884261</v>
      </c>
    </row>
    <row r="1583" spans="1:17" hidden="1" x14ac:dyDescent="0.4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2">
        <f t="shared" si="144"/>
        <v>1491018000</v>
      </c>
      <c r="K1583" s="5">
        <f t="shared" si="145"/>
        <v>0.308823558796883</v>
      </c>
      <c r="L1583" t="s">
        <v>51</v>
      </c>
      <c r="M1583" t="s">
        <v>52</v>
      </c>
      <c r="N1583" s="57">
        <f t="shared" si="146"/>
        <v>1491018000</v>
      </c>
      <c r="O1583" s="57">
        <f t="shared" si="147"/>
        <v>772759000</v>
      </c>
      <c r="P1583" s="58">
        <f t="shared" si="148"/>
        <v>0.59586686792416632</v>
      </c>
      <c r="Q1583" s="58">
        <f t="shared" si="149"/>
        <v>0.308823558796883</v>
      </c>
    </row>
    <row r="1584" spans="1:17" hidden="1" x14ac:dyDescent="0.4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2">
        <f t="shared" si="144"/>
        <v>1481866000</v>
      </c>
      <c r="K1584" s="5">
        <f t="shared" si="145"/>
        <v>0.29428114732970445</v>
      </c>
      <c r="L1584" t="s">
        <v>51</v>
      </c>
      <c r="M1584" t="s">
        <v>52</v>
      </c>
      <c r="N1584" s="57">
        <f t="shared" si="146"/>
        <v>1481866000</v>
      </c>
      <c r="O1584" s="57">
        <f t="shared" si="147"/>
        <v>737528000</v>
      </c>
      <c r="P1584" s="58">
        <f t="shared" si="148"/>
        <v>0.59127955368322271</v>
      </c>
      <c r="Q1584" s="58">
        <f t="shared" si="149"/>
        <v>0.29428114732970445</v>
      </c>
    </row>
    <row r="1585" spans="1:17" hidden="1" x14ac:dyDescent="0.4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2">
        <f t="shared" si="144"/>
        <v>891140000</v>
      </c>
      <c r="K1585" s="5">
        <f t="shared" si="145"/>
        <v>0.40645581057045932</v>
      </c>
      <c r="L1585" t="s">
        <v>12</v>
      </c>
      <c r="M1585" t="s">
        <v>210</v>
      </c>
      <c r="N1585" s="57">
        <f t="shared" si="146"/>
        <v>891140000</v>
      </c>
      <c r="O1585" s="57">
        <f t="shared" si="147"/>
        <v>572228000</v>
      </c>
      <c r="P1585" s="58">
        <f t="shared" si="148"/>
        <v>0.6329802649149624</v>
      </c>
      <c r="Q1585" s="58">
        <f t="shared" si="149"/>
        <v>0.40645581057045932</v>
      </c>
    </row>
    <row r="1586" spans="1:17" hidden="1" x14ac:dyDescent="0.4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2">
        <f t="shared" si="144"/>
        <v>973180000</v>
      </c>
      <c r="K1586" s="5">
        <f t="shared" si="145"/>
        <v>0.38495070824583272</v>
      </c>
      <c r="L1586" t="s">
        <v>12</v>
      </c>
      <c r="M1586" t="s">
        <v>210</v>
      </c>
      <c r="N1586" s="57">
        <f t="shared" si="146"/>
        <v>973180000</v>
      </c>
      <c r="O1586" s="57">
        <f t="shared" si="147"/>
        <v>614267000</v>
      </c>
      <c r="P1586" s="58">
        <f t="shared" si="148"/>
        <v>0.60987539661202617</v>
      </c>
      <c r="Q1586" s="58">
        <f t="shared" si="149"/>
        <v>0.38495070824583272</v>
      </c>
    </row>
    <row r="1587" spans="1:17" hidden="1" x14ac:dyDescent="0.4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2">
        <f t="shared" si="144"/>
        <v>1030128000</v>
      </c>
      <c r="K1587" s="5">
        <f t="shared" si="145"/>
        <v>0.37810509490326472</v>
      </c>
      <c r="L1587" t="s">
        <v>12</v>
      </c>
      <c r="M1587" t="s">
        <v>210</v>
      </c>
      <c r="N1587" s="57">
        <f t="shared" si="146"/>
        <v>1030128000</v>
      </c>
      <c r="O1587" s="57">
        <f t="shared" si="147"/>
        <v>660446000</v>
      </c>
      <c r="P1587" s="58">
        <f t="shared" si="148"/>
        <v>0.58974790551008005</v>
      </c>
      <c r="Q1587" s="58">
        <f t="shared" si="149"/>
        <v>0.37810509490326472</v>
      </c>
    </row>
    <row r="1588" spans="1:17" hidden="1" x14ac:dyDescent="0.4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2">
        <f t="shared" si="144"/>
        <v>1264736000</v>
      </c>
      <c r="K1588" s="5">
        <f t="shared" si="145"/>
        <v>0.35616945759449908</v>
      </c>
      <c r="L1588" t="s">
        <v>12</v>
      </c>
      <c r="M1588" t="s">
        <v>210</v>
      </c>
      <c r="N1588" s="57">
        <f t="shared" si="146"/>
        <v>1264736000</v>
      </c>
      <c r="O1588" s="57">
        <f t="shared" si="147"/>
        <v>736562000</v>
      </c>
      <c r="P1588" s="58">
        <f t="shared" si="148"/>
        <v>0.61157151077606009</v>
      </c>
      <c r="Q1588" s="58">
        <f t="shared" si="149"/>
        <v>0.35616945759449908</v>
      </c>
    </row>
    <row r="1589" spans="1:17" hidden="1" x14ac:dyDescent="0.4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2">
        <f t="shared" si="144"/>
        <v>705992000</v>
      </c>
      <c r="K1589" s="5">
        <f t="shared" si="145"/>
        <v>0.52350181778221416</v>
      </c>
      <c r="L1589" t="s">
        <v>21</v>
      </c>
      <c r="M1589" t="s">
        <v>56</v>
      </c>
      <c r="N1589" s="57">
        <f t="shared" si="146"/>
        <v>705992000</v>
      </c>
      <c r="O1589" s="57">
        <f t="shared" si="147"/>
        <v>457327000</v>
      </c>
      <c r="P1589" s="58">
        <f t="shared" si="148"/>
        <v>0.80814842626763983</v>
      </c>
      <c r="Q1589" s="58">
        <f t="shared" si="149"/>
        <v>0.52350181778221416</v>
      </c>
    </row>
    <row r="1590" spans="1:17" hidden="1" x14ac:dyDescent="0.4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2">
        <f t="shared" si="144"/>
        <v>778074000</v>
      </c>
      <c r="K1590" s="5">
        <f t="shared" si="145"/>
        <v>0.54734132777666678</v>
      </c>
      <c r="L1590" t="s">
        <v>21</v>
      </c>
      <c r="M1590" t="s">
        <v>56</v>
      </c>
      <c r="N1590" s="57">
        <f t="shared" si="146"/>
        <v>778074000</v>
      </c>
      <c r="O1590" s="57">
        <f t="shared" si="147"/>
        <v>528232000</v>
      </c>
      <c r="P1590" s="58">
        <f t="shared" si="148"/>
        <v>0.80622161525333991</v>
      </c>
      <c r="Q1590" s="58">
        <f t="shared" si="149"/>
        <v>0.54734132777666678</v>
      </c>
    </row>
    <row r="1591" spans="1:17" hidden="1" x14ac:dyDescent="0.4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2">
        <f t="shared" si="144"/>
        <v>821692000</v>
      </c>
      <c r="K1591" s="5">
        <f t="shared" si="145"/>
        <v>0.55877388460940658</v>
      </c>
      <c r="L1591" t="s">
        <v>21</v>
      </c>
      <c r="M1591" t="s">
        <v>56</v>
      </c>
      <c r="N1591" s="57">
        <f t="shared" si="146"/>
        <v>821692000</v>
      </c>
      <c r="O1591" s="57">
        <f t="shared" si="147"/>
        <v>564427000</v>
      </c>
      <c r="P1591" s="58">
        <f t="shared" si="148"/>
        <v>0.81346220289332827</v>
      </c>
      <c r="Q1591" s="58">
        <f t="shared" si="149"/>
        <v>0.55877388460940658</v>
      </c>
    </row>
    <row r="1592" spans="1:17" hidden="1" x14ac:dyDescent="0.4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2">
        <f t="shared" si="144"/>
        <v>866578000</v>
      </c>
      <c r="K1592" s="5">
        <f t="shared" si="145"/>
        <v>0.57198928415675032</v>
      </c>
      <c r="L1592" t="s">
        <v>21</v>
      </c>
      <c r="M1592" t="s">
        <v>56</v>
      </c>
      <c r="N1592" s="57">
        <f t="shared" si="146"/>
        <v>866578000</v>
      </c>
      <c r="O1592" s="57">
        <f t="shared" si="147"/>
        <v>605946000</v>
      </c>
      <c r="P1592" s="58">
        <f t="shared" si="148"/>
        <v>0.8180156810771726</v>
      </c>
      <c r="Q1592" s="58">
        <f t="shared" si="149"/>
        <v>0.57198928415675032</v>
      </c>
    </row>
    <row r="1593" spans="1:17" hidden="1" x14ac:dyDescent="0.4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2">
        <f t="shared" si="144"/>
        <v>1247157000</v>
      </c>
      <c r="K1593" s="5">
        <f t="shared" si="145"/>
        <v>3.1807245642228567E-2</v>
      </c>
      <c r="L1593" t="s">
        <v>24</v>
      </c>
      <c r="M1593" t="s">
        <v>65</v>
      </c>
      <c r="N1593" s="57">
        <f t="shared" si="146"/>
        <v>1247157000</v>
      </c>
      <c r="O1593" s="57">
        <f t="shared" si="147"/>
        <v>48571000</v>
      </c>
      <c r="P1593" s="58">
        <f t="shared" si="148"/>
        <v>0.81671427504940919</v>
      </c>
      <c r="Q1593" s="58">
        <f t="shared" si="149"/>
        <v>3.1807245642228567E-2</v>
      </c>
    </row>
    <row r="1594" spans="1:17" hidden="1" x14ac:dyDescent="0.4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2">
        <f t="shared" si="144"/>
        <v>1081698000</v>
      </c>
      <c r="K1594" s="5">
        <f t="shared" si="145"/>
        <v>-0.12919985973308029</v>
      </c>
      <c r="L1594" t="s">
        <v>24</v>
      </c>
      <c r="M1594" t="s">
        <v>65</v>
      </c>
      <c r="N1594" s="57">
        <f t="shared" si="146"/>
        <v>1081698000</v>
      </c>
      <c r="O1594" s="57">
        <f t="shared" si="147"/>
        <v>-156587000</v>
      </c>
      <c r="P1594" s="58">
        <f t="shared" si="148"/>
        <v>0.89250850883887867</v>
      </c>
      <c r="Q1594" s="58">
        <f t="shared" si="149"/>
        <v>-0.12919985973308029</v>
      </c>
    </row>
    <row r="1595" spans="1:17" hidden="1" x14ac:dyDescent="0.4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2">
        <f t="shared" si="144"/>
        <v>519428000</v>
      </c>
      <c r="K1595" s="5">
        <f t="shared" si="145"/>
        <v>-1.1052212640955179</v>
      </c>
      <c r="L1595" t="s">
        <v>24</v>
      </c>
      <c r="M1595" t="s">
        <v>65</v>
      </c>
      <c r="N1595" s="57">
        <f t="shared" si="146"/>
        <v>519428000</v>
      </c>
      <c r="O1595" s="57">
        <f t="shared" si="147"/>
        <v>-641487000</v>
      </c>
      <c r="P1595" s="58">
        <f t="shared" si="148"/>
        <v>0.89492518284331035</v>
      </c>
      <c r="Q1595" s="58">
        <f t="shared" si="149"/>
        <v>-1.1052212640955179</v>
      </c>
    </row>
    <row r="1596" spans="1:17" hidden="1" x14ac:dyDescent="0.4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2">
        <f t="shared" si="144"/>
        <v>907824000</v>
      </c>
      <c r="K1596" s="5">
        <f t="shared" si="145"/>
        <v>-0.45011798484214444</v>
      </c>
      <c r="L1596" t="s">
        <v>24</v>
      </c>
      <c r="M1596" t="s">
        <v>65</v>
      </c>
      <c r="N1596" s="57">
        <f t="shared" si="146"/>
        <v>907824000</v>
      </c>
      <c r="O1596" s="57">
        <f t="shared" si="147"/>
        <v>-464673000</v>
      </c>
      <c r="P1596" s="58">
        <f t="shared" si="148"/>
        <v>0.87938810619798202</v>
      </c>
      <c r="Q1596" s="58">
        <f t="shared" si="149"/>
        <v>-0.45011798484214444</v>
      </c>
    </row>
    <row r="1597" spans="1:17" hidden="1" x14ac:dyDescent="0.4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2">
        <f t="shared" si="144"/>
        <v>1396355000</v>
      </c>
      <c r="K1597" s="5">
        <f t="shared" si="145"/>
        <v>0.2521280762906154</v>
      </c>
      <c r="L1597" t="s">
        <v>51</v>
      </c>
      <c r="M1597" t="s">
        <v>52</v>
      </c>
      <c r="N1597" s="57">
        <f t="shared" si="146"/>
        <v>1396355000</v>
      </c>
      <c r="O1597" s="57">
        <f t="shared" si="147"/>
        <v>634000000</v>
      </c>
      <c r="P1597" s="58">
        <f t="shared" si="148"/>
        <v>0.55530015767946728</v>
      </c>
      <c r="Q1597" s="58">
        <f t="shared" si="149"/>
        <v>0.2521280762906154</v>
      </c>
    </row>
    <row r="1598" spans="1:17" hidden="1" x14ac:dyDescent="0.4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2">
        <f t="shared" si="144"/>
        <v>1560070000</v>
      </c>
      <c r="K1598" s="5">
        <f t="shared" si="145"/>
        <v>0.24792086707182917</v>
      </c>
      <c r="L1598" t="s">
        <v>51</v>
      </c>
      <c r="M1598" t="s">
        <v>52</v>
      </c>
      <c r="N1598" s="57">
        <f t="shared" si="146"/>
        <v>1560070000</v>
      </c>
      <c r="O1598" s="57">
        <f t="shared" si="147"/>
        <v>687373000</v>
      </c>
      <c r="P1598" s="58">
        <f t="shared" si="148"/>
        <v>0.56268417161097184</v>
      </c>
      <c r="Q1598" s="58">
        <f t="shared" si="149"/>
        <v>0.24792086707182917</v>
      </c>
    </row>
    <row r="1599" spans="1:17" hidden="1" x14ac:dyDescent="0.4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2">
        <f t="shared" si="144"/>
        <v>1875141000</v>
      </c>
      <c r="K1599" s="5">
        <f t="shared" si="145"/>
        <v>0.25418692582151164</v>
      </c>
      <c r="L1599" t="s">
        <v>51</v>
      </c>
      <c r="M1599" t="s">
        <v>52</v>
      </c>
      <c r="N1599" s="57">
        <f t="shared" si="146"/>
        <v>1875141000</v>
      </c>
      <c r="O1599" s="57">
        <f t="shared" si="147"/>
        <v>835092000</v>
      </c>
      <c r="P1599" s="58">
        <f t="shared" si="148"/>
        <v>0.570759061602644</v>
      </c>
      <c r="Q1599" s="58">
        <f t="shared" si="149"/>
        <v>0.25418692582151164</v>
      </c>
    </row>
    <row r="1600" spans="1:17" hidden="1" x14ac:dyDescent="0.4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2">
        <f t="shared" si="144"/>
        <v>2000573000</v>
      </c>
      <c r="K1600" s="5">
        <f t="shared" si="145"/>
        <v>0.28024548559451073</v>
      </c>
      <c r="L1600" t="s">
        <v>51</v>
      </c>
      <c r="M1600" t="s">
        <v>52</v>
      </c>
      <c r="N1600" s="57">
        <f t="shared" si="146"/>
        <v>2000573000</v>
      </c>
      <c r="O1600" s="57">
        <f t="shared" si="147"/>
        <v>964786000</v>
      </c>
      <c r="P1600" s="58">
        <f t="shared" si="148"/>
        <v>0.58111493310668594</v>
      </c>
      <c r="Q1600" s="58">
        <f t="shared" si="149"/>
        <v>0.28024548559451073</v>
      </c>
    </row>
    <row r="1601" spans="1:17" hidden="1" x14ac:dyDescent="0.4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2">
        <f t="shared" si="144"/>
        <v>69571000000</v>
      </c>
      <c r="K1601" s="5">
        <f t="shared" si="145"/>
        <v>0.11359908844500458</v>
      </c>
      <c r="L1601" t="s">
        <v>181</v>
      </c>
      <c r="M1601" t="s">
        <v>182</v>
      </c>
      <c r="N1601" s="57">
        <f t="shared" si="146"/>
        <v>69571000000</v>
      </c>
      <c r="O1601" s="57">
        <f t="shared" si="147"/>
        <v>13160000000</v>
      </c>
      <c r="P1601" s="58">
        <f t="shared" si="148"/>
        <v>0.60054727828323817</v>
      </c>
      <c r="Q1601" s="58">
        <f t="shared" si="149"/>
        <v>0.11359908844500458</v>
      </c>
    </row>
    <row r="1602" spans="1:17" hidden="1" x14ac:dyDescent="0.4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2">
        <f t="shared" ref="J1602:J1665" si="150">E1602-F1602</f>
        <v>75663000000</v>
      </c>
      <c r="K1602" s="5">
        <f t="shared" ref="K1602:K1665" si="151">(J1602-G1602-H1602-I1602)/E1602</f>
        <v>0.26518457071754459</v>
      </c>
      <c r="L1602" t="s">
        <v>181</v>
      </c>
      <c r="M1602" t="s">
        <v>182</v>
      </c>
      <c r="N1602" s="57">
        <f t="shared" si="146"/>
        <v>75663000000</v>
      </c>
      <c r="O1602" s="57">
        <f t="shared" si="147"/>
        <v>31968000000</v>
      </c>
      <c r="P1602" s="58">
        <f t="shared" si="148"/>
        <v>0.62764827872252171</v>
      </c>
      <c r="Q1602" s="58">
        <f t="shared" si="149"/>
        <v>0.26518457071754459</v>
      </c>
    </row>
    <row r="1603" spans="1:17" hidden="1" x14ac:dyDescent="0.4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2">
        <f t="shared" si="150"/>
        <v>77148000000</v>
      </c>
      <c r="K1603" s="5">
        <f t="shared" si="151"/>
        <v>0.15422689822866092</v>
      </c>
      <c r="L1603" t="s">
        <v>181</v>
      </c>
      <c r="M1603" t="s">
        <v>182</v>
      </c>
      <c r="N1603" s="57">
        <f t="shared" ref="N1603:N1666" si="152">E1603-F1603</f>
        <v>77148000000</v>
      </c>
      <c r="O1603" s="57">
        <f t="shared" ref="O1603:O1666" si="153">N1603-G1603-H1603-I1603</f>
        <v>19599000000</v>
      </c>
      <c r="P1603" s="58">
        <f t="shared" ref="P1603:P1666" si="154">1-(F1603/E1603)</f>
        <v>0.60708693017729132</v>
      </c>
      <c r="Q1603" s="58">
        <f t="shared" ref="Q1603:Q1666" si="155">O1603/E1603</f>
        <v>0.15422689822866092</v>
      </c>
    </row>
    <row r="1604" spans="1:17" hidden="1" x14ac:dyDescent="0.4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2">
        <f t="shared" si="150"/>
        <v>79063000000</v>
      </c>
      <c r="K1604" s="5">
        <f t="shared" si="151"/>
        <v>0.25117763257863546</v>
      </c>
      <c r="L1604" t="s">
        <v>181</v>
      </c>
      <c r="M1604" t="s">
        <v>182</v>
      </c>
      <c r="N1604" s="57">
        <f t="shared" si="152"/>
        <v>79063000000</v>
      </c>
      <c r="O1604" s="57">
        <f t="shared" si="153"/>
        <v>33060000000</v>
      </c>
      <c r="P1604" s="58">
        <f t="shared" si="154"/>
        <v>0.60069138428810209</v>
      </c>
      <c r="Q1604" s="58">
        <f t="shared" si="155"/>
        <v>0.25117763257863546</v>
      </c>
    </row>
    <row r="1605" spans="1:17" hidden="1" x14ac:dyDescent="0.4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 t="shared" si="150"/>
        <v>1106027000</v>
      </c>
      <c r="K1605" s="5">
        <f t="shared" si="151"/>
        <v>0.28146694502888575</v>
      </c>
      <c r="L1605" t="s">
        <v>24</v>
      </c>
      <c r="M1605" t="s">
        <v>27</v>
      </c>
      <c r="N1605" s="57">
        <f t="shared" si="152"/>
        <v>1106027000</v>
      </c>
      <c r="O1605" s="57">
        <f t="shared" si="153"/>
        <v>518924000</v>
      </c>
      <c r="P1605" s="58">
        <f t="shared" si="154"/>
        <v>0.59991451698025811</v>
      </c>
      <c r="Q1605" s="58">
        <f t="shared" si="155"/>
        <v>0.28146694502888575</v>
      </c>
    </row>
    <row r="1606" spans="1:17" hidden="1" x14ac:dyDescent="0.4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 t="shared" si="150"/>
        <v>1120762000</v>
      </c>
      <c r="K1606" s="5">
        <f t="shared" si="151"/>
        <v>0.27168265398184449</v>
      </c>
      <c r="L1606" t="s">
        <v>24</v>
      </c>
      <c r="M1606" t="s">
        <v>27</v>
      </c>
      <c r="N1606" s="57">
        <f t="shared" si="152"/>
        <v>1120762000</v>
      </c>
      <c r="O1606" s="57">
        <f t="shared" si="153"/>
        <v>517343000</v>
      </c>
      <c r="P1606" s="58">
        <f t="shared" si="154"/>
        <v>0.58856811562541678</v>
      </c>
      <c r="Q1606" s="58">
        <f t="shared" si="155"/>
        <v>0.27168265398184449</v>
      </c>
    </row>
    <row r="1607" spans="1:17" hidden="1" x14ac:dyDescent="0.4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 t="shared" si="150"/>
        <v>1164431000</v>
      </c>
      <c r="K1607" s="5">
        <f t="shared" si="151"/>
        <v>0.26811049270513293</v>
      </c>
      <c r="L1607" t="s">
        <v>24</v>
      </c>
      <c r="M1607" t="s">
        <v>27</v>
      </c>
      <c r="N1607" s="57">
        <f t="shared" si="152"/>
        <v>1164431000</v>
      </c>
      <c r="O1607" s="57">
        <f t="shared" si="153"/>
        <v>533364000</v>
      </c>
      <c r="P1607" s="58">
        <f t="shared" si="154"/>
        <v>0.58533416040664665</v>
      </c>
      <c r="Q1607" s="58">
        <f t="shared" si="155"/>
        <v>0.26811049270513293</v>
      </c>
    </row>
    <row r="1608" spans="1:17" hidden="1" x14ac:dyDescent="0.4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 t="shared" si="150"/>
        <v>1199660000</v>
      </c>
      <c r="K1608" s="5">
        <f t="shared" si="151"/>
        <v>0.28166086610795893</v>
      </c>
      <c r="L1608" t="s">
        <v>24</v>
      </c>
      <c r="M1608" t="s">
        <v>27</v>
      </c>
      <c r="N1608" s="57">
        <f t="shared" si="152"/>
        <v>1199660000</v>
      </c>
      <c r="O1608" s="57">
        <f t="shared" si="153"/>
        <v>575245000</v>
      </c>
      <c r="P1608" s="58">
        <f t="shared" si="154"/>
        <v>0.58739715188323938</v>
      </c>
      <c r="Q1608" s="58">
        <f t="shared" si="155"/>
        <v>0.28166086610795893</v>
      </c>
    </row>
    <row r="1609" spans="1:17" hidden="1" x14ac:dyDescent="0.4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2">
        <f t="shared" si="150"/>
        <v>4363000000</v>
      </c>
      <c r="K1609" s="5">
        <f t="shared" si="151"/>
        <v>8.2470197381278088E-2</v>
      </c>
      <c r="L1609" t="s">
        <v>21</v>
      </c>
      <c r="M1609" t="s">
        <v>488</v>
      </c>
      <c r="N1609" s="57">
        <f t="shared" si="152"/>
        <v>4363000000</v>
      </c>
      <c r="O1609" s="57">
        <f t="shared" si="153"/>
        <v>1266000000</v>
      </c>
      <c r="P1609" s="58">
        <f t="shared" si="154"/>
        <v>0.28421601198618984</v>
      </c>
      <c r="Q1609" s="58">
        <f t="shared" si="155"/>
        <v>8.2470197381278088E-2</v>
      </c>
    </row>
    <row r="1610" spans="1:17" hidden="1" x14ac:dyDescent="0.4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2">
        <f t="shared" si="150"/>
        <v>4360000000</v>
      </c>
      <c r="K1610" s="5">
        <f t="shared" si="151"/>
        <v>0.11837409120951752</v>
      </c>
      <c r="L1610" t="s">
        <v>21</v>
      </c>
      <c r="M1610" t="s">
        <v>488</v>
      </c>
      <c r="N1610" s="57">
        <f t="shared" si="152"/>
        <v>4360000000</v>
      </c>
      <c r="O1610" s="57">
        <f t="shared" si="153"/>
        <v>1791000000</v>
      </c>
      <c r="P1610" s="58">
        <f t="shared" si="154"/>
        <v>0.28816920026437542</v>
      </c>
      <c r="Q1610" s="58">
        <f t="shared" si="155"/>
        <v>0.11837409120951752</v>
      </c>
    </row>
    <row r="1611" spans="1:17" x14ac:dyDescent="0.4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2">
        <f t="shared" si="150"/>
        <v>4221000000</v>
      </c>
      <c r="K1611" s="5">
        <f t="shared" si="151"/>
        <v>0.11055448805929179</v>
      </c>
      <c r="L1611" t="s">
        <v>21</v>
      </c>
      <c r="M1611" t="s">
        <v>488</v>
      </c>
      <c r="N1611" s="57">
        <f t="shared" si="152"/>
        <v>4221000000</v>
      </c>
      <c r="O1611" s="57">
        <f t="shared" si="153"/>
        <v>1611000000</v>
      </c>
      <c r="P1611" s="58">
        <f t="shared" si="154"/>
        <v>0.28966511117211091</v>
      </c>
      <c r="Q1611" s="58">
        <f t="shared" si="155"/>
        <v>0.11055448805929179</v>
      </c>
    </row>
    <row r="1612" spans="1:17" hidden="1" x14ac:dyDescent="0.4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2">
        <f t="shared" si="150"/>
        <v>3435000000</v>
      </c>
      <c r="K1612" s="5">
        <f t="shared" si="151"/>
        <v>3.5862705864245038E-2</v>
      </c>
      <c r="L1612" t="s">
        <v>21</v>
      </c>
      <c r="M1612" t="s">
        <v>488</v>
      </c>
      <c r="N1612" s="57">
        <f t="shared" si="152"/>
        <v>3435000000</v>
      </c>
      <c r="O1612" s="57">
        <f t="shared" si="153"/>
        <v>466000000</v>
      </c>
      <c r="P1612" s="58">
        <f t="shared" si="154"/>
        <v>0.26435277820532554</v>
      </c>
      <c r="Q1612" s="58">
        <f t="shared" si="155"/>
        <v>3.5862705864245038E-2</v>
      </c>
    </row>
    <row r="1613" spans="1:17" hidden="1" x14ac:dyDescent="0.4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2">
        <f t="shared" si="150"/>
        <v>1485900000</v>
      </c>
      <c r="K1613" s="5">
        <f t="shared" si="151"/>
        <v>0.23556424265259984</v>
      </c>
      <c r="L1613" t="s">
        <v>41</v>
      </c>
      <c r="M1613" t="s">
        <v>44</v>
      </c>
      <c r="N1613" s="57">
        <f t="shared" si="152"/>
        <v>1485900000</v>
      </c>
      <c r="O1613" s="57">
        <f t="shared" si="153"/>
        <v>1000300000</v>
      </c>
      <c r="P1613" s="58">
        <f t="shared" si="154"/>
        <v>0.34991993217784478</v>
      </c>
      <c r="Q1613" s="58">
        <f t="shared" si="155"/>
        <v>0.23556424265259984</v>
      </c>
    </row>
    <row r="1614" spans="1:17" hidden="1" x14ac:dyDescent="0.4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2">
        <f t="shared" si="150"/>
        <v>1536900000</v>
      </c>
      <c r="K1614" s="5">
        <f t="shared" si="151"/>
        <v>0.23901305598583758</v>
      </c>
      <c r="L1614" t="s">
        <v>41</v>
      </c>
      <c r="M1614" t="s">
        <v>44</v>
      </c>
      <c r="N1614" s="57">
        <f t="shared" si="152"/>
        <v>1536900000</v>
      </c>
      <c r="O1614" s="57">
        <f t="shared" si="153"/>
        <v>1080100000</v>
      </c>
      <c r="P1614" s="58">
        <f t="shared" si="154"/>
        <v>0.34009736667404289</v>
      </c>
      <c r="Q1614" s="58">
        <f t="shared" si="155"/>
        <v>0.23901305598583758</v>
      </c>
    </row>
    <row r="1615" spans="1:17" hidden="1" x14ac:dyDescent="0.4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2">
        <f t="shared" si="150"/>
        <v>1625300000</v>
      </c>
      <c r="K1615" s="5">
        <f t="shared" si="151"/>
        <v>0.22254907846551</v>
      </c>
      <c r="L1615" t="s">
        <v>41</v>
      </c>
      <c r="M1615" t="s">
        <v>44</v>
      </c>
      <c r="N1615" s="57">
        <f t="shared" si="152"/>
        <v>1625300000</v>
      </c>
      <c r="O1615" s="57">
        <f t="shared" si="153"/>
        <v>1112100000</v>
      </c>
      <c r="P1615" s="58">
        <f t="shared" si="154"/>
        <v>0.32524864421364397</v>
      </c>
      <c r="Q1615" s="58">
        <f t="shared" si="155"/>
        <v>0.22254907846551</v>
      </c>
    </row>
    <row r="1616" spans="1:17" hidden="1" x14ac:dyDescent="0.4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2">
        <f t="shared" si="150"/>
        <v>1976700000</v>
      </c>
      <c r="K1616" s="5">
        <f t="shared" si="151"/>
        <v>0.21101567641450533</v>
      </c>
      <c r="L1616" t="s">
        <v>41</v>
      </c>
      <c r="M1616" t="s">
        <v>44</v>
      </c>
      <c r="N1616" s="57">
        <f t="shared" si="152"/>
        <v>1976700000</v>
      </c>
      <c r="O1616" s="57">
        <f t="shared" si="153"/>
        <v>1250500000</v>
      </c>
      <c r="P1616" s="58">
        <f t="shared" si="154"/>
        <v>0.33355832672415253</v>
      </c>
      <c r="Q1616" s="58">
        <f t="shared" si="155"/>
        <v>0.21101567641450533</v>
      </c>
    </row>
    <row r="1617" spans="1:17" hidden="1" x14ac:dyDescent="0.4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2">
        <f t="shared" si="150"/>
        <v>89520000000</v>
      </c>
      <c r="K1617" s="5">
        <f t="shared" si="151"/>
        <v>0.3496553311341743</v>
      </c>
      <c r="L1617" t="s">
        <v>46</v>
      </c>
      <c r="M1617" t="s">
        <v>104</v>
      </c>
      <c r="N1617" s="57">
        <f t="shared" si="152"/>
        <v>89520000000</v>
      </c>
      <c r="O1617" s="57">
        <f t="shared" si="153"/>
        <v>31905000000</v>
      </c>
      <c r="P1617" s="58">
        <f t="shared" si="154"/>
        <v>0.98107335035672405</v>
      </c>
      <c r="Q1617" s="58">
        <f t="shared" si="155"/>
        <v>0.3496553311341743</v>
      </c>
    </row>
    <row r="1618" spans="1:17" hidden="1" x14ac:dyDescent="0.4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2">
        <f t="shared" si="150"/>
        <v>86732000000</v>
      </c>
      <c r="K1618" s="5">
        <f t="shared" si="151"/>
        <v>0.40401276272013992</v>
      </c>
      <c r="L1618" t="s">
        <v>46</v>
      </c>
      <c r="M1618" t="s">
        <v>104</v>
      </c>
      <c r="N1618" s="57">
        <f t="shared" si="152"/>
        <v>86732000000</v>
      </c>
      <c r="O1618" s="57">
        <f t="shared" si="153"/>
        <v>35581000000</v>
      </c>
      <c r="P1618" s="58">
        <f t="shared" si="154"/>
        <v>0.98481872168413398</v>
      </c>
      <c r="Q1618" s="58">
        <f t="shared" si="155"/>
        <v>0.40401276272013992</v>
      </c>
    </row>
    <row r="1619" spans="1:17" hidden="1" x14ac:dyDescent="0.4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2">
        <f t="shared" si="150"/>
        <v>87276000000</v>
      </c>
      <c r="K1619" s="5">
        <f t="shared" si="151"/>
        <v>0.41691938623093289</v>
      </c>
      <c r="L1619" t="s">
        <v>46</v>
      </c>
      <c r="M1619" t="s">
        <v>104</v>
      </c>
      <c r="N1619" s="57">
        <f t="shared" si="152"/>
        <v>87276000000</v>
      </c>
      <c r="O1619" s="57">
        <f t="shared" si="153"/>
        <v>36844000000</v>
      </c>
      <c r="P1619" s="58">
        <f t="shared" si="154"/>
        <v>0.9875978816819807</v>
      </c>
      <c r="Q1619" s="58">
        <f t="shared" si="155"/>
        <v>0.41691938623093289</v>
      </c>
    </row>
    <row r="1620" spans="1:17" hidden="1" x14ac:dyDescent="0.4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2">
        <f t="shared" si="150"/>
        <v>89070000000</v>
      </c>
      <c r="K1620" s="5">
        <f t="shared" si="151"/>
        <v>0.40711739029022692</v>
      </c>
      <c r="L1620" t="s">
        <v>46</v>
      </c>
      <c r="M1620" t="s">
        <v>104</v>
      </c>
      <c r="N1620" s="57">
        <f t="shared" si="152"/>
        <v>89070000000</v>
      </c>
      <c r="O1620" s="57">
        <f t="shared" si="153"/>
        <v>36654000000</v>
      </c>
      <c r="P1620" s="58">
        <f t="shared" si="154"/>
        <v>0.98930392189530503</v>
      </c>
      <c r="Q1620" s="58">
        <f t="shared" si="155"/>
        <v>0.40711739029022692</v>
      </c>
    </row>
    <row r="1621" spans="1:17" hidden="1" x14ac:dyDescent="0.4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2">
        <f t="shared" si="150"/>
        <v>4629000000</v>
      </c>
      <c r="K1621" s="5">
        <f t="shared" si="151"/>
        <v>7.3314237051947048E-2</v>
      </c>
      <c r="L1621" t="s">
        <v>35</v>
      </c>
      <c r="M1621" t="s">
        <v>345</v>
      </c>
      <c r="N1621" s="57">
        <f t="shared" si="152"/>
        <v>4629000000</v>
      </c>
      <c r="O1621" s="57">
        <f t="shared" si="153"/>
        <v>947000000</v>
      </c>
      <c r="P1621" s="58">
        <f t="shared" si="154"/>
        <v>0.35836494542076336</v>
      </c>
      <c r="Q1621" s="58">
        <f t="shared" si="155"/>
        <v>7.3314237051947048E-2</v>
      </c>
    </row>
    <row r="1622" spans="1:17" hidden="1" x14ac:dyDescent="0.4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2">
        <f t="shared" si="150"/>
        <v>5044000000</v>
      </c>
      <c r="K1622" s="5">
        <f t="shared" si="151"/>
        <v>7.1297731435817954E-2</v>
      </c>
      <c r="L1622" t="s">
        <v>35</v>
      </c>
      <c r="M1622" t="s">
        <v>345</v>
      </c>
      <c r="N1622" s="57">
        <f t="shared" si="152"/>
        <v>5044000000</v>
      </c>
      <c r="O1622" s="57">
        <f t="shared" si="153"/>
        <v>1012000000</v>
      </c>
      <c r="P1622" s="58">
        <f t="shared" si="154"/>
        <v>0.35536142031844442</v>
      </c>
      <c r="Q1622" s="58">
        <f t="shared" si="155"/>
        <v>7.1297731435817954E-2</v>
      </c>
    </row>
    <row r="1623" spans="1:17" hidden="1" x14ac:dyDescent="0.4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2">
        <f t="shared" si="150"/>
        <v>5416000000</v>
      </c>
      <c r="K1623" s="5">
        <f t="shared" si="151"/>
        <v>6.1342517382545973E-2</v>
      </c>
      <c r="L1623" t="s">
        <v>35</v>
      </c>
      <c r="M1623" t="s">
        <v>345</v>
      </c>
      <c r="N1623" s="57">
        <f t="shared" si="152"/>
        <v>5416000000</v>
      </c>
      <c r="O1623" s="57">
        <f t="shared" si="153"/>
        <v>944000000</v>
      </c>
      <c r="P1623" s="58">
        <f t="shared" si="154"/>
        <v>0.35193969718630191</v>
      </c>
      <c r="Q1623" s="58">
        <f t="shared" si="155"/>
        <v>6.1342517382545973E-2</v>
      </c>
    </row>
    <row r="1624" spans="1:17" hidden="1" x14ac:dyDescent="0.4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2">
        <f t="shared" si="150"/>
        <v>5411000000</v>
      </c>
      <c r="K1624" s="5">
        <f t="shared" si="151"/>
        <v>5.9399643856525054E-2</v>
      </c>
      <c r="L1624" t="s">
        <v>35</v>
      </c>
      <c r="M1624" t="s">
        <v>345</v>
      </c>
      <c r="N1624" s="57">
        <f t="shared" si="152"/>
        <v>5411000000</v>
      </c>
      <c r="O1624" s="57">
        <f t="shared" si="153"/>
        <v>934000000</v>
      </c>
      <c r="P1624" s="58">
        <f t="shared" si="154"/>
        <v>0.34412363266344437</v>
      </c>
      <c r="Q1624" s="58">
        <f t="shared" si="155"/>
        <v>5.9399643856525054E-2</v>
      </c>
    </row>
    <row r="1625" spans="1:17" hidden="1" x14ac:dyDescent="0.4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2">
        <f t="shared" si="150"/>
        <v>3298000000</v>
      </c>
      <c r="K1625" s="5">
        <f t="shared" si="151"/>
        <v>7.6988651499813529E-2</v>
      </c>
      <c r="L1625" t="s">
        <v>18</v>
      </c>
      <c r="M1625" t="s">
        <v>479</v>
      </c>
      <c r="N1625" s="57">
        <f t="shared" si="152"/>
        <v>3298000000</v>
      </c>
      <c r="O1625" s="57">
        <f t="shared" si="153"/>
        <v>1445000000</v>
      </c>
      <c r="P1625" s="58">
        <f t="shared" si="154"/>
        <v>0.17571527518780972</v>
      </c>
      <c r="Q1625" s="58">
        <f t="shared" si="155"/>
        <v>7.6988651499813529E-2</v>
      </c>
    </row>
    <row r="1626" spans="1:17" hidden="1" x14ac:dyDescent="0.4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2">
        <f t="shared" si="150"/>
        <v>3395000000</v>
      </c>
      <c r="K1626" s="5">
        <f t="shared" si="151"/>
        <v>6.662640901771337E-2</v>
      </c>
      <c r="L1626" t="s">
        <v>18</v>
      </c>
      <c r="M1626" t="s">
        <v>479</v>
      </c>
      <c r="N1626" s="57">
        <f t="shared" si="152"/>
        <v>3395000000</v>
      </c>
      <c r="O1626" s="57">
        <f t="shared" si="153"/>
        <v>1324000000</v>
      </c>
      <c r="P1626" s="58">
        <f t="shared" si="154"/>
        <v>0.17084339774557167</v>
      </c>
      <c r="Q1626" s="58">
        <f t="shared" si="155"/>
        <v>6.662640901771337E-2</v>
      </c>
    </row>
    <row r="1627" spans="1:17" hidden="1" x14ac:dyDescent="0.4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2">
        <f t="shared" si="150"/>
        <v>3690000000</v>
      </c>
      <c r="K1627" s="5">
        <f t="shared" si="151"/>
        <v>7.1131109090038766E-2</v>
      </c>
      <c r="L1627" t="s">
        <v>18</v>
      </c>
      <c r="M1627" t="s">
        <v>479</v>
      </c>
      <c r="N1627" s="57">
        <f t="shared" si="152"/>
        <v>3690000000</v>
      </c>
      <c r="O1627" s="57">
        <f t="shared" si="153"/>
        <v>1486000000</v>
      </c>
      <c r="P1627" s="58">
        <f t="shared" si="154"/>
        <v>0.17663108515628745</v>
      </c>
      <c r="Q1627" s="58">
        <f t="shared" si="155"/>
        <v>7.1131109090038766E-2</v>
      </c>
    </row>
    <row r="1628" spans="1:17" hidden="1" x14ac:dyDescent="0.4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2">
        <f t="shared" si="150"/>
        <v>3682000000</v>
      </c>
      <c r="K1628" s="5">
        <f t="shared" si="151"/>
        <v>7.3704025485085436E-2</v>
      </c>
      <c r="L1628" t="s">
        <v>18</v>
      </c>
      <c r="M1628" t="s">
        <v>479</v>
      </c>
      <c r="N1628" s="57">
        <f t="shared" si="152"/>
        <v>3682000000</v>
      </c>
      <c r="O1628" s="57">
        <f t="shared" si="153"/>
        <v>1527000000</v>
      </c>
      <c r="P1628" s="58">
        <f t="shared" si="154"/>
        <v>0.17771985712906646</v>
      </c>
      <c r="Q1628" s="58">
        <f t="shared" si="155"/>
        <v>7.3704025485085436E-2</v>
      </c>
    </row>
    <row r="1629" spans="1:17" hidden="1" x14ac:dyDescent="0.4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2">
        <f t="shared" si="150"/>
        <v>4871000000</v>
      </c>
      <c r="K1629" s="5">
        <f t="shared" si="151"/>
        <v>0.14803690195237074</v>
      </c>
      <c r="L1629" t="s">
        <v>12</v>
      </c>
      <c r="M1629" t="s">
        <v>553</v>
      </c>
      <c r="N1629" s="57">
        <f t="shared" si="152"/>
        <v>4871000000</v>
      </c>
      <c r="O1629" s="57">
        <f t="shared" si="153"/>
        <v>2070000000</v>
      </c>
      <c r="P1629" s="58">
        <f t="shared" si="154"/>
        <v>0.34835156976328396</v>
      </c>
      <c r="Q1629" s="58">
        <f t="shared" si="155"/>
        <v>0.14803690195237074</v>
      </c>
    </row>
    <row r="1630" spans="1:17" hidden="1" x14ac:dyDescent="0.4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2">
        <f t="shared" si="150"/>
        <v>4994000000</v>
      </c>
      <c r="K1630" s="5">
        <f t="shared" si="151"/>
        <v>0.15868819662760789</v>
      </c>
      <c r="L1630" t="s">
        <v>12</v>
      </c>
      <c r="M1630" t="s">
        <v>553</v>
      </c>
      <c r="N1630" s="57">
        <f t="shared" si="152"/>
        <v>4994000000</v>
      </c>
      <c r="O1630" s="57">
        <f t="shared" si="153"/>
        <v>2221000000</v>
      </c>
      <c r="P1630" s="58">
        <f t="shared" si="154"/>
        <v>0.35681623320948841</v>
      </c>
      <c r="Q1630" s="58">
        <f t="shared" si="155"/>
        <v>0.15868819662760789</v>
      </c>
    </row>
    <row r="1631" spans="1:17" hidden="1" x14ac:dyDescent="0.4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2">
        <f t="shared" si="150"/>
        <v>4730000000</v>
      </c>
      <c r="K1631" s="5">
        <f t="shared" si="151"/>
        <v>0.16526502584677108</v>
      </c>
      <c r="L1631" t="s">
        <v>12</v>
      </c>
      <c r="M1631" t="s">
        <v>553</v>
      </c>
      <c r="N1631" s="57">
        <f t="shared" si="152"/>
        <v>4730000000</v>
      </c>
      <c r="O1631" s="57">
        <f t="shared" si="153"/>
        <v>2142000000</v>
      </c>
      <c r="P1631" s="58">
        <f t="shared" si="154"/>
        <v>0.36494097677648329</v>
      </c>
      <c r="Q1631" s="58">
        <f t="shared" si="155"/>
        <v>0.16526502584677108</v>
      </c>
    </row>
    <row r="1632" spans="1:17" hidden="1" x14ac:dyDescent="0.4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2">
        <f t="shared" si="150"/>
        <v>5123000000</v>
      </c>
      <c r="K1632" s="5">
        <f t="shared" si="151"/>
        <v>0.17723565287677273</v>
      </c>
      <c r="L1632" t="s">
        <v>12</v>
      </c>
      <c r="M1632" t="s">
        <v>553</v>
      </c>
      <c r="N1632" s="57">
        <f t="shared" si="152"/>
        <v>5123000000</v>
      </c>
      <c r="O1632" s="57">
        <f t="shared" si="153"/>
        <v>2412000000</v>
      </c>
      <c r="P1632" s="58">
        <f t="shared" si="154"/>
        <v>0.37644206040120509</v>
      </c>
      <c r="Q1632" s="58">
        <f t="shared" si="155"/>
        <v>0.17723565287677273</v>
      </c>
    </row>
    <row r="1633" spans="1:17" hidden="1" x14ac:dyDescent="0.4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2">
        <f t="shared" si="150"/>
        <v>2963000000</v>
      </c>
      <c r="K1633" s="5">
        <f t="shared" si="151"/>
        <v>0.21533529254608602</v>
      </c>
      <c r="L1633" t="s">
        <v>82</v>
      </c>
      <c r="M1633" t="s">
        <v>83</v>
      </c>
      <c r="N1633" s="57">
        <f t="shared" si="152"/>
        <v>2963000000</v>
      </c>
      <c r="O1633" s="57">
        <f t="shared" si="153"/>
        <v>1612000000</v>
      </c>
      <c r="P1633" s="58">
        <f t="shared" si="154"/>
        <v>0.39580550360673261</v>
      </c>
      <c r="Q1633" s="58">
        <f t="shared" si="155"/>
        <v>0.21533529254608602</v>
      </c>
    </row>
    <row r="1634" spans="1:17" hidden="1" x14ac:dyDescent="0.4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2">
        <f t="shared" si="150"/>
        <v>2736000000</v>
      </c>
      <c r="K1634" s="5">
        <f t="shared" si="151"/>
        <v>0.20043731778425655</v>
      </c>
      <c r="L1634" t="s">
        <v>82</v>
      </c>
      <c r="M1634" t="s">
        <v>83</v>
      </c>
      <c r="N1634" s="57">
        <f t="shared" si="152"/>
        <v>2736000000</v>
      </c>
      <c r="O1634" s="57">
        <f t="shared" si="153"/>
        <v>1375000000</v>
      </c>
      <c r="P1634" s="58">
        <f t="shared" si="154"/>
        <v>0.39883381924198247</v>
      </c>
      <c r="Q1634" s="58">
        <f t="shared" si="155"/>
        <v>0.20043731778425655</v>
      </c>
    </row>
    <row r="1635" spans="1:17" hidden="1" x14ac:dyDescent="0.4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2">
        <f t="shared" si="150"/>
        <v>3129000000</v>
      </c>
      <c r="K1635" s="5">
        <f t="shared" si="151"/>
        <v>0.2054471651171926</v>
      </c>
      <c r="L1635" t="s">
        <v>82</v>
      </c>
      <c r="M1635" t="s">
        <v>83</v>
      </c>
      <c r="N1635" s="57">
        <f t="shared" si="152"/>
        <v>3129000000</v>
      </c>
      <c r="O1635" s="57">
        <f t="shared" si="153"/>
        <v>1569000000</v>
      </c>
      <c r="P1635" s="58">
        <f t="shared" si="154"/>
        <v>0.40971585701191571</v>
      </c>
      <c r="Q1635" s="58">
        <f t="shared" si="155"/>
        <v>0.2054471651171926</v>
      </c>
    </row>
    <row r="1636" spans="1:17" hidden="1" x14ac:dyDescent="0.4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2">
        <f t="shared" si="150"/>
        <v>3926000000</v>
      </c>
      <c r="K1636" s="5">
        <f t="shared" si="151"/>
        <v>0.17989130434782608</v>
      </c>
      <c r="L1636" t="s">
        <v>82</v>
      </c>
      <c r="M1636" t="s">
        <v>83</v>
      </c>
      <c r="N1636" s="57">
        <f t="shared" si="152"/>
        <v>3926000000</v>
      </c>
      <c r="O1636" s="57">
        <f t="shared" si="153"/>
        <v>1324000000</v>
      </c>
      <c r="P1636" s="58">
        <f t="shared" si="154"/>
        <v>0.53342391304347825</v>
      </c>
      <c r="Q1636" s="58">
        <f t="shared" si="155"/>
        <v>0.17989130434782608</v>
      </c>
    </row>
    <row r="1637" spans="1:17" hidden="1" x14ac:dyDescent="0.4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2">
        <f t="shared" si="150"/>
        <v>116354000000</v>
      </c>
      <c r="K1637" s="5">
        <f t="shared" si="151"/>
        <v>5.9159161081487076E-2</v>
      </c>
      <c r="L1637" t="s">
        <v>35</v>
      </c>
      <c r="M1637" t="s">
        <v>167</v>
      </c>
      <c r="N1637" s="57">
        <f t="shared" si="152"/>
        <v>116354000000</v>
      </c>
      <c r="O1637" s="57">
        <f t="shared" si="153"/>
        <v>27725000000</v>
      </c>
      <c r="P1637" s="58">
        <f t="shared" si="154"/>
        <v>0.24827430219929114</v>
      </c>
      <c r="Q1637" s="58">
        <f t="shared" si="155"/>
        <v>5.9159161081487076E-2</v>
      </c>
    </row>
    <row r="1638" spans="1:17" hidden="1" x14ac:dyDescent="0.4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2">
        <f t="shared" si="150"/>
        <v>118225000000</v>
      </c>
      <c r="K1638" s="5">
        <f t="shared" si="151"/>
        <v>5.6418934523634563E-2</v>
      </c>
      <c r="L1638" t="s">
        <v>35</v>
      </c>
      <c r="M1638" t="s">
        <v>167</v>
      </c>
      <c r="N1638" s="57">
        <f t="shared" si="152"/>
        <v>118225000000</v>
      </c>
      <c r="O1638" s="57">
        <f t="shared" si="153"/>
        <v>26872000000</v>
      </c>
      <c r="P1638" s="58">
        <f t="shared" si="154"/>
        <v>0.2482185372899931</v>
      </c>
      <c r="Q1638" s="58">
        <f t="shared" si="155"/>
        <v>5.6418934523634563E-2</v>
      </c>
    </row>
    <row r="1639" spans="1:17" hidden="1" x14ac:dyDescent="0.4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2">
        <f t="shared" si="150"/>
        <v>120565000000</v>
      </c>
      <c r="K1639" s="5">
        <f t="shared" si="151"/>
        <v>5.5898165555100264E-2</v>
      </c>
      <c r="L1639" t="s">
        <v>35</v>
      </c>
      <c r="M1639" t="s">
        <v>167</v>
      </c>
      <c r="N1639" s="57">
        <f t="shared" si="152"/>
        <v>120565000000</v>
      </c>
      <c r="O1639" s="57">
        <f t="shared" si="153"/>
        <v>27147000000</v>
      </c>
      <c r="P1639" s="58">
        <f t="shared" si="154"/>
        <v>0.24825440491216944</v>
      </c>
      <c r="Q1639" s="58">
        <f t="shared" si="155"/>
        <v>5.5898165555100264E-2</v>
      </c>
    </row>
    <row r="1640" spans="1:17" hidden="1" x14ac:dyDescent="0.4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2">
        <f t="shared" si="150"/>
        <v>121146000000</v>
      </c>
      <c r="K1640" s="5">
        <f t="shared" si="151"/>
        <v>4.9996888805923713E-2</v>
      </c>
      <c r="L1640" t="s">
        <v>35</v>
      </c>
      <c r="M1640" t="s">
        <v>167</v>
      </c>
      <c r="N1640" s="57">
        <f t="shared" si="152"/>
        <v>121146000000</v>
      </c>
      <c r="O1640" s="57">
        <f t="shared" si="153"/>
        <v>24105000000</v>
      </c>
      <c r="P1640" s="58">
        <f t="shared" si="154"/>
        <v>0.25127247837720112</v>
      </c>
      <c r="Q1640" s="58">
        <f t="shared" si="155"/>
        <v>4.9996888805923713E-2</v>
      </c>
    </row>
    <row r="1641" spans="1:17" hidden="1" x14ac:dyDescent="0.4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2">
        <f t="shared" si="150"/>
        <v>1933600000</v>
      </c>
      <c r="K1641" s="5">
        <f t="shared" si="151"/>
        <v>9.1964709805863507E-2</v>
      </c>
      <c r="L1641" t="s">
        <v>58</v>
      </c>
      <c r="M1641" t="s">
        <v>95</v>
      </c>
      <c r="N1641" s="57">
        <f t="shared" si="152"/>
        <v>1933600000</v>
      </c>
      <c r="O1641" s="57">
        <f t="shared" si="153"/>
        <v>910000000</v>
      </c>
      <c r="P1641" s="58">
        <f t="shared" si="154"/>
        <v>0.19540984931936012</v>
      </c>
      <c r="Q1641" s="58">
        <f t="shared" si="155"/>
        <v>9.1964709805863507E-2</v>
      </c>
    </row>
    <row r="1642" spans="1:17" hidden="1" x14ac:dyDescent="0.4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2">
        <f t="shared" si="150"/>
        <v>2138300000</v>
      </c>
      <c r="K1642" s="5">
        <f t="shared" si="151"/>
        <v>8.9286998417949084E-2</v>
      </c>
      <c r="L1642" t="s">
        <v>58</v>
      </c>
      <c r="M1642" t="s">
        <v>95</v>
      </c>
      <c r="N1642" s="57">
        <f t="shared" si="152"/>
        <v>2138300000</v>
      </c>
      <c r="O1642" s="57">
        <f t="shared" si="153"/>
        <v>993300000</v>
      </c>
      <c r="P1642" s="58">
        <f t="shared" si="154"/>
        <v>0.19221019703725006</v>
      </c>
      <c r="Q1642" s="58">
        <f t="shared" si="155"/>
        <v>8.9286998417949084E-2</v>
      </c>
    </row>
    <row r="1643" spans="1:17" hidden="1" x14ac:dyDescent="0.4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2">
        <f t="shared" si="150"/>
        <v>2758600000</v>
      </c>
      <c r="K1643" s="5">
        <f t="shared" si="151"/>
        <v>5.6217276563315884E-2</v>
      </c>
      <c r="L1643" t="s">
        <v>58</v>
      </c>
      <c r="M1643" t="s">
        <v>95</v>
      </c>
      <c r="N1643" s="57">
        <f t="shared" si="152"/>
        <v>2758600000</v>
      </c>
      <c r="O1643" s="57">
        <f t="shared" si="153"/>
        <v>796700000</v>
      </c>
      <c r="P1643" s="58">
        <f t="shared" si="154"/>
        <v>0.19465417237048221</v>
      </c>
      <c r="Q1643" s="58">
        <f t="shared" si="155"/>
        <v>5.6217276563315884E-2</v>
      </c>
    </row>
    <row r="1644" spans="1:17" hidden="1" x14ac:dyDescent="0.4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2">
        <f t="shared" si="150"/>
        <v>2470600000</v>
      </c>
      <c r="K1644" s="5">
        <f t="shared" si="151"/>
        <v>0.23478322270865698</v>
      </c>
      <c r="L1644" t="s">
        <v>21</v>
      </c>
      <c r="M1644" t="s">
        <v>56</v>
      </c>
      <c r="N1644" s="57">
        <f t="shared" si="152"/>
        <v>2470600000</v>
      </c>
      <c r="O1644" s="57">
        <f t="shared" si="153"/>
        <v>1330000000</v>
      </c>
      <c r="P1644" s="58">
        <f t="shared" si="154"/>
        <v>0.43613190227369014</v>
      </c>
      <c r="Q1644" s="58">
        <f t="shared" si="155"/>
        <v>0.23478322270865698</v>
      </c>
    </row>
    <row r="1645" spans="1:17" hidden="1" x14ac:dyDescent="0.4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2">
        <f t="shared" si="150"/>
        <v>2307000000</v>
      </c>
      <c r="K1645" s="5">
        <f t="shared" si="151"/>
        <v>0.19981955972573079</v>
      </c>
      <c r="L1645" t="s">
        <v>21</v>
      </c>
      <c r="M1645" t="s">
        <v>56</v>
      </c>
      <c r="N1645" s="57">
        <f t="shared" si="152"/>
        <v>2307000000</v>
      </c>
      <c r="O1645" s="57">
        <f t="shared" si="153"/>
        <v>1107400000</v>
      </c>
      <c r="P1645" s="58">
        <f t="shared" si="154"/>
        <v>0.41627571273908337</v>
      </c>
      <c r="Q1645" s="58">
        <f t="shared" si="155"/>
        <v>0.19981955972573079</v>
      </c>
    </row>
    <row r="1646" spans="1:17" x14ac:dyDescent="0.4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2">
        <f t="shared" si="150"/>
        <v>2309800000</v>
      </c>
      <c r="K1646" s="5">
        <f t="shared" si="151"/>
        <v>0.20339920102725068</v>
      </c>
      <c r="L1646" t="s">
        <v>21</v>
      </c>
      <c r="M1646" t="s">
        <v>56</v>
      </c>
      <c r="N1646" s="57">
        <f t="shared" si="152"/>
        <v>2309800000</v>
      </c>
      <c r="O1646" s="57">
        <f t="shared" si="153"/>
        <v>1140500000</v>
      </c>
      <c r="P1646" s="58">
        <f t="shared" si="154"/>
        <v>0.4119346554430019</v>
      </c>
      <c r="Q1646" s="58">
        <f t="shared" si="155"/>
        <v>0.20339920102725068</v>
      </c>
    </row>
    <row r="1647" spans="1:17" hidden="1" x14ac:dyDescent="0.4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2">
        <f t="shared" si="150"/>
        <v>2284300000</v>
      </c>
      <c r="K1647" s="5">
        <f t="shared" si="151"/>
        <v>0.20230866021117128</v>
      </c>
      <c r="L1647" t="s">
        <v>21</v>
      </c>
      <c r="M1647" t="s">
        <v>56</v>
      </c>
      <c r="N1647" s="57">
        <f t="shared" si="152"/>
        <v>2284300000</v>
      </c>
      <c r="O1647" s="57">
        <f t="shared" si="153"/>
        <v>1109400000</v>
      </c>
      <c r="P1647" s="58">
        <f t="shared" si="154"/>
        <v>0.41656181045644369</v>
      </c>
      <c r="Q1647" s="58">
        <f t="shared" si="155"/>
        <v>0.20230866021117128</v>
      </c>
    </row>
    <row r="1648" spans="1:17" hidden="1" x14ac:dyDescent="0.4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2">
        <f t="shared" si="150"/>
        <v>996000000</v>
      </c>
      <c r="K1648" s="5">
        <f t="shared" si="151"/>
        <v>0.10753047253297712</v>
      </c>
      <c r="L1648" t="s">
        <v>51</v>
      </c>
      <c r="M1648" t="s">
        <v>52</v>
      </c>
      <c r="N1648" s="57">
        <f t="shared" si="152"/>
        <v>996000000</v>
      </c>
      <c r="O1648" s="57">
        <f t="shared" si="153"/>
        <v>644000000</v>
      </c>
      <c r="P1648" s="58">
        <f t="shared" si="154"/>
        <v>0.16630489230255463</v>
      </c>
      <c r="Q1648" s="58">
        <f t="shared" si="155"/>
        <v>0.10753047253297712</v>
      </c>
    </row>
    <row r="1649" spans="1:17" hidden="1" x14ac:dyDescent="0.4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2">
        <f t="shared" si="150"/>
        <v>1538000000</v>
      </c>
      <c r="K1649" s="5">
        <f t="shared" si="151"/>
        <v>0.13937138130686519</v>
      </c>
      <c r="L1649" t="s">
        <v>51</v>
      </c>
      <c r="M1649" t="s">
        <v>52</v>
      </c>
      <c r="N1649" s="57">
        <f t="shared" si="152"/>
        <v>1538000000</v>
      </c>
      <c r="O1649" s="57">
        <f t="shared" si="153"/>
        <v>1011000000</v>
      </c>
      <c r="P1649" s="58">
        <f t="shared" si="154"/>
        <v>0.21202095395643783</v>
      </c>
      <c r="Q1649" s="58">
        <f t="shared" si="155"/>
        <v>0.13937138130686519</v>
      </c>
    </row>
    <row r="1650" spans="1:17" hidden="1" x14ac:dyDescent="0.4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2">
        <f t="shared" si="150"/>
        <v>1640000000</v>
      </c>
      <c r="K1650" s="5">
        <f t="shared" si="151"/>
        <v>0.18424962852897475</v>
      </c>
      <c r="L1650" t="s">
        <v>51</v>
      </c>
      <c r="M1650" t="s">
        <v>52</v>
      </c>
      <c r="N1650" s="57">
        <f t="shared" si="152"/>
        <v>1640000000</v>
      </c>
      <c r="O1650" s="57">
        <f t="shared" si="153"/>
        <v>1364000000</v>
      </c>
      <c r="P1650" s="58">
        <f t="shared" si="154"/>
        <v>0.22153181142779954</v>
      </c>
      <c r="Q1650" s="58">
        <f t="shared" si="155"/>
        <v>0.18424962852897475</v>
      </c>
    </row>
    <row r="1651" spans="1:17" hidden="1" x14ac:dyDescent="0.4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2">
        <f t="shared" si="150"/>
        <v>1388000000</v>
      </c>
      <c r="K1651" s="5">
        <f t="shared" si="151"/>
        <v>0.13329567918667043</v>
      </c>
      <c r="L1651" t="s">
        <v>51</v>
      </c>
      <c r="M1651" t="s">
        <v>52</v>
      </c>
      <c r="N1651" s="57">
        <f t="shared" si="152"/>
        <v>1388000000</v>
      </c>
      <c r="O1651" s="57">
        <f t="shared" si="153"/>
        <v>944000000</v>
      </c>
      <c r="P1651" s="58">
        <f t="shared" si="154"/>
        <v>0.19598983338040099</v>
      </c>
      <c r="Q1651" s="58">
        <f t="shared" si="155"/>
        <v>0.13329567918667043</v>
      </c>
    </row>
    <row r="1652" spans="1:17" hidden="1" x14ac:dyDescent="0.4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2">
        <f t="shared" si="150"/>
        <v>2441000000</v>
      </c>
      <c r="K1652" s="5">
        <f t="shared" si="151"/>
        <v>0.19122187913542127</v>
      </c>
      <c r="L1652" t="s">
        <v>18</v>
      </c>
      <c r="M1652" t="s">
        <v>132</v>
      </c>
      <c r="N1652" s="57">
        <f t="shared" si="152"/>
        <v>2441000000</v>
      </c>
      <c r="O1652" s="57">
        <f t="shared" si="153"/>
        <v>867000000</v>
      </c>
      <c r="P1652" s="58">
        <f t="shared" si="154"/>
        <v>0.53837670930745474</v>
      </c>
      <c r="Q1652" s="58">
        <f t="shared" si="155"/>
        <v>0.19122187913542127</v>
      </c>
    </row>
    <row r="1653" spans="1:17" hidden="1" x14ac:dyDescent="0.4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2">
        <f t="shared" si="150"/>
        <v>2615000000</v>
      </c>
      <c r="K1653" s="5">
        <f t="shared" si="151"/>
        <v>0.18526652026352566</v>
      </c>
      <c r="L1653" t="s">
        <v>18</v>
      </c>
      <c r="M1653" t="s">
        <v>132</v>
      </c>
      <c r="N1653" s="57">
        <f t="shared" si="152"/>
        <v>2615000000</v>
      </c>
      <c r="O1653" s="57">
        <f t="shared" si="153"/>
        <v>928000000</v>
      </c>
      <c r="P1653" s="58">
        <f t="shared" si="154"/>
        <v>0.52206029147534438</v>
      </c>
      <c r="Q1653" s="58">
        <f t="shared" si="155"/>
        <v>0.18526652026352566</v>
      </c>
    </row>
    <row r="1654" spans="1:17" hidden="1" x14ac:dyDescent="0.4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2">
        <f t="shared" si="150"/>
        <v>2777000000</v>
      </c>
      <c r="K1654" s="5">
        <f t="shared" si="151"/>
        <v>0.1868964211323613</v>
      </c>
      <c r="L1654" t="s">
        <v>18</v>
      </c>
      <c r="M1654" t="s">
        <v>132</v>
      </c>
      <c r="N1654" s="57">
        <f t="shared" si="152"/>
        <v>2777000000</v>
      </c>
      <c r="O1654" s="57">
        <f t="shared" si="153"/>
        <v>987000000</v>
      </c>
      <c r="P1654" s="58">
        <f t="shared" si="154"/>
        <v>0.52584737739064569</v>
      </c>
      <c r="Q1654" s="58">
        <f t="shared" si="155"/>
        <v>0.1868964211323613</v>
      </c>
    </row>
    <row r="1655" spans="1:17" hidden="1" x14ac:dyDescent="0.4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2">
        <f t="shared" si="150"/>
        <v>2836000000</v>
      </c>
      <c r="K1655" s="5">
        <f t="shared" si="151"/>
        <v>0.18569364161849711</v>
      </c>
      <c r="L1655" t="s">
        <v>18</v>
      </c>
      <c r="M1655" t="s">
        <v>132</v>
      </c>
      <c r="N1655" s="57">
        <f t="shared" si="152"/>
        <v>2836000000</v>
      </c>
      <c r="O1655" s="57">
        <f t="shared" si="153"/>
        <v>1028000000</v>
      </c>
      <c r="P1655" s="58">
        <f t="shared" si="154"/>
        <v>0.51228323699421963</v>
      </c>
      <c r="Q1655" s="58">
        <f t="shared" si="155"/>
        <v>0.18569364161849711</v>
      </c>
    </row>
    <row r="1656" spans="1:17" hidden="1" x14ac:dyDescent="0.4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2">
        <f t="shared" si="150"/>
        <v>1902709000</v>
      </c>
      <c r="K1656" s="5">
        <f t="shared" si="151"/>
        <v>0.20329360974288571</v>
      </c>
      <c r="L1656" t="s">
        <v>18</v>
      </c>
      <c r="M1656" t="s">
        <v>561</v>
      </c>
      <c r="N1656" s="57">
        <f t="shared" si="152"/>
        <v>1902709000</v>
      </c>
      <c r="O1656" s="57">
        <f t="shared" si="153"/>
        <v>1047833000</v>
      </c>
      <c r="P1656" s="58">
        <f t="shared" si="154"/>
        <v>0.36915098197926233</v>
      </c>
      <c r="Q1656" s="58">
        <f t="shared" si="155"/>
        <v>0.20329360974288571</v>
      </c>
    </row>
    <row r="1657" spans="1:17" hidden="1" x14ac:dyDescent="0.4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2">
        <f t="shared" si="150"/>
        <v>2142114000</v>
      </c>
      <c r="K1657" s="5">
        <f t="shared" si="151"/>
        <v>0.23219211177640164</v>
      </c>
      <c r="L1657" t="s">
        <v>18</v>
      </c>
      <c r="M1657" t="s">
        <v>561</v>
      </c>
      <c r="N1657" s="57">
        <f t="shared" si="152"/>
        <v>2142114000</v>
      </c>
      <c r="O1657" s="57">
        <f t="shared" si="153"/>
        <v>1305137000</v>
      </c>
      <c r="P1657" s="58">
        <f t="shared" si="154"/>
        <v>0.38109560400616549</v>
      </c>
      <c r="Q1657" s="58">
        <f t="shared" si="155"/>
        <v>0.23219211177640164</v>
      </c>
    </row>
    <row r="1658" spans="1:17" hidden="1" x14ac:dyDescent="0.4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2">
        <f t="shared" si="150"/>
        <v>2117350000</v>
      </c>
      <c r="K1658" s="5">
        <f t="shared" si="151"/>
        <v>0.23931010786282031</v>
      </c>
      <c r="L1658" t="s">
        <v>18</v>
      </c>
      <c r="M1658" t="s">
        <v>561</v>
      </c>
      <c r="N1658" s="57">
        <f t="shared" si="152"/>
        <v>2117350000</v>
      </c>
      <c r="O1658" s="57">
        <f t="shared" si="153"/>
        <v>1300330000</v>
      </c>
      <c r="P1658" s="58">
        <f t="shared" si="154"/>
        <v>0.38967281911771823</v>
      </c>
      <c r="Q1658" s="58">
        <f t="shared" si="155"/>
        <v>0.23931010786282031</v>
      </c>
    </row>
    <row r="1659" spans="1:17" hidden="1" x14ac:dyDescent="0.4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2">
        <f t="shared" si="150"/>
        <v>1545509000</v>
      </c>
      <c r="K1659" s="5">
        <f t="shared" si="151"/>
        <v>0.18340860127731831</v>
      </c>
      <c r="L1659" t="s">
        <v>18</v>
      </c>
      <c r="M1659" t="s">
        <v>561</v>
      </c>
      <c r="N1659" s="57">
        <f t="shared" si="152"/>
        <v>1545509000</v>
      </c>
      <c r="O1659" s="57">
        <f t="shared" si="153"/>
        <v>747552000</v>
      </c>
      <c r="P1659" s="58">
        <f t="shared" si="154"/>
        <v>0.37918384801526439</v>
      </c>
      <c r="Q1659" s="58">
        <f t="shared" si="155"/>
        <v>0.18340860127731831</v>
      </c>
    </row>
    <row r="1660" spans="1:17" hidden="1" x14ac:dyDescent="0.4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2">
        <f t="shared" si="150"/>
        <v>1286035000</v>
      </c>
      <c r="K1660" s="5">
        <f t="shared" si="151"/>
        <v>0.35950695162007418</v>
      </c>
      <c r="L1660" t="s">
        <v>82</v>
      </c>
      <c r="M1660" t="s">
        <v>83</v>
      </c>
      <c r="N1660" s="57">
        <f t="shared" si="152"/>
        <v>1286035000</v>
      </c>
      <c r="O1660" s="57">
        <f t="shared" si="153"/>
        <v>583817000</v>
      </c>
      <c r="P1660" s="58">
        <f t="shared" si="154"/>
        <v>0.79192370644692101</v>
      </c>
      <c r="Q1660" s="58">
        <f t="shared" si="155"/>
        <v>0.35950695162007418</v>
      </c>
    </row>
    <row r="1661" spans="1:17" hidden="1" x14ac:dyDescent="0.4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2">
        <f t="shared" si="150"/>
        <v>1591853000</v>
      </c>
      <c r="K1661" s="5">
        <f t="shared" si="151"/>
        <v>0.45235882367366997</v>
      </c>
      <c r="L1661" t="s">
        <v>82</v>
      </c>
      <c r="M1661" t="s">
        <v>83</v>
      </c>
      <c r="N1661" s="57">
        <f t="shared" si="152"/>
        <v>1591853000</v>
      </c>
      <c r="O1661" s="57">
        <f t="shared" si="153"/>
        <v>903836000</v>
      </c>
      <c r="P1661" s="58">
        <f t="shared" si="154"/>
        <v>0.79670288696334579</v>
      </c>
      <c r="Q1661" s="58">
        <f t="shared" si="155"/>
        <v>0.45235882367366997</v>
      </c>
    </row>
    <row r="1662" spans="1:17" hidden="1" x14ac:dyDescent="0.4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2">
        <f t="shared" si="150"/>
        <v>1851345000</v>
      </c>
      <c r="K1662" s="5">
        <f t="shared" si="151"/>
        <v>0.33836404617486521</v>
      </c>
      <c r="L1662" t="s">
        <v>82</v>
      </c>
      <c r="M1662" t="s">
        <v>83</v>
      </c>
      <c r="N1662" s="57">
        <f t="shared" si="152"/>
        <v>1851345000</v>
      </c>
      <c r="O1662" s="57">
        <f t="shared" si="153"/>
        <v>820254000</v>
      </c>
      <c r="P1662" s="58">
        <f t="shared" si="154"/>
        <v>0.76370073790021853</v>
      </c>
      <c r="Q1662" s="58">
        <f t="shared" si="155"/>
        <v>0.33836404617486521</v>
      </c>
    </row>
    <row r="1663" spans="1:17" hidden="1" x14ac:dyDescent="0.4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2">
        <f t="shared" si="150"/>
        <v>932745000</v>
      </c>
      <c r="K1663" s="5">
        <f t="shared" si="151"/>
        <v>-1.7929684246178797E-2</v>
      </c>
      <c r="L1663" t="s">
        <v>82</v>
      </c>
      <c r="M1663" t="s">
        <v>83</v>
      </c>
      <c r="N1663" s="57">
        <f t="shared" si="152"/>
        <v>932745000</v>
      </c>
      <c r="O1663" s="57">
        <f t="shared" si="153"/>
        <v>-26045000</v>
      </c>
      <c r="P1663" s="58">
        <f t="shared" si="154"/>
        <v>0.6421126255404892</v>
      </c>
      <c r="Q1663" s="58">
        <f t="shared" si="155"/>
        <v>-1.7929684246178797E-2</v>
      </c>
    </row>
    <row r="1664" spans="1:17" hidden="1" x14ac:dyDescent="0.4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2">
        <f t="shared" si="150"/>
        <v>3418187000</v>
      </c>
      <c r="K1664" s="5">
        <f t="shared" si="151"/>
        <v>0.17996078877805119</v>
      </c>
      <c r="L1664" t="s">
        <v>41</v>
      </c>
      <c r="M1664" t="s">
        <v>42</v>
      </c>
      <c r="N1664" s="57">
        <f t="shared" si="152"/>
        <v>3418187000</v>
      </c>
      <c r="O1664" s="57">
        <f t="shared" si="153"/>
        <v>1822683000</v>
      </c>
      <c r="P1664" s="58">
        <f t="shared" si="154"/>
        <v>0.3374912854900608</v>
      </c>
      <c r="Q1664" s="58">
        <f t="shared" si="155"/>
        <v>0.17996078877805119</v>
      </c>
    </row>
    <row r="1665" spans="1:17" hidden="1" x14ac:dyDescent="0.4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2">
        <f t="shared" si="150"/>
        <v>3506644000</v>
      </c>
      <c r="K1665" s="5">
        <f t="shared" si="151"/>
        <v>0.16926873137526774</v>
      </c>
      <c r="L1665" t="s">
        <v>41</v>
      </c>
      <c r="M1665" t="s">
        <v>42</v>
      </c>
      <c r="N1665" s="57">
        <f t="shared" si="152"/>
        <v>3506644000</v>
      </c>
      <c r="O1665" s="57">
        <f t="shared" si="153"/>
        <v>1847555000</v>
      </c>
      <c r="P1665" s="58">
        <f t="shared" si="154"/>
        <v>0.32127064215392465</v>
      </c>
      <c r="Q1665" s="58">
        <f t="shared" si="155"/>
        <v>0.16926873137526774</v>
      </c>
    </row>
    <row r="1666" spans="1:17" hidden="1" x14ac:dyDescent="0.4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2">
        <f t="shared" ref="J1666:J1711" si="156">E1666-F1666</f>
        <v>3734783000</v>
      </c>
      <c r="K1666" s="5">
        <f t="shared" ref="K1666:K1711" si="157">(J1666-G1666-H1666-I1666)/E1666</f>
        <v>0.16670438943243424</v>
      </c>
      <c r="L1666" t="s">
        <v>41</v>
      </c>
      <c r="M1666" t="s">
        <v>42</v>
      </c>
      <c r="N1666" s="57">
        <f t="shared" si="152"/>
        <v>3734783000</v>
      </c>
      <c r="O1666" s="57">
        <f t="shared" si="153"/>
        <v>1948130000</v>
      </c>
      <c r="P1666" s="58">
        <f t="shared" si="154"/>
        <v>0.31959095115707636</v>
      </c>
      <c r="Q1666" s="58">
        <f t="shared" si="155"/>
        <v>0.16670438943243424</v>
      </c>
    </row>
    <row r="1667" spans="1:17" hidden="1" x14ac:dyDescent="0.4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2">
        <f t="shared" si="156"/>
        <v>3990853000</v>
      </c>
      <c r="K1667" s="5">
        <f t="shared" si="157"/>
        <v>0.1814607955418511</v>
      </c>
      <c r="L1667" t="s">
        <v>41</v>
      </c>
      <c r="M1667" t="s">
        <v>42</v>
      </c>
      <c r="N1667" s="57">
        <f t="shared" ref="N1667:N1711" si="158">E1667-F1667</f>
        <v>3990853000</v>
      </c>
      <c r="O1667" s="57">
        <f t="shared" ref="O1667:O1711" si="159">N1667-G1667-H1667-I1667</f>
        <v>2000512000</v>
      </c>
      <c r="P1667" s="58">
        <f t="shared" ref="P1667:P1711" si="160">1-(F1667/E1667)</f>
        <v>0.36199900838914389</v>
      </c>
      <c r="Q1667" s="58">
        <f t="shared" ref="Q1667:Q1711" si="161">O1667/E1667</f>
        <v>0.1814607955418511</v>
      </c>
    </row>
    <row r="1668" spans="1:17" hidden="1" x14ac:dyDescent="0.4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2">
        <f t="shared" si="156"/>
        <v>2067228000</v>
      </c>
      <c r="K1668" s="5">
        <f t="shared" si="157"/>
        <v>0.12350995112685324</v>
      </c>
      <c r="L1668" t="s">
        <v>46</v>
      </c>
      <c r="M1668" t="s">
        <v>49</v>
      </c>
      <c r="N1668" s="57">
        <f t="shared" si="158"/>
        <v>2067228000</v>
      </c>
      <c r="O1668" s="57">
        <f t="shared" si="159"/>
        <v>893273000</v>
      </c>
      <c r="P1668" s="58">
        <f t="shared" si="160"/>
        <v>0.28582888909444548</v>
      </c>
      <c r="Q1668" s="58">
        <f t="shared" si="161"/>
        <v>0.12350995112685324</v>
      </c>
    </row>
    <row r="1669" spans="1:17" hidden="1" x14ac:dyDescent="0.4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2">
        <f t="shared" si="156"/>
        <v>2434745000</v>
      </c>
      <c r="K1669" s="5">
        <f t="shared" si="157"/>
        <v>0.16198502791452965</v>
      </c>
      <c r="L1669" t="s">
        <v>46</v>
      </c>
      <c r="M1669" t="s">
        <v>49</v>
      </c>
      <c r="N1669" s="57">
        <f t="shared" si="158"/>
        <v>2434745000</v>
      </c>
      <c r="O1669" s="57">
        <f t="shared" si="159"/>
        <v>1221567000</v>
      </c>
      <c r="P1669" s="58">
        <f t="shared" si="160"/>
        <v>0.32285763841832782</v>
      </c>
      <c r="Q1669" s="58">
        <f t="shared" si="161"/>
        <v>0.16198502791452965</v>
      </c>
    </row>
    <row r="1670" spans="1:17" hidden="1" x14ac:dyDescent="0.4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2">
        <f t="shared" si="156"/>
        <v>2362793000</v>
      </c>
      <c r="K1670" s="5">
        <f t="shared" si="157"/>
        <v>0.15471625125127475</v>
      </c>
      <c r="L1670" t="s">
        <v>46</v>
      </c>
      <c r="M1670" t="s">
        <v>49</v>
      </c>
      <c r="N1670" s="57">
        <f t="shared" si="158"/>
        <v>2362793000</v>
      </c>
      <c r="O1670" s="57">
        <f t="shared" si="159"/>
        <v>1021478000</v>
      </c>
      <c r="P1670" s="58">
        <f t="shared" si="160"/>
        <v>0.35787601440535499</v>
      </c>
      <c r="Q1670" s="58">
        <f t="shared" si="161"/>
        <v>0.15471625125127475</v>
      </c>
    </row>
    <row r="1671" spans="1:17" hidden="1" x14ac:dyDescent="0.4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2">
        <f t="shared" si="156"/>
        <v>3109281000</v>
      </c>
      <c r="K1671" s="5">
        <f t="shared" si="157"/>
        <v>0.12271469340286946</v>
      </c>
      <c r="L1671" t="s">
        <v>46</v>
      </c>
      <c r="M1671" t="s">
        <v>49</v>
      </c>
      <c r="N1671" s="57">
        <f t="shared" si="158"/>
        <v>3109281000</v>
      </c>
      <c r="O1671" s="57">
        <f t="shared" si="159"/>
        <v>1142342000</v>
      </c>
      <c r="P1671" s="58">
        <f t="shared" si="160"/>
        <v>0.33401071186944664</v>
      </c>
      <c r="Q1671" s="58">
        <f t="shared" si="161"/>
        <v>0.12271469340286946</v>
      </c>
    </row>
    <row r="1672" spans="1:17" hidden="1" x14ac:dyDescent="0.4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 t="shared" si="156"/>
        <v>1431446000</v>
      </c>
      <c r="K1672" s="5">
        <f t="shared" si="157"/>
        <v>0.26778478059181465</v>
      </c>
      <c r="L1672" t="s">
        <v>21</v>
      </c>
      <c r="M1672" t="s">
        <v>33</v>
      </c>
      <c r="N1672" s="57">
        <f t="shared" si="158"/>
        <v>1431446000</v>
      </c>
      <c r="O1672" s="57">
        <f t="shared" si="159"/>
        <v>580732000</v>
      </c>
      <c r="P1672" s="58">
        <f t="shared" si="160"/>
        <v>0.66006256421039433</v>
      </c>
      <c r="Q1672" s="58">
        <f t="shared" si="161"/>
        <v>0.26778478059181465</v>
      </c>
    </row>
    <row r="1673" spans="1:17" hidden="1" x14ac:dyDescent="0.4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 t="shared" si="156"/>
        <v>1639278000</v>
      </c>
      <c r="K1673" s="5">
        <f t="shared" si="157"/>
        <v>0.3182905070280303</v>
      </c>
      <c r="L1673" t="s">
        <v>21</v>
      </c>
      <c r="M1673" t="s">
        <v>33</v>
      </c>
      <c r="N1673" s="57">
        <f t="shared" si="158"/>
        <v>1639278000</v>
      </c>
      <c r="O1673" s="57">
        <f t="shared" si="159"/>
        <v>758337000</v>
      </c>
      <c r="P1673" s="58">
        <f t="shared" si="160"/>
        <v>0.68804057533773955</v>
      </c>
      <c r="Q1673" s="58">
        <f t="shared" si="161"/>
        <v>0.3182905070280303</v>
      </c>
    </row>
    <row r="1674" spans="1:17" x14ac:dyDescent="0.4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 t="shared" si="156"/>
        <v>1668521000</v>
      </c>
      <c r="K1674" s="5">
        <f t="shared" si="157"/>
        <v>0.32791594317019329</v>
      </c>
      <c r="L1674" t="s">
        <v>21</v>
      </c>
      <c r="M1674" t="s">
        <v>33</v>
      </c>
      <c r="N1674" s="57">
        <f t="shared" si="158"/>
        <v>1668521000</v>
      </c>
      <c r="O1674" s="57">
        <f t="shared" si="159"/>
        <v>779569000</v>
      </c>
      <c r="P1674" s="58">
        <f t="shared" si="160"/>
        <v>0.70184247630969687</v>
      </c>
      <c r="Q1674" s="58">
        <f t="shared" si="161"/>
        <v>0.32791594317019329</v>
      </c>
    </row>
    <row r="1675" spans="1:17" hidden="1" x14ac:dyDescent="0.4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 t="shared" si="156"/>
        <v>1541974000</v>
      </c>
      <c r="K1675" s="5">
        <f t="shared" si="157"/>
        <v>0.30258220744475428</v>
      </c>
      <c r="L1675" t="s">
        <v>21</v>
      </c>
      <c r="M1675" t="s">
        <v>33</v>
      </c>
      <c r="N1675" s="57">
        <f t="shared" si="158"/>
        <v>1541974000</v>
      </c>
      <c r="O1675" s="57">
        <f t="shared" si="159"/>
        <v>669881000</v>
      </c>
      <c r="P1675" s="58">
        <f t="shared" si="160"/>
        <v>0.69650265755024776</v>
      </c>
      <c r="Q1675" s="58">
        <f t="shared" si="161"/>
        <v>0.30258220744475428</v>
      </c>
    </row>
    <row r="1676" spans="1:17" hidden="1" x14ac:dyDescent="0.4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2">
        <f t="shared" si="156"/>
        <v>149453000000</v>
      </c>
      <c r="K1676" s="5">
        <f t="shared" si="157"/>
        <v>0.11455142643889712</v>
      </c>
      <c r="L1676" t="s">
        <v>82</v>
      </c>
      <c r="M1676" t="s">
        <v>143</v>
      </c>
      <c r="N1676" s="57">
        <f t="shared" si="158"/>
        <v>149453000000</v>
      </c>
      <c r="O1676" s="57">
        <f t="shared" si="159"/>
        <v>51721000000</v>
      </c>
      <c r="P1676" s="58">
        <f t="shared" si="160"/>
        <v>0.33100779829416471</v>
      </c>
      <c r="Q1676" s="58">
        <f t="shared" si="161"/>
        <v>0.11455142643889712</v>
      </c>
    </row>
    <row r="1677" spans="1:17" hidden="1" x14ac:dyDescent="0.4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2">
        <f t="shared" si="156"/>
        <v>136155000000</v>
      </c>
      <c r="K1677" s="5">
        <f t="shared" si="157"/>
        <v>0.10045956144436312</v>
      </c>
      <c r="L1677" t="s">
        <v>82</v>
      </c>
      <c r="M1677" t="s">
        <v>143</v>
      </c>
      <c r="N1677" s="57">
        <f t="shared" si="158"/>
        <v>136155000000</v>
      </c>
      <c r="O1677" s="57">
        <f t="shared" si="159"/>
        <v>42277000000</v>
      </c>
      <c r="P1677" s="58">
        <f t="shared" si="160"/>
        <v>0.32353458354323295</v>
      </c>
      <c r="Q1677" s="58">
        <f t="shared" si="161"/>
        <v>0.10045956144436312</v>
      </c>
    </row>
    <row r="1678" spans="1:17" hidden="1" x14ac:dyDescent="0.4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2">
        <f t="shared" si="156"/>
        <v>127274000000</v>
      </c>
      <c r="K1678" s="5">
        <f t="shared" si="157"/>
        <v>9.0714403521904061E-2</v>
      </c>
      <c r="L1678" t="s">
        <v>82</v>
      </c>
      <c r="M1678" t="s">
        <v>143</v>
      </c>
      <c r="N1678" s="57">
        <f t="shared" si="158"/>
        <v>127274000000</v>
      </c>
      <c r="O1678" s="57">
        <f t="shared" si="159"/>
        <v>35751000000</v>
      </c>
      <c r="P1678" s="58">
        <f t="shared" si="160"/>
        <v>0.3229443929917154</v>
      </c>
      <c r="Q1678" s="58">
        <f t="shared" si="161"/>
        <v>9.0714403521904061E-2</v>
      </c>
    </row>
    <row r="1679" spans="1:17" hidden="1" x14ac:dyDescent="0.4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2">
        <f t="shared" si="156"/>
        <v>93898000000</v>
      </c>
      <c r="K1679" s="5">
        <f t="shared" si="157"/>
        <v>5.551701812800592E-2</v>
      </c>
      <c r="L1679" t="s">
        <v>82</v>
      </c>
      <c r="M1679" t="s">
        <v>143</v>
      </c>
      <c r="N1679" s="57">
        <f t="shared" si="158"/>
        <v>93898000000</v>
      </c>
      <c r="O1679" s="57">
        <f t="shared" si="159"/>
        <v>14406000000</v>
      </c>
      <c r="P1679" s="58">
        <f t="shared" si="160"/>
        <v>0.36185873720557404</v>
      </c>
      <c r="Q1679" s="58">
        <f t="shared" si="161"/>
        <v>5.551701812800592E-2</v>
      </c>
    </row>
    <row r="1680" spans="1:17" hidden="1" x14ac:dyDescent="0.4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2">
        <f t="shared" si="156"/>
        <v>1556387000</v>
      </c>
      <c r="K1680" s="5">
        <f t="shared" si="157"/>
        <v>0.13920637993955121</v>
      </c>
      <c r="L1680" t="s">
        <v>24</v>
      </c>
      <c r="M1680" t="s">
        <v>165</v>
      </c>
      <c r="N1680" s="57">
        <f t="shared" si="158"/>
        <v>1556387000</v>
      </c>
      <c r="O1680" s="57">
        <f t="shared" si="159"/>
        <v>407656000</v>
      </c>
      <c r="P1680" s="58">
        <f t="shared" si="160"/>
        <v>0.53147506734839745</v>
      </c>
      <c r="Q1680" s="58">
        <f t="shared" si="161"/>
        <v>0.13920637993955121</v>
      </c>
    </row>
    <row r="1681" spans="1:17" hidden="1" x14ac:dyDescent="0.4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2">
        <f t="shared" si="156"/>
        <v>1577400000</v>
      </c>
      <c r="K1681" s="5">
        <f t="shared" si="157"/>
        <v>0.14660431069540464</v>
      </c>
      <c r="L1681" t="s">
        <v>24</v>
      </c>
      <c r="M1681" t="s">
        <v>165</v>
      </c>
      <c r="N1681" s="57">
        <f t="shared" si="158"/>
        <v>1577400000</v>
      </c>
      <c r="O1681" s="57">
        <f t="shared" si="159"/>
        <v>432600000</v>
      </c>
      <c r="P1681" s="58">
        <f t="shared" si="160"/>
        <v>0.53456689711264738</v>
      </c>
      <c r="Q1681" s="58">
        <f t="shared" si="161"/>
        <v>0.14660431069540464</v>
      </c>
    </row>
    <row r="1682" spans="1:17" hidden="1" x14ac:dyDescent="0.4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2">
        <f t="shared" si="156"/>
        <v>1599800000</v>
      </c>
      <c r="K1682" s="5">
        <f t="shared" si="157"/>
        <v>0.15626496954766303</v>
      </c>
      <c r="L1682" t="s">
        <v>24</v>
      </c>
      <c r="M1682" t="s">
        <v>165</v>
      </c>
      <c r="N1682" s="57">
        <f t="shared" si="158"/>
        <v>1599800000</v>
      </c>
      <c r="O1682" s="57">
        <f t="shared" si="159"/>
        <v>456700000</v>
      </c>
      <c r="P1682" s="58">
        <f t="shared" si="160"/>
        <v>0.54738931088756582</v>
      </c>
      <c r="Q1682" s="58">
        <f t="shared" si="161"/>
        <v>0.15626496954766303</v>
      </c>
    </row>
    <row r="1683" spans="1:17" hidden="1" x14ac:dyDescent="0.4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2">
        <f t="shared" si="156"/>
        <v>1517200000</v>
      </c>
      <c r="K1683" s="5">
        <f t="shared" si="157"/>
        <v>0.16449164267284896</v>
      </c>
      <c r="L1683" t="s">
        <v>24</v>
      </c>
      <c r="M1683" t="s">
        <v>165</v>
      </c>
      <c r="N1683" s="57">
        <f t="shared" si="158"/>
        <v>1517200000</v>
      </c>
      <c r="O1683" s="57">
        <f t="shared" si="159"/>
        <v>439900000</v>
      </c>
      <c r="P1683" s="58">
        <f t="shared" si="160"/>
        <v>0.56732602924129671</v>
      </c>
      <c r="Q1683" s="58">
        <f t="shared" si="161"/>
        <v>0.16449164267284896</v>
      </c>
    </row>
    <row r="1684" spans="1:17" hidden="1" x14ac:dyDescent="0.4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 t="shared" si="156"/>
        <v>6787000000</v>
      </c>
      <c r="K1684" s="5">
        <f t="shared" si="157"/>
        <v>7.0172861270261011E-2</v>
      </c>
      <c r="L1684" t="s">
        <v>21</v>
      </c>
      <c r="M1684" t="s">
        <v>175</v>
      </c>
      <c r="N1684" s="57">
        <f t="shared" si="158"/>
        <v>6787000000</v>
      </c>
      <c r="O1684" s="57">
        <f t="shared" si="159"/>
        <v>1433000000</v>
      </c>
      <c r="P1684" s="58">
        <f t="shared" si="160"/>
        <v>0.33235394936584883</v>
      </c>
      <c r="Q1684" s="58">
        <f t="shared" si="161"/>
        <v>7.0172861270261011E-2</v>
      </c>
    </row>
    <row r="1685" spans="1:17" hidden="1" x14ac:dyDescent="0.4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 t="shared" si="156"/>
        <v>6485000000</v>
      </c>
      <c r="K1685" s="5">
        <f t="shared" si="157"/>
        <v>6.7879636109167252E-2</v>
      </c>
      <c r="L1685" t="s">
        <v>21</v>
      </c>
      <c r="M1685" t="s">
        <v>175</v>
      </c>
      <c r="N1685" s="57">
        <f t="shared" si="158"/>
        <v>6485000000</v>
      </c>
      <c r="O1685" s="57">
        <f t="shared" si="159"/>
        <v>1358000000</v>
      </c>
      <c r="P1685" s="58">
        <f t="shared" si="160"/>
        <v>0.32415275417374789</v>
      </c>
      <c r="Q1685" s="58">
        <f t="shared" si="161"/>
        <v>6.7879636109167252E-2</v>
      </c>
    </row>
    <row r="1686" spans="1:17" x14ac:dyDescent="0.4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 t="shared" si="156"/>
        <v>6246000000</v>
      </c>
      <c r="K1686" s="5">
        <f t="shared" si="157"/>
        <v>6.8270214943705221E-2</v>
      </c>
      <c r="L1686" t="s">
        <v>21</v>
      </c>
      <c r="M1686" t="s">
        <v>175</v>
      </c>
      <c r="N1686" s="57">
        <f t="shared" si="158"/>
        <v>6246000000</v>
      </c>
      <c r="O1686" s="57">
        <f t="shared" si="159"/>
        <v>1334000000</v>
      </c>
      <c r="P1686" s="58">
        <f t="shared" si="160"/>
        <v>0.31965199590583415</v>
      </c>
      <c r="Q1686" s="58">
        <f t="shared" si="161"/>
        <v>6.8270214943705221E-2</v>
      </c>
    </row>
    <row r="1687" spans="1:17" hidden="1" x14ac:dyDescent="0.4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 t="shared" si="156"/>
        <v>5263000000</v>
      </c>
      <c r="K1687" s="5">
        <f t="shared" si="157"/>
        <v>3.3139373787752842E-2</v>
      </c>
      <c r="L1687" t="s">
        <v>21</v>
      </c>
      <c r="M1687" t="s">
        <v>175</v>
      </c>
      <c r="N1687" s="57">
        <f t="shared" si="158"/>
        <v>5263000000</v>
      </c>
      <c r="O1687" s="57">
        <f t="shared" si="159"/>
        <v>598000000</v>
      </c>
      <c r="P1687" s="58">
        <f t="shared" si="160"/>
        <v>0.29165973954003876</v>
      </c>
      <c r="Q1687" s="58">
        <f t="shared" si="161"/>
        <v>3.3139373787752842E-2</v>
      </c>
    </row>
    <row r="1688" spans="1:17" hidden="1" x14ac:dyDescent="0.4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2">
        <f t="shared" si="156"/>
        <v>1502000000</v>
      </c>
      <c r="K1688" s="5">
        <f t="shared" si="157"/>
        <v>0.12134001582695858</v>
      </c>
      <c r="L1688" t="s">
        <v>12</v>
      </c>
      <c r="M1688" t="s">
        <v>163</v>
      </c>
      <c r="N1688" s="57">
        <f t="shared" si="158"/>
        <v>1502000000</v>
      </c>
      <c r="O1688" s="57">
        <f t="shared" si="159"/>
        <v>460000000</v>
      </c>
      <c r="P1688" s="58">
        <f t="shared" si="160"/>
        <v>0.39620152993933</v>
      </c>
      <c r="Q1688" s="58">
        <f t="shared" si="161"/>
        <v>0.12134001582695858</v>
      </c>
    </row>
    <row r="1689" spans="1:17" hidden="1" x14ac:dyDescent="0.4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2">
        <f t="shared" si="156"/>
        <v>1499000000</v>
      </c>
      <c r="K1689" s="5">
        <f t="shared" si="157"/>
        <v>0.1055512118842846</v>
      </c>
      <c r="L1689" t="s">
        <v>12</v>
      </c>
      <c r="M1689" t="s">
        <v>163</v>
      </c>
      <c r="N1689" s="57">
        <f t="shared" si="158"/>
        <v>1499000000</v>
      </c>
      <c r="O1689" s="57">
        <f t="shared" si="159"/>
        <v>405000000</v>
      </c>
      <c r="P1689" s="58">
        <f t="shared" si="160"/>
        <v>0.39066979410998171</v>
      </c>
      <c r="Q1689" s="58">
        <f t="shared" si="161"/>
        <v>0.1055512118842846</v>
      </c>
    </row>
    <row r="1690" spans="1:17" hidden="1" x14ac:dyDescent="0.4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2">
        <f t="shared" si="156"/>
        <v>1513000000</v>
      </c>
      <c r="K1690" s="5">
        <f t="shared" si="157"/>
        <v>0.12487231869254341</v>
      </c>
      <c r="L1690" t="s">
        <v>12</v>
      </c>
      <c r="M1690" t="s">
        <v>163</v>
      </c>
      <c r="N1690" s="57">
        <f t="shared" si="158"/>
        <v>1513000000</v>
      </c>
      <c r="O1690" s="57">
        <f t="shared" si="159"/>
        <v>489000000</v>
      </c>
      <c r="P1690" s="58">
        <f t="shared" si="160"/>
        <v>0.38636363636363635</v>
      </c>
      <c r="Q1690" s="58">
        <f t="shared" si="161"/>
        <v>0.12487231869254341</v>
      </c>
    </row>
    <row r="1691" spans="1:17" hidden="1" x14ac:dyDescent="0.4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2">
        <f t="shared" si="156"/>
        <v>1404000000</v>
      </c>
      <c r="K1691" s="5">
        <f t="shared" si="157"/>
        <v>0.12455516014234876</v>
      </c>
      <c r="L1691" t="s">
        <v>12</v>
      </c>
      <c r="M1691" t="s">
        <v>163</v>
      </c>
      <c r="N1691" s="57">
        <f t="shared" si="158"/>
        <v>1404000000</v>
      </c>
      <c r="O1691" s="57">
        <f t="shared" si="159"/>
        <v>455000000</v>
      </c>
      <c r="P1691" s="58">
        <f t="shared" si="160"/>
        <v>0.38434163701067614</v>
      </c>
      <c r="Q1691" s="58">
        <f t="shared" si="161"/>
        <v>0.12455516014234876</v>
      </c>
    </row>
    <row r="1692" spans="1:17" hidden="1" x14ac:dyDescent="0.4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 t="shared" si="156"/>
        <v>3366000000</v>
      </c>
      <c r="K1692" s="5">
        <f t="shared" si="157"/>
        <v>0.16094001362861737</v>
      </c>
      <c r="L1692" t="s">
        <v>21</v>
      </c>
      <c r="M1692" t="s">
        <v>56</v>
      </c>
      <c r="N1692" s="57">
        <f t="shared" si="158"/>
        <v>3366000000</v>
      </c>
      <c r="O1692" s="57">
        <f t="shared" si="159"/>
        <v>802538000</v>
      </c>
      <c r="P1692" s="58">
        <f t="shared" si="160"/>
        <v>0.67501362661198105</v>
      </c>
      <c r="Q1692" s="58">
        <f t="shared" si="161"/>
        <v>0.16094001362861737</v>
      </c>
    </row>
    <row r="1693" spans="1:17" hidden="1" x14ac:dyDescent="0.4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 t="shared" si="156"/>
        <v>3331000000</v>
      </c>
      <c r="K1693" s="5">
        <f t="shared" si="157"/>
        <v>0.12334404471431806</v>
      </c>
      <c r="L1693" t="s">
        <v>21</v>
      </c>
      <c r="M1693" t="s">
        <v>56</v>
      </c>
      <c r="N1693" s="57">
        <f t="shared" si="158"/>
        <v>3331000000</v>
      </c>
      <c r="O1693" s="57">
        <f t="shared" si="159"/>
        <v>577297000</v>
      </c>
      <c r="P1693" s="58">
        <f t="shared" si="160"/>
        <v>0.71169434960409195</v>
      </c>
      <c r="Q1693" s="58">
        <f t="shared" si="161"/>
        <v>0.12334404471431806</v>
      </c>
    </row>
    <row r="1694" spans="1:17" x14ac:dyDescent="0.4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 t="shared" si="156"/>
        <v>3230758000</v>
      </c>
      <c r="K1694" s="5">
        <f t="shared" si="157"/>
        <v>5.1300384809185876E-2</v>
      </c>
      <c r="L1694" t="s">
        <v>21</v>
      </c>
      <c r="M1694" t="s">
        <v>56</v>
      </c>
      <c r="N1694" s="57">
        <f t="shared" si="158"/>
        <v>3230758000</v>
      </c>
      <c r="O1694" s="57">
        <f t="shared" si="159"/>
        <v>236912000</v>
      </c>
      <c r="P1694" s="58">
        <f t="shared" si="160"/>
        <v>0.69958097785403761</v>
      </c>
      <c r="Q1694" s="58">
        <f t="shared" si="161"/>
        <v>5.1300384809185876E-2</v>
      </c>
    </row>
    <row r="1695" spans="1:17" hidden="1" x14ac:dyDescent="0.4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 t="shared" si="156"/>
        <v>2890553000</v>
      </c>
      <c r="K1695" s="5">
        <f t="shared" si="157"/>
        <v>-2.7158982517363581E-2</v>
      </c>
      <c r="L1695" t="s">
        <v>21</v>
      </c>
      <c r="M1695" t="s">
        <v>56</v>
      </c>
      <c r="N1695" s="57">
        <f t="shared" si="158"/>
        <v>2890553000</v>
      </c>
      <c r="O1695" s="57">
        <f t="shared" si="159"/>
        <v>-134934000</v>
      </c>
      <c r="P1695" s="58">
        <f t="shared" si="160"/>
        <v>0.58179908986995754</v>
      </c>
      <c r="Q1695" s="58">
        <f t="shared" si="161"/>
        <v>-2.7158982517363581E-2</v>
      </c>
    </row>
    <row r="1696" spans="1:17" hidden="1" x14ac:dyDescent="0.4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2">
        <f t="shared" si="156"/>
        <v>3781000000</v>
      </c>
      <c r="K1696" s="5">
        <f t="shared" si="157"/>
        <v>0.17098217560331549</v>
      </c>
      <c r="L1696" t="s">
        <v>18</v>
      </c>
      <c r="M1696" t="s">
        <v>154</v>
      </c>
      <c r="N1696" s="57">
        <f t="shared" si="158"/>
        <v>3781000000</v>
      </c>
      <c r="O1696" s="57">
        <f t="shared" si="159"/>
        <v>2331000000</v>
      </c>
      <c r="P1696" s="58">
        <f t="shared" si="160"/>
        <v>0.2773417442969266</v>
      </c>
      <c r="Q1696" s="58">
        <f t="shared" si="161"/>
        <v>0.17098217560331549</v>
      </c>
    </row>
    <row r="1697" spans="1:17" hidden="1" x14ac:dyDescent="0.4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2">
        <f t="shared" si="156"/>
        <v>3583000000</v>
      </c>
      <c r="K1697" s="5">
        <f t="shared" si="157"/>
        <v>0.16271782329562826</v>
      </c>
      <c r="L1697" t="s">
        <v>18</v>
      </c>
      <c r="M1697" t="s">
        <v>154</v>
      </c>
      <c r="N1697" s="57">
        <f t="shared" si="158"/>
        <v>3583000000</v>
      </c>
      <c r="O1697" s="57">
        <f t="shared" si="159"/>
        <v>2129000000</v>
      </c>
      <c r="P1697" s="58">
        <f t="shared" si="160"/>
        <v>0.27384591867930297</v>
      </c>
      <c r="Q1697" s="58">
        <f t="shared" si="161"/>
        <v>0.16271782329562826</v>
      </c>
    </row>
    <row r="1698" spans="1:17" hidden="1" x14ac:dyDescent="0.4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2">
        <f t="shared" si="156"/>
        <v>3597000000</v>
      </c>
      <c r="K1698" s="5">
        <f t="shared" si="157"/>
        <v>0.15754198358310115</v>
      </c>
      <c r="L1698" t="s">
        <v>18</v>
      </c>
      <c r="M1698" t="s">
        <v>154</v>
      </c>
      <c r="N1698" s="57">
        <f t="shared" si="158"/>
        <v>3597000000</v>
      </c>
      <c r="O1698" s="57">
        <f t="shared" si="159"/>
        <v>2092000000</v>
      </c>
      <c r="P1698" s="58">
        <f t="shared" si="160"/>
        <v>0.27087883123729195</v>
      </c>
      <c r="Q1698" s="58">
        <f t="shared" si="161"/>
        <v>0.15754198358310115</v>
      </c>
    </row>
    <row r="1699" spans="1:17" hidden="1" x14ac:dyDescent="0.4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2">
        <f t="shared" si="156"/>
        <v>3746000000</v>
      </c>
      <c r="K1699" s="5">
        <f t="shared" si="157"/>
        <v>0.15261350629530712</v>
      </c>
      <c r="L1699" t="s">
        <v>18</v>
      </c>
      <c r="M1699" t="s">
        <v>154</v>
      </c>
      <c r="N1699" s="57">
        <f t="shared" si="158"/>
        <v>3746000000</v>
      </c>
      <c r="O1699" s="57">
        <f t="shared" si="159"/>
        <v>2000000000</v>
      </c>
      <c r="P1699" s="58">
        <f t="shared" si="160"/>
        <v>0.28584509729111029</v>
      </c>
      <c r="Q1699" s="58">
        <f t="shared" si="161"/>
        <v>0.15261350629530712</v>
      </c>
    </row>
    <row r="1700" spans="1:17" hidden="1" x14ac:dyDescent="0.4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2">
        <f t="shared" si="156"/>
        <v>3346500000</v>
      </c>
      <c r="K1700" s="5">
        <f t="shared" si="157"/>
        <v>0.29044882259543353</v>
      </c>
      <c r="L1700" t="s">
        <v>24</v>
      </c>
      <c r="M1700" t="s">
        <v>29</v>
      </c>
      <c r="N1700" s="57">
        <f t="shared" si="158"/>
        <v>3346500000</v>
      </c>
      <c r="O1700" s="57">
        <f t="shared" si="159"/>
        <v>1298800000</v>
      </c>
      <c r="P1700" s="58">
        <f t="shared" si="160"/>
        <v>0.74837310195227769</v>
      </c>
      <c r="Q1700" s="58">
        <f t="shared" si="161"/>
        <v>0.29044882259543353</v>
      </c>
    </row>
    <row r="1701" spans="1:17" hidden="1" x14ac:dyDescent="0.4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 t="shared" si="156"/>
        <v>3356700000</v>
      </c>
      <c r="K1701" s="5">
        <f t="shared" si="157"/>
        <v>0.27661461262274517</v>
      </c>
      <c r="L1701" t="s">
        <v>24</v>
      </c>
      <c r="M1701" t="s">
        <v>29</v>
      </c>
      <c r="N1701" s="57">
        <f t="shared" si="158"/>
        <v>3356700000</v>
      </c>
      <c r="O1701" s="57">
        <f t="shared" si="159"/>
        <v>1278900000</v>
      </c>
      <c r="P1701" s="58">
        <f t="shared" si="160"/>
        <v>0.72602413808020072</v>
      </c>
      <c r="Q1701" s="58">
        <f t="shared" si="161"/>
        <v>0.27661461262274517</v>
      </c>
    </row>
    <row r="1702" spans="1:17" hidden="1" x14ac:dyDescent="0.4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 t="shared" si="156"/>
        <v>3430500000</v>
      </c>
      <c r="K1702" s="5">
        <f t="shared" si="157"/>
        <v>0.29495217512250443</v>
      </c>
      <c r="L1702" t="s">
        <v>24</v>
      </c>
      <c r="M1702" t="s">
        <v>29</v>
      </c>
      <c r="N1702" s="57">
        <f t="shared" si="158"/>
        <v>3430500000</v>
      </c>
      <c r="O1702" s="57">
        <f t="shared" si="159"/>
        <v>1378400000</v>
      </c>
      <c r="P1702" s="58">
        <f t="shared" si="160"/>
        <v>0.73406372370701645</v>
      </c>
      <c r="Q1702" s="58">
        <f t="shared" si="161"/>
        <v>0.29495217512250443</v>
      </c>
    </row>
    <row r="1703" spans="1:17" hidden="1" x14ac:dyDescent="0.4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 t="shared" si="156"/>
        <v>4197200000</v>
      </c>
      <c r="K1703" s="5">
        <f t="shared" si="157"/>
        <v>0.21659608523125146</v>
      </c>
      <c r="L1703" t="s">
        <v>24</v>
      </c>
      <c r="M1703" t="s">
        <v>29</v>
      </c>
      <c r="N1703" s="57">
        <f t="shared" si="158"/>
        <v>4197200000</v>
      </c>
      <c r="O1703" s="57">
        <f t="shared" si="159"/>
        <v>1299100000</v>
      </c>
      <c r="P1703" s="58">
        <f t="shared" si="160"/>
        <v>0.69978992297175635</v>
      </c>
      <c r="Q1703" s="58">
        <f t="shared" si="161"/>
        <v>0.21659608523125146</v>
      </c>
    </row>
    <row r="1704" spans="1:17" hidden="1" x14ac:dyDescent="0.4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2">
        <f t="shared" si="156"/>
        <v>2378446000</v>
      </c>
      <c r="K1704" s="5">
        <f t="shared" si="157"/>
        <v>0.31245607241868517</v>
      </c>
      <c r="L1704" t="s">
        <v>46</v>
      </c>
      <c r="M1704" t="s">
        <v>139</v>
      </c>
      <c r="N1704" s="57">
        <f t="shared" si="158"/>
        <v>2378446000</v>
      </c>
      <c r="O1704" s="57">
        <f t="shared" si="159"/>
        <v>768202000</v>
      </c>
      <c r="P1704" s="58">
        <f t="shared" si="160"/>
        <v>0.96740166729575305</v>
      </c>
      <c r="Q1704" s="58">
        <f t="shared" si="161"/>
        <v>0.31245607241868517</v>
      </c>
    </row>
    <row r="1705" spans="1:17" hidden="1" x14ac:dyDescent="0.4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2">
        <f t="shared" si="156"/>
        <v>2219899000</v>
      </c>
      <c r="K1705" s="5">
        <f t="shared" si="157"/>
        <v>0.26004602398091636</v>
      </c>
      <c r="L1705" t="s">
        <v>46</v>
      </c>
      <c r="M1705" t="s">
        <v>139</v>
      </c>
      <c r="N1705" s="57">
        <f t="shared" si="158"/>
        <v>2219899000</v>
      </c>
      <c r="O1705" s="57">
        <f t="shared" si="159"/>
        <v>592596000</v>
      </c>
      <c r="P1705" s="58">
        <f t="shared" si="160"/>
        <v>0.97414749439620296</v>
      </c>
      <c r="Q1705" s="58">
        <f t="shared" si="161"/>
        <v>0.26004602398091636</v>
      </c>
    </row>
    <row r="1706" spans="1:17" hidden="1" x14ac:dyDescent="0.4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2">
        <f t="shared" si="156"/>
        <v>2311895000</v>
      </c>
      <c r="K1706" s="5">
        <f t="shared" si="157"/>
        <v>0.31532656879927473</v>
      </c>
      <c r="L1706" t="s">
        <v>46</v>
      </c>
      <c r="M1706" t="s">
        <v>139</v>
      </c>
      <c r="N1706" s="57">
        <f t="shared" si="158"/>
        <v>2311895000</v>
      </c>
      <c r="O1706" s="57">
        <f t="shared" si="159"/>
        <v>744685000</v>
      </c>
      <c r="P1706" s="58">
        <f t="shared" si="160"/>
        <v>0.97893997834547397</v>
      </c>
      <c r="Q1706" s="58">
        <f t="shared" si="161"/>
        <v>0.31532656879927473</v>
      </c>
    </row>
    <row r="1707" spans="1:17" hidden="1" x14ac:dyDescent="0.4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2">
        <f t="shared" si="156"/>
        <v>2161247000</v>
      </c>
      <c r="K1707" s="5">
        <f t="shared" si="157"/>
        <v>0.23555963088603907</v>
      </c>
      <c r="L1707" t="s">
        <v>46</v>
      </c>
      <c r="M1707" t="s">
        <v>139</v>
      </c>
      <c r="N1707" s="57">
        <f t="shared" si="158"/>
        <v>2161247000</v>
      </c>
      <c r="O1707" s="57">
        <f t="shared" si="159"/>
        <v>520726000</v>
      </c>
      <c r="P1707" s="58">
        <f t="shared" si="160"/>
        <v>0.97767836745919978</v>
      </c>
      <c r="Q1707" s="58">
        <f t="shared" si="161"/>
        <v>0.23555963088603907</v>
      </c>
    </row>
    <row r="1708" spans="1:17" hidden="1" x14ac:dyDescent="0.4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 t="shared" si="156"/>
        <v>2892000000</v>
      </c>
      <c r="K1708" s="5">
        <f t="shared" si="157"/>
        <v>0.17978513483885114</v>
      </c>
      <c r="L1708" t="s">
        <v>24</v>
      </c>
      <c r="M1708" t="s">
        <v>25</v>
      </c>
      <c r="N1708" s="57">
        <f t="shared" si="158"/>
        <v>2892000000</v>
      </c>
      <c r="O1708" s="57">
        <f t="shared" si="159"/>
        <v>820000000</v>
      </c>
      <c r="P1708" s="58">
        <f t="shared" si="160"/>
        <v>0.63407147555360666</v>
      </c>
      <c r="Q1708" s="58">
        <f t="shared" si="161"/>
        <v>0.17978513483885114</v>
      </c>
    </row>
    <row r="1709" spans="1:17" hidden="1" x14ac:dyDescent="0.4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 t="shared" si="156"/>
        <v>3068000000</v>
      </c>
      <c r="K1709" s="5">
        <f t="shared" si="157"/>
        <v>0.2025078369905956</v>
      </c>
      <c r="L1709" t="s">
        <v>24</v>
      </c>
      <c r="M1709" t="s">
        <v>25</v>
      </c>
      <c r="N1709" s="57">
        <f t="shared" si="158"/>
        <v>3068000000</v>
      </c>
      <c r="O1709" s="57">
        <f t="shared" si="159"/>
        <v>969000000</v>
      </c>
      <c r="P1709" s="58">
        <f t="shared" si="160"/>
        <v>0.64117032392894457</v>
      </c>
      <c r="Q1709" s="58">
        <f t="shared" si="161"/>
        <v>0.2025078369905956</v>
      </c>
    </row>
    <row r="1710" spans="1:17" hidden="1" x14ac:dyDescent="0.4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 t="shared" si="156"/>
        <v>3027000000</v>
      </c>
      <c r="K1710" s="5">
        <f t="shared" si="157"/>
        <v>0.22455403987408185</v>
      </c>
      <c r="L1710" t="s">
        <v>24</v>
      </c>
      <c r="M1710" t="s">
        <v>25</v>
      </c>
      <c r="N1710" s="57">
        <f t="shared" si="158"/>
        <v>3027000000</v>
      </c>
      <c r="O1710" s="57">
        <f t="shared" si="159"/>
        <v>1070000000</v>
      </c>
      <c r="P1710" s="58">
        <f t="shared" si="160"/>
        <v>0.63525708289611749</v>
      </c>
      <c r="Q1710" s="58">
        <f t="shared" si="161"/>
        <v>0.22455403987408185</v>
      </c>
    </row>
    <row r="1711" spans="1:17" hidden="1" x14ac:dyDescent="0.4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 t="shared" si="156"/>
        <v>3222000000</v>
      </c>
      <c r="K1711" s="5">
        <f t="shared" si="157"/>
        <v>0.28580196399345337</v>
      </c>
      <c r="L1711" t="s">
        <v>24</v>
      </c>
      <c r="M1711" t="s">
        <v>25</v>
      </c>
      <c r="N1711" s="57">
        <f t="shared" si="158"/>
        <v>3222000000</v>
      </c>
      <c r="O1711" s="57">
        <f t="shared" si="159"/>
        <v>1397000000</v>
      </c>
      <c r="P1711" s="58">
        <f t="shared" si="160"/>
        <v>0.6591653027823241</v>
      </c>
      <c r="Q1711" s="58">
        <f t="shared" si="161"/>
        <v>0.28580196399345337</v>
      </c>
    </row>
  </sheetData>
  <autoFilter ref="A1:M1711" xr:uid="{00000000-0009-0000-0000-000001000000}">
    <filterColumn colId="2">
      <filters>
        <filter val="Year 3"/>
      </filters>
    </filterColumn>
    <filterColumn colId="9">
      <filters>
        <filter val="$1,049,553,000"/>
        <filter val="$1,119,412,000"/>
        <filter val="$1,229,564,000"/>
        <filter val="$1,352,931,000"/>
        <filter val="$1,479,000,000"/>
        <filter val="$1,516,290,000"/>
        <filter val="$1,554,500,000"/>
        <filter val="$1,587,562,000"/>
        <filter val="$1,598,820,000"/>
        <filter val="$1,658,961,000"/>
        <filter val="$1,668,521,000"/>
        <filter val="$1,693,800,000"/>
        <filter val="$1,735,000,000"/>
        <filter val="$1,751,611,000"/>
        <filter val="$11,801,000,000"/>
        <filter val="$14,616,000,000"/>
        <filter val="$14,903,000,000"/>
        <filter val="$15,061,000,000"/>
        <filter val="$2,085,500,000"/>
        <filter val="$2,170,100,000"/>
        <filter val="$2,185,000,000"/>
        <filter val="$2,188,035,000"/>
        <filter val="$2,259,262,000"/>
        <filter val="$2,284,336,000"/>
        <filter val="$2,309,800,000"/>
        <filter val="$2,599,000,000"/>
        <filter val="$2,661,230,000"/>
        <filter val="$2,858,200,000"/>
        <filter val="$2,883,000,000"/>
        <filter val="$29,681,000,000"/>
        <filter val="$3,086,000,000"/>
        <filter val="$3,229,000,000"/>
        <filter val="$3,230,758,000"/>
        <filter val="$3,497,000,000"/>
        <filter val="$3,653,000,000"/>
        <filter val="$3,809,000,000"/>
        <filter val="$3,833,000,000"/>
        <filter val="$3,952,000,000"/>
        <filter val="$34,679,000,000"/>
        <filter val="$4,051,194,000"/>
        <filter val="$4,084,316,000"/>
        <filter val="$4,087,000,000"/>
        <filter val="$4,121,600,000"/>
        <filter val="$4,221,000,000"/>
        <filter val="$46,407,000,000"/>
        <filter val="$5,215,000,000"/>
        <filter val="$6,246,000,000"/>
        <filter val="$6,821,000,000"/>
        <filter val="$60,542,000,000"/>
        <filter val="$7,427,000,000"/>
        <filter val="$9,667,000,000"/>
        <filter val="$9,939,000,000"/>
      </filters>
    </filterColumn>
    <filterColumn colId="11">
      <filters>
        <filter val="Information Technology"/>
      </filters>
    </filterColumn>
    <sortState xmlns:xlrd2="http://schemas.microsoft.com/office/spreadsheetml/2017/richdata2" ref="A2:M1711">
      <sortCondition ref="A1:A171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6149-0294-4A17-A913-4D85B51EE5AA}">
  <dimension ref="F1:F46"/>
  <sheetViews>
    <sheetView topLeftCell="A17" workbookViewId="0">
      <selection activeCell="M22" sqref="M22"/>
    </sheetView>
  </sheetViews>
  <sheetFormatPr defaultRowHeight="14.25" x14ac:dyDescent="0.45"/>
  <cols>
    <col min="6" max="6" width="14.796875" bestFit="1" customWidth="1"/>
  </cols>
  <sheetData>
    <row r="1" spans="6:6" x14ac:dyDescent="0.45">
      <c r="F1" s="2">
        <v>8067000000</v>
      </c>
    </row>
    <row r="2" spans="6:6" x14ac:dyDescent="0.45">
      <c r="F2" s="2">
        <v>862730000</v>
      </c>
    </row>
    <row r="3" spans="6:6" x14ac:dyDescent="0.45">
      <c r="F3" s="2">
        <v>637459000</v>
      </c>
    </row>
    <row r="4" spans="6:6" x14ac:dyDescent="0.45">
      <c r="F4" s="2">
        <v>725200000</v>
      </c>
    </row>
    <row r="5" spans="6:6" x14ac:dyDescent="0.45">
      <c r="F5" s="2">
        <v>125286000</v>
      </c>
    </row>
    <row r="6" spans="6:6" x14ac:dyDescent="0.45">
      <c r="F6" s="2">
        <v>1451000000</v>
      </c>
    </row>
    <row r="7" spans="6:6" x14ac:dyDescent="0.45">
      <c r="F7" s="2">
        <v>571000000</v>
      </c>
    </row>
    <row r="8" spans="6:6" x14ac:dyDescent="0.45">
      <c r="F8" s="2">
        <v>792917000</v>
      </c>
    </row>
    <row r="9" spans="6:6" x14ac:dyDescent="0.45">
      <c r="F9" s="2">
        <v>6207000000</v>
      </c>
    </row>
    <row r="10" spans="6:6" x14ac:dyDescent="0.45">
      <c r="F10" s="2">
        <v>563975000</v>
      </c>
    </row>
    <row r="11" spans="6:6" x14ac:dyDescent="0.45">
      <c r="F11" s="2">
        <v>1094000000</v>
      </c>
    </row>
    <row r="12" spans="6:6" x14ac:dyDescent="0.45">
      <c r="F12" s="2">
        <v>923000000</v>
      </c>
    </row>
    <row r="13" spans="6:6" x14ac:dyDescent="0.45">
      <c r="F13" s="2">
        <v>4816000000</v>
      </c>
    </row>
    <row r="14" spans="6:6" x14ac:dyDescent="0.45">
      <c r="F14" s="2">
        <v>296583000</v>
      </c>
    </row>
    <row r="15" spans="6:6" x14ac:dyDescent="0.45">
      <c r="F15" s="2">
        <v>142751000</v>
      </c>
    </row>
    <row r="16" spans="6:6" x14ac:dyDescent="0.45">
      <c r="F16" s="2">
        <v>143969000</v>
      </c>
    </row>
    <row r="17" spans="6:6" x14ac:dyDescent="0.45">
      <c r="F17" s="2">
        <v>769000000</v>
      </c>
    </row>
    <row r="18" spans="6:6" x14ac:dyDescent="0.45">
      <c r="F18" s="2">
        <v>2298000000</v>
      </c>
    </row>
    <row r="19" spans="6:6" x14ac:dyDescent="0.45">
      <c r="F19" s="2">
        <v>1191000000</v>
      </c>
    </row>
    <row r="20" spans="6:6" x14ac:dyDescent="0.45">
      <c r="F20" s="2">
        <v>5437000000</v>
      </c>
    </row>
    <row r="21" spans="6:6" x14ac:dyDescent="0.45">
      <c r="F21" s="2">
        <v>12128000000</v>
      </c>
    </row>
    <row r="22" spans="6:6" x14ac:dyDescent="0.45">
      <c r="F22" s="2">
        <v>798000000</v>
      </c>
    </row>
    <row r="23" spans="6:6" x14ac:dyDescent="0.45">
      <c r="F23" s="2">
        <v>1006200000</v>
      </c>
    </row>
    <row r="24" spans="6:6" x14ac:dyDescent="0.45">
      <c r="F24" s="2">
        <v>530616000</v>
      </c>
    </row>
    <row r="25" spans="6:6" x14ac:dyDescent="0.45">
      <c r="F25" s="2">
        <v>266761000</v>
      </c>
    </row>
    <row r="26" spans="6:6" x14ac:dyDescent="0.45">
      <c r="F26" s="2">
        <v>825242000</v>
      </c>
    </row>
    <row r="27" spans="6:6" x14ac:dyDescent="0.45">
      <c r="F27" s="2">
        <v>349543000</v>
      </c>
    </row>
    <row r="28" spans="6:6" x14ac:dyDescent="0.45">
      <c r="F28" s="2">
        <v>12046000000</v>
      </c>
    </row>
    <row r="29" spans="6:6" x14ac:dyDescent="0.45">
      <c r="F29" s="2">
        <v>1540000000</v>
      </c>
    </row>
    <row r="30" spans="6:6" x14ac:dyDescent="0.45">
      <c r="F30" s="2">
        <v>650788000</v>
      </c>
    </row>
    <row r="31" spans="6:6" x14ac:dyDescent="0.45">
      <c r="F31" s="2">
        <v>920000000</v>
      </c>
    </row>
    <row r="32" spans="6:6" x14ac:dyDescent="0.45">
      <c r="F32" s="2">
        <v>1360000000</v>
      </c>
    </row>
    <row r="33" spans="6:6" x14ac:dyDescent="0.45">
      <c r="F33" s="2">
        <v>5490000000</v>
      </c>
    </row>
    <row r="34" spans="6:6" x14ac:dyDescent="0.45">
      <c r="F34" s="2">
        <v>448763000</v>
      </c>
    </row>
    <row r="35" spans="6:6" x14ac:dyDescent="0.45">
      <c r="F35" s="2">
        <v>367856000</v>
      </c>
    </row>
    <row r="36" spans="6:6" x14ac:dyDescent="0.45">
      <c r="F36" s="2">
        <v>1353000000</v>
      </c>
    </row>
    <row r="37" spans="6:6" x14ac:dyDescent="0.45">
      <c r="F37" s="2">
        <v>303200000</v>
      </c>
    </row>
    <row r="38" spans="6:6" x14ac:dyDescent="0.45">
      <c r="F38" s="2">
        <v>812000000</v>
      </c>
    </row>
    <row r="39" spans="6:6" x14ac:dyDescent="0.45">
      <c r="F39" s="2">
        <v>206000000</v>
      </c>
    </row>
    <row r="40" spans="6:6" x14ac:dyDescent="0.45">
      <c r="F40" s="2">
        <v>627000000</v>
      </c>
    </row>
    <row r="41" spans="6:6" x14ac:dyDescent="0.45">
      <c r="F41" s="2">
        <v>1358000000</v>
      </c>
    </row>
    <row r="42" spans="6:6" x14ac:dyDescent="0.45">
      <c r="F42" s="2">
        <v>67777000</v>
      </c>
    </row>
    <row r="43" spans="6:6" x14ac:dyDescent="0.45">
      <c r="F43" s="2">
        <v>1646000000</v>
      </c>
    </row>
    <row r="44" spans="6:6" x14ac:dyDescent="0.45">
      <c r="F44" s="2">
        <v>525745000</v>
      </c>
    </row>
    <row r="45" spans="6:6" x14ac:dyDescent="0.45">
      <c r="F45" s="2">
        <v>577000000</v>
      </c>
    </row>
    <row r="46" spans="6:6" x14ac:dyDescent="0.45">
      <c r="F46" s="2">
        <v>1156386000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FD52-FFF8-43FF-A843-9E41FDBE7BFD}">
  <dimension ref="A1:H506"/>
  <sheetViews>
    <sheetView workbookViewId="0">
      <selection activeCell="E25" sqref="E25"/>
    </sheetView>
  </sheetViews>
  <sheetFormatPr defaultRowHeight="14.25" x14ac:dyDescent="0.45"/>
  <cols>
    <col min="1" max="1" width="11.46484375" bestFit="1" customWidth="1"/>
    <col min="2" max="2" width="30.53125" bestFit="1" customWidth="1"/>
    <col min="3" max="3" width="8.6640625" bestFit="1" customWidth="1"/>
    <col min="4" max="4" width="23.86328125" bestFit="1" customWidth="1"/>
    <col min="5" max="5" width="39.796875" bestFit="1" customWidth="1"/>
    <col min="6" max="6" width="31.73046875" bestFit="1" customWidth="1"/>
    <col min="7" max="7" width="13.46484375" bestFit="1" customWidth="1"/>
    <col min="8" max="8" width="7.73046875" bestFit="1" customWidth="1"/>
  </cols>
  <sheetData>
    <row r="1" spans="1:8" x14ac:dyDescent="0.45">
      <c r="A1" t="s">
        <v>622</v>
      </c>
      <c r="B1" t="s">
        <v>623</v>
      </c>
      <c r="C1" t="s">
        <v>624</v>
      </c>
      <c r="D1" t="s">
        <v>8</v>
      </c>
      <c r="E1" t="s">
        <v>9</v>
      </c>
      <c r="F1" t="s">
        <v>625</v>
      </c>
      <c r="G1" t="s">
        <v>626</v>
      </c>
      <c r="H1" t="s">
        <v>627</v>
      </c>
    </row>
    <row r="2" spans="1:8" x14ac:dyDescent="0.45">
      <c r="A2" t="s">
        <v>628</v>
      </c>
      <c r="B2" t="s">
        <v>629</v>
      </c>
      <c r="C2" t="s">
        <v>630</v>
      </c>
      <c r="D2" t="s">
        <v>24</v>
      </c>
      <c r="E2" t="s">
        <v>29</v>
      </c>
      <c r="F2" t="s">
        <v>631</v>
      </c>
      <c r="H2">
        <v>1090872</v>
      </c>
    </row>
    <row r="3" spans="1:8" x14ac:dyDescent="0.45">
      <c r="A3" t="s">
        <v>10</v>
      </c>
      <c r="B3" t="s">
        <v>632</v>
      </c>
      <c r="C3" t="s">
        <v>630</v>
      </c>
      <c r="D3" t="s">
        <v>12</v>
      </c>
      <c r="E3" t="s">
        <v>13</v>
      </c>
      <c r="F3" t="s">
        <v>633</v>
      </c>
      <c r="G3" s="1">
        <v>42086</v>
      </c>
      <c r="H3">
        <v>6201</v>
      </c>
    </row>
    <row r="4" spans="1:8" x14ac:dyDescent="0.45">
      <c r="A4" t="s">
        <v>17</v>
      </c>
      <c r="B4" t="s">
        <v>634</v>
      </c>
      <c r="C4" t="s">
        <v>630</v>
      </c>
      <c r="D4" t="s">
        <v>18</v>
      </c>
      <c r="E4" t="s">
        <v>19</v>
      </c>
      <c r="F4" t="s">
        <v>635</v>
      </c>
      <c r="G4" s="1">
        <v>42194</v>
      </c>
      <c r="H4">
        <v>1158449</v>
      </c>
    </row>
    <row r="5" spans="1:8" x14ac:dyDescent="0.45">
      <c r="A5" t="s">
        <v>20</v>
      </c>
      <c r="B5" t="s">
        <v>636</v>
      </c>
      <c r="C5" t="s">
        <v>630</v>
      </c>
      <c r="D5" t="s">
        <v>21</v>
      </c>
      <c r="E5" t="s">
        <v>22</v>
      </c>
      <c r="F5" t="s">
        <v>637</v>
      </c>
      <c r="G5" s="1">
        <v>30285</v>
      </c>
      <c r="H5">
        <v>320193</v>
      </c>
    </row>
    <row r="6" spans="1:8" x14ac:dyDescent="0.45">
      <c r="A6" t="s">
        <v>23</v>
      </c>
      <c r="B6" t="s">
        <v>638</v>
      </c>
      <c r="C6" t="s">
        <v>630</v>
      </c>
      <c r="D6" t="s">
        <v>24</v>
      </c>
      <c r="E6" t="s">
        <v>25</v>
      </c>
      <c r="F6" t="s">
        <v>639</v>
      </c>
      <c r="G6" s="1">
        <v>41274</v>
      </c>
      <c r="H6">
        <v>1551152</v>
      </c>
    </row>
    <row r="7" spans="1:8" x14ac:dyDescent="0.45">
      <c r="A7" t="s">
        <v>26</v>
      </c>
      <c r="B7" t="s">
        <v>640</v>
      </c>
      <c r="C7" t="s">
        <v>630</v>
      </c>
      <c r="D7" t="s">
        <v>24</v>
      </c>
      <c r="E7" t="s">
        <v>27</v>
      </c>
      <c r="F7" t="s">
        <v>641</v>
      </c>
      <c r="H7">
        <v>1140859</v>
      </c>
    </row>
    <row r="8" spans="1:8" x14ac:dyDescent="0.45">
      <c r="A8" t="s">
        <v>28</v>
      </c>
      <c r="B8" t="s">
        <v>642</v>
      </c>
      <c r="C8" t="s">
        <v>630</v>
      </c>
      <c r="D8" t="s">
        <v>24</v>
      </c>
      <c r="E8" t="s">
        <v>29</v>
      </c>
      <c r="F8" t="s">
        <v>639</v>
      </c>
      <c r="G8" s="1">
        <v>23467</v>
      </c>
      <c r="H8">
        <v>1800</v>
      </c>
    </row>
    <row r="9" spans="1:8" x14ac:dyDescent="0.45">
      <c r="A9" t="s">
        <v>643</v>
      </c>
      <c r="B9" t="s">
        <v>644</v>
      </c>
      <c r="C9" t="s">
        <v>630</v>
      </c>
      <c r="D9" t="s">
        <v>21</v>
      </c>
      <c r="E9" t="s">
        <v>175</v>
      </c>
      <c r="F9" t="s">
        <v>645</v>
      </c>
      <c r="G9" s="1">
        <v>40730</v>
      </c>
      <c r="H9">
        <v>1467373</v>
      </c>
    </row>
    <row r="10" spans="1:8" x14ac:dyDescent="0.45">
      <c r="A10" t="s">
        <v>30</v>
      </c>
      <c r="B10" t="s">
        <v>646</v>
      </c>
      <c r="C10" t="s">
        <v>630</v>
      </c>
      <c r="D10" t="s">
        <v>21</v>
      </c>
      <c r="E10" t="s">
        <v>31</v>
      </c>
      <c r="F10" t="s">
        <v>647</v>
      </c>
      <c r="G10" s="1">
        <v>35555</v>
      </c>
      <c r="H10">
        <v>796343</v>
      </c>
    </row>
    <row r="11" spans="1:8" x14ac:dyDescent="0.45">
      <c r="A11" t="s">
        <v>32</v>
      </c>
      <c r="B11" t="s">
        <v>648</v>
      </c>
      <c r="C11" t="s">
        <v>630</v>
      </c>
      <c r="D11" t="s">
        <v>21</v>
      </c>
      <c r="E11" t="s">
        <v>33</v>
      </c>
      <c r="F11" t="s">
        <v>649</v>
      </c>
      <c r="H11">
        <v>6281</v>
      </c>
    </row>
    <row r="12" spans="1:8" x14ac:dyDescent="0.45">
      <c r="A12" t="s">
        <v>34</v>
      </c>
      <c r="B12" t="s">
        <v>650</v>
      </c>
      <c r="C12" t="s">
        <v>630</v>
      </c>
      <c r="D12" t="s">
        <v>35</v>
      </c>
      <c r="E12" t="s">
        <v>36</v>
      </c>
      <c r="F12" t="s">
        <v>651</v>
      </c>
      <c r="G12" s="1">
        <v>29796</v>
      </c>
      <c r="H12">
        <v>7084</v>
      </c>
    </row>
    <row r="13" spans="1:8" x14ac:dyDescent="0.45">
      <c r="A13" t="s">
        <v>652</v>
      </c>
      <c r="B13" t="s">
        <v>653</v>
      </c>
      <c r="C13" t="s">
        <v>630</v>
      </c>
      <c r="D13" t="s">
        <v>21</v>
      </c>
      <c r="E13" t="s">
        <v>56</v>
      </c>
      <c r="F13" t="s">
        <v>654</v>
      </c>
      <c r="G13" s="1">
        <v>29676</v>
      </c>
      <c r="H13">
        <v>8670</v>
      </c>
    </row>
    <row r="14" spans="1:8" x14ac:dyDescent="0.45">
      <c r="A14" t="s">
        <v>37</v>
      </c>
      <c r="B14" t="s">
        <v>655</v>
      </c>
      <c r="C14" t="s">
        <v>630</v>
      </c>
      <c r="D14" t="s">
        <v>21</v>
      </c>
      <c r="E14" t="s">
        <v>38</v>
      </c>
      <c r="F14" t="s">
        <v>656</v>
      </c>
      <c r="G14" s="1">
        <v>41631</v>
      </c>
      <c r="H14">
        <v>1101215</v>
      </c>
    </row>
    <row r="15" spans="1:8" x14ac:dyDescent="0.45">
      <c r="A15" t="s">
        <v>39</v>
      </c>
      <c r="B15" t="s">
        <v>657</v>
      </c>
      <c r="C15" t="s">
        <v>630</v>
      </c>
      <c r="D15" t="s">
        <v>21</v>
      </c>
      <c r="E15" t="s">
        <v>31</v>
      </c>
      <c r="F15" t="s">
        <v>658</v>
      </c>
      <c r="G15" s="1">
        <v>32843</v>
      </c>
      <c r="H15">
        <v>769397</v>
      </c>
    </row>
    <row r="16" spans="1:8" x14ac:dyDescent="0.45">
      <c r="A16" t="s">
        <v>40</v>
      </c>
      <c r="B16" t="s">
        <v>659</v>
      </c>
      <c r="C16" t="s">
        <v>630</v>
      </c>
      <c r="D16" t="s">
        <v>41</v>
      </c>
      <c r="E16" t="s">
        <v>42</v>
      </c>
      <c r="F16" t="s">
        <v>660</v>
      </c>
      <c r="G16" s="1">
        <v>33500</v>
      </c>
      <c r="H16">
        <v>1002910</v>
      </c>
    </row>
    <row r="17" spans="1:8" x14ac:dyDescent="0.45">
      <c r="A17" t="s">
        <v>43</v>
      </c>
      <c r="B17" t="s">
        <v>661</v>
      </c>
      <c r="C17" t="s">
        <v>630</v>
      </c>
      <c r="D17" t="s">
        <v>41</v>
      </c>
      <c r="E17" t="s">
        <v>44</v>
      </c>
      <c r="F17" t="s">
        <v>662</v>
      </c>
      <c r="H17">
        <v>4904</v>
      </c>
    </row>
    <row r="18" spans="1:8" x14ac:dyDescent="0.45">
      <c r="A18" t="s">
        <v>663</v>
      </c>
      <c r="B18" t="s">
        <v>664</v>
      </c>
      <c r="C18" t="s">
        <v>630</v>
      </c>
      <c r="D18" t="s">
        <v>41</v>
      </c>
      <c r="E18" t="s">
        <v>665</v>
      </c>
      <c r="F18" t="s">
        <v>666</v>
      </c>
      <c r="H18">
        <v>874761</v>
      </c>
    </row>
    <row r="19" spans="1:8" x14ac:dyDescent="0.45">
      <c r="A19" t="s">
        <v>667</v>
      </c>
      <c r="B19" t="s">
        <v>668</v>
      </c>
      <c r="C19" t="s">
        <v>630</v>
      </c>
      <c r="D19" t="s">
        <v>24</v>
      </c>
      <c r="E19" t="s">
        <v>80</v>
      </c>
      <c r="F19" t="s">
        <v>669</v>
      </c>
      <c r="G19" s="1">
        <v>27941</v>
      </c>
      <c r="H19">
        <v>1122304</v>
      </c>
    </row>
    <row r="20" spans="1:8" x14ac:dyDescent="0.45">
      <c r="A20" t="s">
        <v>45</v>
      </c>
      <c r="B20" t="s">
        <v>670</v>
      </c>
      <c r="C20" t="s">
        <v>630</v>
      </c>
      <c r="D20" t="s">
        <v>46</v>
      </c>
      <c r="E20" t="s">
        <v>47</v>
      </c>
      <c r="F20" t="s">
        <v>671</v>
      </c>
      <c r="H20">
        <v>4977</v>
      </c>
    </row>
    <row r="21" spans="1:8" x14ac:dyDescent="0.45">
      <c r="A21" t="s">
        <v>672</v>
      </c>
      <c r="B21" t="s">
        <v>673</v>
      </c>
      <c r="C21" t="s">
        <v>630</v>
      </c>
      <c r="D21" t="s">
        <v>24</v>
      </c>
      <c r="E21" t="s">
        <v>25</v>
      </c>
      <c r="F21" t="s">
        <v>645</v>
      </c>
      <c r="H21">
        <v>884629</v>
      </c>
    </row>
    <row r="22" spans="1:8" x14ac:dyDescent="0.45">
      <c r="A22" t="s">
        <v>48</v>
      </c>
      <c r="B22" t="s">
        <v>674</v>
      </c>
      <c r="C22" t="s">
        <v>630</v>
      </c>
      <c r="D22" t="s">
        <v>46</v>
      </c>
      <c r="E22" t="s">
        <v>49</v>
      </c>
      <c r="F22" t="s">
        <v>675</v>
      </c>
      <c r="G22" s="1">
        <v>29311</v>
      </c>
      <c r="H22">
        <v>5272</v>
      </c>
    </row>
    <row r="23" spans="1:8" x14ac:dyDescent="0.45">
      <c r="A23" t="s">
        <v>50</v>
      </c>
      <c r="B23" t="s">
        <v>676</v>
      </c>
      <c r="C23" t="s">
        <v>630</v>
      </c>
      <c r="D23" t="s">
        <v>51</v>
      </c>
      <c r="E23" t="s">
        <v>52</v>
      </c>
      <c r="F23" t="s">
        <v>677</v>
      </c>
      <c r="H23">
        <v>922864</v>
      </c>
    </row>
    <row r="24" spans="1:8" x14ac:dyDescent="0.45">
      <c r="A24" t="s">
        <v>53</v>
      </c>
      <c r="B24" t="s">
        <v>678</v>
      </c>
      <c r="C24" t="s">
        <v>630</v>
      </c>
      <c r="D24" t="s">
        <v>46</v>
      </c>
      <c r="E24" t="s">
        <v>54</v>
      </c>
      <c r="F24" t="s">
        <v>675</v>
      </c>
      <c r="G24" s="1">
        <v>39182</v>
      </c>
      <c r="H24">
        <v>1267238</v>
      </c>
    </row>
    <row r="25" spans="1:8" x14ac:dyDescent="0.45">
      <c r="A25" t="s">
        <v>679</v>
      </c>
      <c r="B25" t="s">
        <v>680</v>
      </c>
      <c r="C25" t="s">
        <v>630</v>
      </c>
      <c r="D25" t="s">
        <v>46</v>
      </c>
      <c r="E25" t="s">
        <v>388</v>
      </c>
      <c r="F25" t="s">
        <v>681</v>
      </c>
      <c r="G25" s="1">
        <v>42521</v>
      </c>
      <c r="H25">
        <v>354190</v>
      </c>
    </row>
    <row r="26" spans="1:8" x14ac:dyDescent="0.45">
      <c r="A26" t="s">
        <v>55</v>
      </c>
      <c r="B26" t="s">
        <v>682</v>
      </c>
      <c r="C26" t="s">
        <v>630</v>
      </c>
      <c r="D26" t="s">
        <v>21</v>
      </c>
      <c r="E26" t="s">
        <v>56</v>
      </c>
      <c r="F26" t="s">
        <v>683</v>
      </c>
      <c r="G26" s="1">
        <v>39275</v>
      </c>
      <c r="H26">
        <v>1086222</v>
      </c>
    </row>
    <row r="27" spans="1:8" x14ac:dyDescent="0.45">
      <c r="A27" t="s">
        <v>57</v>
      </c>
      <c r="B27" t="s">
        <v>684</v>
      </c>
      <c r="C27" t="s">
        <v>630</v>
      </c>
      <c r="D27" t="s">
        <v>58</v>
      </c>
      <c r="E27" t="s">
        <v>59</v>
      </c>
      <c r="F27" t="s">
        <v>685</v>
      </c>
      <c r="G27" s="1">
        <v>42552</v>
      </c>
      <c r="H27">
        <v>915913</v>
      </c>
    </row>
    <row r="28" spans="1:8" x14ac:dyDescent="0.45">
      <c r="A28" t="s">
        <v>60</v>
      </c>
      <c r="B28" t="s">
        <v>686</v>
      </c>
      <c r="C28" t="s">
        <v>630</v>
      </c>
      <c r="D28" t="s">
        <v>12</v>
      </c>
      <c r="E28" t="s">
        <v>13</v>
      </c>
      <c r="F28" t="s">
        <v>687</v>
      </c>
      <c r="G28" s="1">
        <v>42503</v>
      </c>
      <c r="H28">
        <v>766421</v>
      </c>
    </row>
    <row r="29" spans="1:8" x14ac:dyDescent="0.45">
      <c r="A29" t="s">
        <v>61</v>
      </c>
      <c r="B29" t="s">
        <v>688</v>
      </c>
      <c r="C29" t="s">
        <v>630</v>
      </c>
      <c r="D29" t="s">
        <v>46</v>
      </c>
      <c r="E29" t="s">
        <v>49</v>
      </c>
      <c r="F29" t="s">
        <v>689</v>
      </c>
      <c r="H29">
        <v>899051</v>
      </c>
    </row>
    <row r="30" spans="1:8" x14ac:dyDescent="0.45">
      <c r="A30" t="s">
        <v>62</v>
      </c>
      <c r="B30" t="s">
        <v>690</v>
      </c>
      <c r="C30" t="s">
        <v>630</v>
      </c>
      <c r="D30" t="s">
        <v>12</v>
      </c>
      <c r="E30" t="s">
        <v>63</v>
      </c>
      <c r="F30" t="s">
        <v>645</v>
      </c>
      <c r="G30" s="1">
        <v>41610</v>
      </c>
      <c r="H30">
        <v>1579241</v>
      </c>
    </row>
    <row r="31" spans="1:8" x14ac:dyDescent="0.45">
      <c r="A31" t="s">
        <v>64</v>
      </c>
      <c r="B31" t="s">
        <v>691</v>
      </c>
      <c r="C31" t="s">
        <v>630</v>
      </c>
      <c r="D31" t="s">
        <v>24</v>
      </c>
      <c r="E31" t="s">
        <v>65</v>
      </c>
      <c r="F31" t="s">
        <v>692</v>
      </c>
      <c r="G31" s="1">
        <v>41054</v>
      </c>
      <c r="H31">
        <v>899866</v>
      </c>
    </row>
    <row r="32" spans="1:8" x14ac:dyDescent="0.45">
      <c r="A32" t="s">
        <v>66</v>
      </c>
      <c r="B32" t="s">
        <v>693</v>
      </c>
      <c r="C32" t="s">
        <v>630</v>
      </c>
      <c r="D32" t="s">
        <v>21</v>
      </c>
      <c r="E32" t="s">
        <v>67</v>
      </c>
      <c r="F32" t="s">
        <v>631</v>
      </c>
      <c r="H32">
        <v>6951</v>
      </c>
    </row>
    <row r="33" spans="1:8" x14ac:dyDescent="0.45">
      <c r="A33" t="s">
        <v>68</v>
      </c>
      <c r="B33" t="s">
        <v>694</v>
      </c>
      <c r="C33" t="s">
        <v>630</v>
      </c>
      <c r="D33" t="s">
        <v>12</v>
      </c>
      <c r="E33" t="s">
        <v>69</v>
      </c>
      <c r="F33" t="s">
        <v>695</v>
      </c>
      <c r="G33" s="1">
        <v>41540</v>
      </c>
      <c r="H33">
        <v>1037868</v>
      </c>
    </row>
    <row r="34" spans="1:8" x14ac:dyDescent="0.45">
      <c r="A34" t="s">
        <v>696</v>
      </c>
      <c r="B34" t="s">
        <v>697</v>
      </c>
      <c r="C34" t="s">
        <v>630</v>
      </c>
      <c r="D34" t="s">
        <v>46</v>
      </c>
      <c r="E34" t="s">
        <v>72</v>
      </c>
      <c r="F34" t="s">
        <v>698</v>
      </c>
      <c r="G34" s="1">
        <v>41821</v>
      </c>
      <c r="H34">
        <v>1004434</v>
      </c>
    </row>
    <row r="35" spans="1:8" x14ac:dyDescent="0.45">
      <c r="A35" t="s">
        <v>70</v>
      </c>
      <c r="B35" t="s">
        <v>699</v>
      </c>
      <c r="C35" t="s">
        <v>630</v>
      </c>
      <c r="D35" t="s">
        <v>24</v>
      </c>
      <c r="E35" t="s">
        <v>65</v>
      </c>
      <c r="F35" t="s">
        <v>700</v>
      </c>
      <c r="G35" s="1">
        <v>33605</v>
      </c>
      <c r="H35">
        <v>318154</v>
      </c>
    </row>
    <row r="36" spans="1:8" x14ac:dyDescent="0.45">
      <c r="A36" t="s">
        <v>71</v>
      </c>
      <c r="B36" t="s">
        <v>701</v>
      </c>
      <c r="C36" t="s">
        <v>630</v>
      </c>
      <c r="D36" t="s">
        <v>46</v>
      </c>
      <c r="E36" t="s">
        <v>72</v>
      </c>
      <c r="F36" t="s">
        <v>702</v>
      </c>
      <c r="H36">
        <v>820027</v>
      </c>
    </row>
    <row r="37" spans="1:8" x14ac:dyDescent="0.45">
      <c r="A37" t="s">
        <v>73</v>
      </c>
      <c r="B37" t="s">
        <v>703</v>
      </c>
      <c r="C37" t="s">
        <v>630</v>
      </c>
      <c r="D37" t="s">
        <v>51</v>
      </c>
      <c r="E37" t="s">
        <v>74</v>
      </c>
      <c r="F37" t="s">
        <v>704</v>
      </c>
      <c r="G37" s="1">
        <v>39405</v>
      </c>
      <c r="H37">
        <v>1053507</v>
      </c>
    </row>
    <row r="38" spans="1:8" x14ac:dyDescent="0.45">
      <c r="A38" t="s">
        <v>75</v>
      </c>
      <c r="B38" t="s">
        <v>705</v>
      </c>
      <c r="C38" t="s">
        <v>630</v>
      </c>
      <c r="D38" t="s">
        <v>18</v>
      </c>
      <c r="E38" t="s">
        <v>76</v>
      </c>
      <c r="F38" t="s">
        <v>687</v>
      </c>
      <c r="G38" s="1">
        <v>38674</v>
      </c>
      <c r="H38">
        <v>1018724</v>
      </c>
    </row>
    <row r="39" spans="1:8" x14ac:dyDescent="0.45">
      <c r="A39" t="s">
        <v>77</v>
      </c>
      <c r="B39" t="s">
        <v>706</v>
      </c>
      <c r="C39" t="s">
        <v>630</v>
      </c>
      <c r="D39" t="s">
        <v>18</v>
      </c>
      <c r="E39" t="s">
        <v>78</v>
      </c>
      <c r="F39" t="s">
        <v>707</v>
      </c>
      <c r="H39">
        <v>350698</v>
      </c>
    </row>
    <row r="40" spans="1:8" x14ac:dyDescent="0.45">
      <c r="A40" t="s">
        <v>79</v>
      </c>
      <c r="B40" t="s">
        <v>708</v>
      </c>
      <c r="C40" t="s">
        <v>630</v>
      </c>
      <c r="D40" t="s">
        <v>24</v>
      </c>
      <c r="E40" t="s">
        <v>80</v>
      </c>
      <c r="F40" t="s">
        <v>709</v>
      </c>
      <c r="H40">
        <v>1156039</v>
      </c>
    </row>
    <row r="41" spans="1:8" x14ac:dyDescent="0.45">
      <c r="A41" t="s">
        <v>710</v>
      </c>
      <c r="B41" t="s">
        <v>711</v>
      </c>
      <c r="C41" t="s">
        <v>630</v>
      </c>
      <c r="D41" t="s">
        <v>46</v>
      </c>
      <c r="E41" t="s">
        <v>388</v>
      </c>
      <c r="F41" t="s">
        <v>712</v>
      </c>
      <c r="H41">
        <v>315293</v>
      </c>
    </row>
    <row r="42" spans="1:8" x14ac:dyDescent="0.45">
      <c r="A42" t="s">
        <v>81</v>
      </c>
      <c r="B42" t="s">
        <v>713</v>
      </c>
      <c r="C42" t="s">
        <v>630</v>
      </c>
      <c r="D42" t="s">
        <v>82</v>
      </c>
      <c r="E42" t="s">
        <v>83</v>
      </c>
      <c r="F42" t="s">
        <v>714</v>
      </c>
      <c r="H42">
        <v>6769</v>
      </c>
    </row>
    <row r="43" spans="1:8" x14ac:dyDescent="0.45">
      <c r="A43" t="s">
        <v>84</v>
      </c>
      <c r="B43" t="s">
        <v>715</v>
      </c>
      <c r="C43" t="s">
        <v>630</v>
      </c>
      <c r="D43" t="s">
        <v>82</v>
      </c>
      <c r="E43" t="s">
        <v>83</v>
      </c>
      <c r="F43" t="s">
        <v>716</v>
      </c>
      <c r="H43">
        <v>773910</v>
      </c>
    </row>
    <row r="44" spans="1:8" x14ac:dyDescent="0.45">
      <c r="A44" t="s">
        <v>85</v>
      </c>
      <c r="B44" t="s">
        <v>717</v>
      </c>
      <c r="C44" t="s">
        <v>630</v>
      </c>
      <c r="D44" t="s">
        <v>58</v>
      </c>
      <c r="E44" t="s">
        <v>86</v>
      </c>
      <c r="F44" t="s">
        <v>718</v>
      </c>
      <c r="G44" s="1">
        <v>31167</v>
      </c>
      <c r="H44">
        <v>2969</v>
      </c>
    </row>
    <row r="45" spans="1:8" x14ac:dyDescent="0.45">
      <c r="A45" t="s">
        <v>87</v>
      </c>
      <c r="B45" t="s">
        <v>719</v>
      </c>
      <c r="C45" t="s">
        <v>630</v>
      </c>
      <c r="D45" t="s">
        <v>21</v>
      </c>
      <c r="E45" t="s">
        <v>88</v>
      </c>
      <c r="F45" t="s">
        <v>720</v>
      </c>
      <c r="G45" s="1">
        <v>39721</v>
      </c>
      <c r="H45">
        <v>820313</v>
      </c>
    </row>
    <row r="46" spans="1:8" x14ac:dyDescent="0.45">
      <c r="A46" t="s">
        <v>89</v>
      </c>
      <c r="B46" t="s">
        <v>721</v>
      </c>
      <c r="C46" t="s">
        <v>630</v>
      </c>
      <c r="D46" t="s">
        <v>12</v>
      </c>
      <c r="E46" t="s">
        <v>90</v>
      </c>
      <c r="F46" t="s">
        <v>675</v>
      </c>
      <c r="G46" s="1">
        <v>23467</v>
      </c>
      <c r="H46">
        <v>4281</v>
      </c>
    </row>
    <row r="47" spans="1:8" x14ac:dyDescent="0.45">
      <c r="A47" t="s">
        <v>91</v>
      </c>
      <c r="B47" t="s">
        <v>722</v>
      </c>
      <c r="C47" t="s">
        <v>630</v>
      </c>
      <c r="D47" t="s">
        <v>21</v>
      </c>
      <c r="E47" t="s">
        <v>92</v>
      </c>
      <c r="F47" t="s">
        <v>723</v>
      </c>
      <c r="G47" s="1">
        <v>42247</v>
      </c>
      <c r="H47">
        <v>718877</v>
      </c>
    </row>
    <row r="48" spans="1:8" x14ac:dyDescent="0.45">
      <c r="A48" t="s">
        <v>724</v>
      </c>
      <c r="B48" t="s">
        <v>725</v>
      </c>
      <c r="C48" t="s">
        <v>630</v>
      </c>
      <c r="D48" t="s">
        <v>51</v>
      </c>
      <c r="E48" t="s">
        <v>233</v>
      </c>
      <c r="F48" t="s">
        <v>726</v>
      </c>
      <c r="G48" s="1">
        <v>39092</v>
      </c>
      <c r="H48">
        <v>915912</v>
      </c>
    </row>
    <row r="49" spans="1:8" x14ac:dyDescent="0.45">
      <c r="A49" t="s">
        <v>93</v>
      </c>
      <c r="B49" t="s">
        <v>727</v>
      </c>
      <c r="C49" t="s">
        <v>630</v>
      </c>
      <c r="D49" t="s">
        <v>21</v>
      </c>
      <c r="E49" t="s">
        <v>33</v>
      </c>
      <c r="F49" t="s">
        <v>647</v>
      </c>
      <c r="G49" s="1">
        <v>41767</v>
      </c>
      <c r="H49">
        <v>1441634</v>
      </c>
    </row>
    <row r="50" spans="1:8" x14ac:dyDescent="0.45">
      <c r="A50" t="s">
        <v>94</v>
      </c>
      <c r="B50" t="s">
        <v>728</v>
      </c>
      <c r="C50" t="s">
        <v>630</v>
      </c>
      <c r="D50" t="s">
        <v>58</v>
      </c>
      <c r="E50" t="s">
        <v>95</v>
      </c>
      <c r="F50" t="s">
        <v>729</v>
      </c>
      <c r="G50" s="1">
        <v>32142</v>
      </c>
      <c r="H50">
        <v>8818</v>
      </c>
    </row>
    <row r="51" spans="1:8" x14ac:dyDescent="0.45">
      <c r="A51" t="s">
        <v>96</v>
      </c>
      <c r="B51" t="s">
        <v>730</v>
      </c>
      <c r="C51" t="s">
        <v>630</v>
      </c>
      <c r="D51" t="s">
        <v>41</v>
      </c>
      <c r="E51" t="s">
        <v>97</v>
      </c>
      <c r="F51" t="s">
        <v>731</v>
      </c>
      <c r="G51" s="1">
        <v>42433</v>
      </c>
      <c r="H51">
        <v>1410636</v>
      </c>
    </row>
    <row r="52" spans="1:8" x14ac:dyDescent="0.45">
      <c r="A52" t="s">
        <v>98</v>
      </c>
      <c r="B52" t="s">
        <v>732</v>
      </c>
      <c r="C52" t="s">
        <v>630</v>
      </c>
      <c r="D52" t="s">
        <v>46</v>
      </c>
      <c r="E52" t="s">
        <v>99</v>
      </c>
      <c r="F52" t="s">
        <v>675</v>
      </c>
      <c r="G52" s="1">
        <v>27941</v>
      </c>
      <c r="H52">
        <v>4962</v>
      </c>
    </row>
    <row r="53" spans="1:8" x14ac:dyDescent="0.45">
      <c r="A53" t="s">
        <v>100</v>
      </c>
      <c r="B53" t="s">
        <v>733</v>
      </c>
      <c r="C53" t="s">
        <v>630</v>
      </c>
      <c r="D53" t="s">
        <v>12</v>
      </c>
      <c r="E53" t="s">
        <v>69</v>
      </c>
      <c r="F53" t="s">
        <v>734</v>
      </c>
      <c r="G53" s="1">
        <v>42493</v>
      </c>
      <c r="H53">
        <v>1144215</v>
      </c>
    </row>
    <row r="54" spans="1:8" x14ac:dyDescent="0.45">
      <c r="A54" t="s">
        <v>101</v>
      </c>
      <c r="B54" t="s">
        <v>735</v>
      </c>
      <c r="C54" t="s">
        <v>630</v>
      </c>
      <c r="D54" t="s">
        <v>18</v>
      </c>
      <c r="E54" t="s">
        <v>78</v>
      </c>
      <c r="F54" t="s">
        <v>736</v>
      </c>
      <c r="H54">
        <v>866787</v>
      </c>
    </row>
    <row r="55" spans="1:8" x14ac:dyDescent="0.45">
      <c r="A55" t="s">
        <v>102</v>
      </c>
      <c r="B55" t="s">
        <v>737</v>
      </c>
      <c r="C55" t="s">
        <v>630</v>
      </c>
      <c r="D55" t="s">
        <v>12</v>
      </c>
      <c r="E55" t="s">
        <v>90</v>
      </c>
      <c r="F55" t="s">
        <v>738</v>
      </c>
      <c r="H55">
        <v>12927</v>
      </c>
    </row>
    <row r="56" spans="1:8" x14ac:dyDescent="0.45">
      <c r="A56" t="s">
        <v>103</v>
      </c>
      <c r="B56" t="s">
        <v>739</v>
      </c>
      <c r="C56" t="s">
        <v>630</v>
      </c>
      <c r="D56" t="s">
        <v>46</v>
      </c>
      <c r="E56" t="s">
        <v>104</v>
      </c>
      <c r="F56" t="s">
        <v>740</v>
      </c>
      <c r="G56" s="1">
        <v>27941</v>
      </c>
      <c r="H56">
        <v>70858</v>
      </c>
    </row>
    <row r="57" spans="1:8" x14ac:dyDescent="0.45">
      <c r="A57" t="s">
        <v>105</v>
      </c>
      <c r="B57" t="s">
        <v>741</v>
      </c>
      <c r="C57" t="s">
        <v>630</v>
      </c>
      <c r="D57" t="s">
        <v>24</v>
      </c>
      <c r="E57" t="s">
        <v>29</v>
      </c>
      <c r="F57" t="s">
        <v>742</v>
      </c>
      <c r="G57" s="1">
        <v>26572</v>
      </c>
      <c r="H57">
        <v>10456</v>
      </c>
    </row>
    <row r="58" spans="1:8" x14ac:dyDescent="0.45">
      <c r="A58" t="s">
        <v>106</v>
      </c>
      <c r="B58" t="s">
        <v>743</v>
      </c>
      <c r="C58" t="s">
        <v>630</v>
      </c>
      <c r="D58" t="s">
        <v>18</v>
      </c>
      <c r="E58" t="s">
        <v>78</v>
      </c>
      <c r="F58" t="s">
        <v>744</v>
      </c>
      <c r="H58">
        <v>886158</v>
      </c>
    </row>
    <row r="59" spans="1:8" x14ac:dyDescent="0.45">
      <c r="A59" t="s">
        <v>107</v>
      </c>
      <c r="B59" t="s">
        <v>745</v>
      </c>
      <c r="C59" t="s">
        <v>630</v>
      </c>
      <c r="D59" t="s">
        <v>46</v>
      </c>
      <c r="E59" t="s">
        <v>104</v>
      </c>
      <c r="F59" t="s">
        <v>746</v>
      </c>
      <c r="H59">
        <v>92230</v>
      </c>
    </row>
    <row r="60" spans="1:8" x14ac:dyDescent="0.45">
      <c r="A60" t="s">
        <v>108</v>
      </c>
      <c r="B60" t="s">
        <v>747</v>
      </c>
      <c r="C60" t="s">
        <v>630</v>
      </c>
      <c r="D60" t="s">
        <v>18</v>
      </c>
      <c r="E60" t="s">
        <v>109</v>
      </c>
      <c r="F60" t="s">
        <v>748</v>
      </c>
      <c r="H60">
        <v>764478</v>
      </c>
    </row>
    <row r="61" spans="1:8" x14ac:dyDescent="0.45">
      <c r="A61" t="s">
        <v>110</v>
      </c>
      <c r="B61" t="s">
        <v>749</v>
      </c>
      <c r="C61" t="s">
        <v>630</v>
      </c>
      <c r="D61" t="s">
        <v>24</v>
      </c>
      <c r="E61" t="s">
        <v>29</v>
      </c>
      <c r="F61" t="s">
        <v>750</v>
      </c>
      <c r="G61" s="1">
        <v>27575</v>
      </c>
      <c r="H61">
        <v>9892</v>
      </c>
    </row>
    <row r="62" spans="1:8" x14ac:dyDescent="0.45">
      <c r="A62" t="s">
        <v>111</v>
      </c>
      <c r="B62" t="s">
        <v>751</v>
      </c>
      <c r="C62" t="s">
        <v>630</v>
      </c>
      <c r="D62" t="s">
        <v>24</v>
      </c>
      <c r="E62" t="s">
        <v>29</v>
      </c>
      <c r="F62" t="s">
        <v>752</v>
      </c>
      <c r="G62" s="1">
        <v>26572</v>
      </c>
      <c r="H62">
        <v>10795</v>
      </c>
    </row>
    <row r="63" spans="1:8" x14ac:dyDescent="0.45">
      <c r="A63" t="s">
        <v>753</v>
      </c>
      <c r="B63" t="s">
        <v>754</v>
      </c>
      <c r="C63" t="s">
        <v>630</v>
      </c>
      <c r="D63" t="s">
        <v>46</v>
      </c>
      <c r="E63" t="s">
        <v>72</v>
      </c>
      <c r="F63" t="s">
        <v>755</v>
      </c>
      <c r="H63">
        <v>38777</v>
      </c>
    </row>
    <row r="64" spans="1:8" x14ac:dyDescent="0.45">
      <c r="A64" t="s">
        <v>756</v>
      </c>
      <c r="B64" t="s">
        <v>757</v>
      </c>
      <c r="C64" t="s">
        <v>630</v>
      </c>
      <c r="D64" t="s">
        <v>35</v>
      </c>
      <c r="E64" t="s">
        <v>490</v>
      </c>
      <c r="F64" t="s">
        <v>758</v>
      </c>
      <c r="G64" s="1">
        <v>30255</v>
      </c>
      <c r="H64">
        <v>14693</v>
      </c>
    </row>
    <row r="65" spans="1:8" x14ac:dyDescent="0.45">
      <c r="A65" t="s">
        <v>112</v>
      </c>
      <c r="B65" t="s">
        <v>759</v>
      </c>
      <c r="C65" t="s">
        <v>630</v>
      </c>
      <c r="D65" t="s">
        <v>82</v>
      </c>
      <c r="E65" t="s">
        <v>113</v>
      </c>
      <c r="F65" t="s">
        <v>714</v>
      </c>
      <c r="H65">
        <v>808362</v>
      </c>
    </row>
    <row r="66" spans="1:8" x14ac:dyDescent="0.45">
      <c r="A66" t="s">
        <v>114</v>
      </c>
      <c r="B66" t="s">
        <v>760</v>
      </c>
      <c r="C66" t="s">
        <v>630</v>
      </c>
      <c r="D66" t="s">
        <v>24</v>
      </c>
      <c r="E66" t="s">
        <v>65</v>
      </c>
      <c r="F66" t="s">
        <v>761</v>
      </c>
      <c r="H66">
        <v>875045</v>
      </c>
    </row>
    <row r="67" spans="1:8" x14ac:dyDescent="0.45">
      <c r="A67" t="s">
        <v>762</v>
      </c>
      <c r="B67" t="s">
        <v>763</v>
      </c>
      <c r="C67" t="s">
        <v>630</v>
      </c>
      <c r="D67" t="s">
        <v>46</v>
      </c>
      <c r="E67" t="s">
        <v>104</v>
      </c>
      <c r="F67" t="s">
        <v>675</v>
      </c>
      <c r="H67">
        <v>1390777</v>
      </c>
    </row>
    <row r="68" spans="1:8" x14ac:dyDescent="0.45">
      <c r="A68" t="s">
        <v>764</v>
      </c>
      <c r="B68" t="s">
        <v>765</v>
      </c>
      <c r="C68" t="s">
        <v>630</v>
      </c>
      <c r="D68" t="s">
        <v>46</v>
      </c>
      <c r="E68" t="s">
        <v>72</v>
      </c>
      <c r="F68" t="s">
        <v>675</v>
      </c>
      <c r="G68" s="1">
        <v>40637</v>
      </c>
      <c r="H68">
        <v>1364742</v>
      </c>
    </row>
    <row r="69" spans="1:8" x14ac:dyDescent="0.45">
      <c r="A69" t="s">
        <v>115</v>
      </c>
      <c r="B69" t="s">
        <v>766</v>
      </c>
      <c r="C69" t="s">
        <v>630</v>
      </c>
      <c r="D69" t="s">
        <v>58</v>
      </c>
      <c r="E69" t="s">
        <v>116</v>
      </c>
      <c r="F69" t="s">
        <v>767</v>
      </c>
      <c r="G69" s="1">
        <v>30986</v>
      </c>
      <c r="H69">
        <v>9389</v>
      </c>
    </row>
    <row r="70" spans="1:8" x14ac:dyDescent="0.45">
      <c r="A70" t="s">
        <v>117</v>
      </c>
      <c r="B70" t="s">
        <v>768</v>
      </c>
      <c r="C70" t="s">
        <v>630</v>
      </c>
      <c r="D70" t="s">
        <v>24</v>
      </c>
      <c r="E70" t="s">
        <v>27</v>
      </c>
      <c r="F70" t="s">
        <v>675</v>
      </c>
      <c r="H70">
        <v>14272</v>
      </c>
    </row>
    <row r="71" spans="1:8" x14ac:dyDescent="0.45">
      <c r="A71" t="s">
        <v>769</v>
      </c>
      <c r="B71" t="s">
        <v>770</v>
      </c>
      <c r="C71" t="s">
        <v>630</v>
      </c>
      <c r="D71" t="s">
        <v>46</v>
      </c>
      <c r="E71" t="s">
        <v>362</v>
      </c>
      <c r="F71" t="s">
        <v>771</v>
      </c>
      <c r="G71" s="1">
        <v>40225</v>
      </c>
      <c r="H71">
        <v>1067983</v>
      </c>
    </row>
    <row r="72" spans="1:8" x14ac:dyDescent="0.45">
      <c r="A72" t="s">
        <v>118</v>
      </c>
      <c r="B72" t="s">
        <v>772</v>
      </c>
      <c r="C72" t="s">
        <v>630</v>
      </c>
      <c r="D72" t="s">
        <v>24</v>
      </c>
      <c r="E72" t="s">
        <v>29</v>
      </c>
      <c r="F72" t="s">
        <v>773</v>
      </c>
      <c r="H72">
        <v>885725</v>
      </c>
    </row>
    <row r="73" spans="1:8" x14ac:dyDescent="0.45">
      <c r="A73" t="s">
        <v>119</v>
      </c>
      <c r="B73" t="s">
        <v>774</v>
      </c>
      <c r="C73" t="s">
        <v>630</v>
      </c>
      <c r="D73" t="s">
        <v>18</v>
      </c>
      <c r="E73" t="s">
        <v>120</v>
      </c>
      <c r="F73" t="s">
        <v>775</v>
      </c>
      <c r="G73" s="1">
        <v>40896</v>
      </c>
      <c r="H73">
        <v>908255</v>
      </c>
    </row>
    <row r="74" spans="1:8" x14ac:dyDescent="0.45">
      <c r="A74" t="s">
        <v>121</v>
      </c>
      <c r="B74" t="s">
        <v>776</v>
      </c>
      <c r="C74" t="s">
        <v>630</v>
      </c>
      <c r="D74" t="s">
        <v>51</v>
      </c>
      <c r="E74" t="s">
        <v>52</v>
      </c>
      <c r="F74" t="s">
        <v>704</v>
      </c>
      <c r="H74">
        <v>1037540</v>
      </c>
    </row>
    <row r="75" spans="1:8" x14ac:dyDescent="0.45">
      <c r="A75" t="s">
        <v>777</v>
      </c>
      <c r="B75" t="s">
        <v>778</v>
      </c>
      <c r="C75" t="s">
        <v>630</v>
      </c>
      <c r="D75" t="s">
        <v>46</v>
      </c>
      <c r="E75" t="s">
        <v>104</v>
      </c>
      <c r="F75" t="s">
        <v>675</v>
      </c>
      <c r="G75" s="1">
        <v>32294</v>
      </c>
      <c r="H75">
        <v>831001</v>
      </c>
    </row>
    <row r="76" spans="1:8" x14ac:dyDescent="0.45">
      <c r="A76" t="s">
        <v>779</v>
      </c>
      <c r="B76" t="s">
        <v>780</v>
      </c>
      <c r="C76" t="s">
        <v>630</v>
      </c>
      <c r="D76" t="s">
        <v>21</v>
      </c>
      <c r="E76" t="s">
        <v>399</v>
      </c>
      <c r="F76" t="s">
        <v>781</v>
      </c>
      <c r="G76" s="1">
        <v>31989</v>
      </c>
      <c r="H76">
        <v>356028</v>
      </c>
    </row>
    <row r="77" spans="1:8" x14ac:dyDescent="0.45">
      <c r="A77" t="s">
        <v>122</v>
      </c>
      <c r="B77" t="s">
        <v>782</v>
      </c>
      <c r="C77" t="s">
        <v>630</v>
      </c>
      <c r="D77" t="s">
        <v>35</v>
      </c>
      <c r="E77" t="s">
        <v>123</v>
      </c>
      <c r="F77" t="s">
        <v>771</v>
      </c>
      <c r="G77" s="1">
        <v>30559</v>
      </c>
      <c r="H77">
        <v>23217</v>
      </c>
    </row>
    <row r="78" spans="1:8" x14ac:dyDescent="0.45">
      <c r="A78" t="s">
        <v>124</v>
      </c>
      <c r="B78" t="s">
        <v>783</v>
      </c>
      <c r="C78" t="s">
        <v>630</v>
      </c>
      <c r="D78" t="s">
        <v>24</v>
      </c>
      <c r="E78" t="s">
        <v>27</v>
      </c>
      <c r="F78" t="s">
        <v>784</v>
      </c>
      <c r="H78">
        <v>721371</v>
      </c>
    </row>
    <row r="79" spans="1:8" x14ac:dyDescent="0.45">
      <c r="A79" t="s">
        <v>125</v>
      </c>
      <c r="B79" t="s">
        <v>785</v>
      </c>
      <c r="C79" t="s">
        <v>630</v>
      </c>
      <c r="D79" t="s">
        <v>12</v>
      </c>
      <c r="E79" t="s">
        <v>126</v>
      </c>
      <c r="F79" t="s">
        <v>786</v>
      </c>
      <c r="H79">
        <v>18230</v>
      </c>
    </row>
    <row r="80" spans="1:8" x14ac:dyDescent="0.45">
      <c r="A80" t="s">
        <v>127</v>
      </c>
      <c r="B80" t="s">
        <v>787</v>
      </c>
      <c r="C80" t="s">
        <v>630</v>
      </c>
      <c r="D80" t="s">
        <v>46</v>
      </c>
      <c r="E80" t="s">
        <v>49</v>
      </c>
      <c r="F80" t="s">
        <v>788</v>
      </c>
      <c r="G80" s="1">
        <v>40374</v>
      </c>
      <c r="H80">
        <v>896159</v>
      </c>
    </row>
    <row r="81" spans="1:8" x14ac:dyDescent="0.45">
      <c r="A81" t="s">
        <v>128</v>
      </c>
      <c r="B81" t="s">
        <v>789</v>
      </c>
      <c r="C81" t="s">
        <v>630</v>
      </c>
      <c r="D81" t="s">
        <v>51</v>
      </c>
      <c r="E81" t="s">
        <v>129</v>
      </c>
      <c r="F81" t="s">
        <v>790</v>
      </c>
      <c r="H81">
        <v>1138118</v>
      </c>
    </row>
    <row r="82" spans="1:8" x14ac:dyDescent="0.45">
      <c r="A82" t="s">
        <v>791</v>
      </c>
      <c r="B82" t="s">
        <v>792</v>
      </c>
      <c r="C82" t="s">
        <v>630</v>
      </c>
      <c r="D82" t="s">
        <v>18</v>
      </c>
      <c r="E82" t="s">
        <v>203</v>
      </c>
      <c r="F82" t="s">
        <v>675</v>
      </c>
      <c r="G82" s="1">
        <v>34578</v>
      </c>
      <c r="H82">
        <v>813828</v>
      </c>
    </row>
    <row r="83" spans="1:8" x14ac:dyDescent="0.45">
      <c r="A83" t="s">
        <v>130</v>
      </c>
      <c r="B83" t="s">
        <v>793</v>
      </c>
      <c r="C83" t="s">
        <v>630</v>
      </c>
      <c r="D83" t="s">
        <v>51</v>
      </c>
      <c r="E83" t="s">
        <v>52</v>
      </c>
      <c r="F83" t="s">
        <v>714</v>
      </c>
      <c r="G83" s="1">
        <v>40982</v>
      </c>
      <c r="H83">
        <v>1051470</v>
      </c>
    </row>
    <row r="84" spans="1:8" x14ac:dyDescent="0.45">
      <c r="A84" t="s">
        <v>131</v>
      </c>
      <c r="B84" t="s">
        <v>794</v>
      </c>
      <c r="C84" t="s">
        <v>630</v>
      </c>
      <c r="D84" t="s">
        <v>18</v>
      </c>
      <c r="E84" t="s">
        <v>132</v>
      </c>
      <c r="F84" t="s">
        <v>795</v>
      </c>
      <c r="H84">
        <v>815097</v>
      </c>
    </row>
    <row r="85" spans="1:8" x14ac:dyDescent="0.45">
      <c r="A85" t="s">
        <v>133</v>
      </c>
      <c r="B85" t="s">
        <v>796</v>
      </c>
      <c r="C85" t="s">
        <v>630</v>
      </c>
      <c r="D85" t="s">
        <v>24</v>
      </c>
      <c r="E85" t="s">
        <v>65</v>
      </c>
      <c r="F85" t="s">
        <v>797</v>
      </c>
      <c r="H85">
        <v>816284</v>
      </c>
    </row>
    <row r="86" spans="1:8" x14ac:dyDescent="0.45">
      <c r="A86" t="s">
        <v>134</v>
      </c>
      <c r="B86" t="s">
        <v>798</v>
      </c>
      <c r="C86" t="s">
        <v>630</v>
      </c>
      <c r="D86" t="s">
        <v>24</v>
      </c>
      <c r="E86" t="s">
        <v>135</v>
      </c>
      <c r="F86" t="s">
        <v>799</v>
      </c>
      <c r="G86" s="1">
        <v>40298</v>
      </c>
      <c r="H86">
        <v>804753</v>
      </c>
    </row>
    <row r="87" spans="1:8" x14ac:dyDescent="0.45">
      <c r="A87" t="s">
        <v>136</v>
      </c>
      <c r="B87" t="s">
        <v>800</v>
      </c>
      <c r="C87" t="s">
        <v>630</v>
      </c>
      <c r="D87" t="s">
        <v>58</v>
      </c>
      <c r="E87" t="s">
        <v>137</v>
      </c>
      <c r="F87" t="s">
        <v>742</v>
      </c>
      <c r="G87" s="1">
        <v>39687</v>
      </c>
      <c r="H87">
        <v>1324404</v>
      </c>
    </row>
    <row r="88" spans="1:8" x14ac:dyDescent="0.45">
      <c r="A88" t="s">
        <v>138</v>
      </c>
      <c r="B88" t="s">
        <v>801</v>
      </c>
      <c r="C88" t="s">
        <v>630</v>
      </c>
      <c r="D88" t="s">
        <v>46</v>
      </c>
      <c r="E88" t="s">
        <v>139</v>
      </c>
      <c r="F88" t="s">
        <v>802</v>
      </c>
      <c r="G88" s="1">
        <v>42398</v>
      </c>
      <c r="H88">
        <v>759944</v>
      </c>
    </row>
    <row r="89" spans="1:8" x14ac:dyDescent="0.45">
      <c r="A89" t="s">
        <v>140</v>
      </c>
      <c r="B89" t="s">
        <v>803</v>
      </c>
      <c r="C89" t="s">
        <v>630</v>
      </c>
      <c r="D89" t="s">
        <v>35</v>
      </c>
      <c r="E89" t="s">
        <v>141</v>
      </c>
      <c r="F89" t="s">
        <v>804</v>
      </c>
      <c r="G89" s="1">
        <v>42367</v>
      </c>
      <c r="H89">
        <v>313927</v>
      </c>
    </row>
    <row r="90" spans="1:8" x14ac:dyDescent="0.45">
      <c r="A90" t="s">
        <v>142</v>
      </c>
      <c r="B90" t="s">
        <v>805</v>
      </c>
      <c r="C90" t="s">
        <v>630</v>
      </c>
      <c r="D90" t="s">
        <v>82</v>
      </c>
      <c r="E90" t="s">
        <v>143</v>
      </c>
      <c r="F90" t="s">
        <v>806</v>
      </c>
      <c r="H90">
        <v>895126</v>
      </c>
    </row>
    <row r="91" spans="1:8" x14ac:dyDescent="0.45">
      <c r="A91" t="s">
        <v>144</v>
      </c>
      <c r="B91" t="s">
        <v>807</v>
      </c>
      <c r="C91" t="s">
        <v>630</v>
      </c>
      <c r="D91" t="s">
        <v>12</v>
      </c>
      <c r="E91" t="s">
        <v>145</v>
      </c>
      <c r="F91" t="s">
        <v>808</v>
      </c>
      <c r="H91">
        <v>1043277</v>
      </c>
    </row>
    <row r="92" spans="1:8" x14ac:dyDescent="0.45">
      <c r="A92" t="s">
        <v>146</v>
      </c>
      <c r="B92" t="s">
        <v>809</v>
      </c>
      <c r="C92" t="s">
        <v>630</v>
      </c>
      <c r="D92" t="s">
        <v>18</v>
      </c>
      <c r="E92" t="s">
        <v>147</v>
      </c>
      <c r="F92" t="s">
        <v>810</v>
      </c>
      <c r="G92" s="1">
        <v>42621</v>
      </c>
      <c r="H92">
        <v>1091667</v>
      </c>
    </row>
    <row r="93" spans="1:8" x14ac:dyDescent="0.45">
      <c r="A93" t="s">
        <v>148</v>
      </c>
      <c r="B93" t="s">
        <v>811</v>
      </c>
      <c r="C93" t="s">
        <v>630</v>
      </c>
      <c r="D93" t="s">
        <v>24</v>
      </c>
      <c r="E93" t="s">
        <v>80</v>
      </c>
      <c r="F93" t="s">
        <v>812</v>
      </c>
      <c r="G93" s="1">
        <v>27941</v>
      </c>
      <c r="H93">
        <v>701221</v>
      </c>
    </row>
    <row r="94" spans="1:8" x14ac:dyDescent="0.45">
      <c r="A94" t="s">
        <v>149</v>
      </c>
      <c r="B94" t="s">
        <v>813</v>
      </c>
      <c r="C94" t="s">
        <v>630</v>
      </c>
      <c r="D94" t="s">
        <v>46</v>
      </c>
      <c r="E94" t="s">
        <v>49</v>
      </c>
      <c r="F94" t="s">
        <v>814</v>
      </c>
      <c r="H94">
        <v>20286</v>
      </c>
    </row>
    <row r="95" spans="1:8" x14ac:dyDescent="0.45">
      <c r="A95" t="s">
        <v>150</v>
      </c>
      <c r="B95" t="s">
        <v>815</v>
      </c>
      <c r="C95" t="s">
        <v>630</v>
      </c>
      <c r="D95" t="s">
        <v>35</v>
      </c>
      <c r="E95" t="s">
        <v>141</v>
      </c>
      <c r="F95" t="s">
        <v>675</v>
      </c>
      <c r="H95">
        <v>21665</v>
      </c>
    </row>
    <row r="96" spans="1:8" x14ac:dyDescent="0.45">
      <c r="A96" t="s">
        <v>151</v>
      </c>
      <c r="B96" t="s">
        <v>816</v>
      </c>
      <c r="C96" t="s">
        <v>630</v>
      </c>
      <c r="D96" t="s">
        <v>35</v>
      </c>
      <c r="E96" t="s">
        <v>141</v>
      </c>
      <c r="F96" t="s">
        <v>817</v>
      </c>
      <c r="G96" s="1">
        <v>25293</v>
      </c>
      <c r="H96">
        <v>21076</v>
      </c>
    </row>
    <row r="97" spans="1:8" x14ac:dyDescent="0.45">
      <c r="A97" t="s">
        <v>152</v>
      </c>
      <c r="B97" t="s">
        <v>818</v>
      </c>
      <c r="C97" t="s">
        <v>630</v>
      </c>
      <c r="D97" t="s">
        <v>46</v>
      </c>
      <c r="E97" t="s">
        <v>139</v>
      </c>
      <c r="F97" t="s">
        <v>819</v>
      </c>
      <c r="H97">
        <v>28412</v>
      </c>
    </row>
    <row r="98" spans="1:8" x14ac:dyDescent="0.45">
      <c r="A98" t="s">
        <v>820</v>
      </c>
      <c r="B98" t="s">
        <v>821</v>
      </c>
      <c r="C98" t="s">
        <v>630</v>
      </c>
      <c r="D98" t="s">
        <v>18</v>
      </c>
      <c r="E98" t="s">
        <v>147</v>
      </c>
      <c r="F98" t="s">
        <v>812</v>
      </c>
      <c r="G98" s="1">
        <v>42265</v>
      </c>
      <c r="H98">
        <v>1166691</v>
      </c>
    </row>
    <row r="99" spans="1:8" x14ac:dyDescent="0.45">
      <c r="A99" t="s">
        <v>822</v>
      </c>
      <c r="B99" t="s">
        <v>823</v>
      </c>
      <c r="C99" t="s">
        <v>630</v>
      </c>
      <c r="D99" t="s">
        <v>46</v>
      </c>
      <c r="E99" t="s">
        <v>824</v>
      </c>
      <c r="F99" t="s">
        <v>738</v>
      </c>
      <c r="H99">
        <v>1156375</v>
      </c>
    </row>
    <row r="100" spans="1:8" x14ac:dyDescent="0.45">
      <c r="A100" t="s">
        <v>153</v>
      </c>
      <c r="B100" t="s">
        <v>825</v>
      </c>
      <c r="C100" t="s">
        <v>630</v>
      </c>
      <c r="D100" t="s">
        <v>18</v>
      </c>
      <c r="E100" t="s">
        <v>154</v>
      </c>
      <c r="F100" t="s">
        <v>677</v>
      </c>
      <c r="G100" s="1">
        <v>40661</v>
      </c>
      <c r="H100">
        <v>1058090</v>
      </c>
    </row>
    <row r="101" spans="1:8" x14ac:dyDescent="0.45">
      <c r="A101" t="s">
        <v>155</v>
      </c>
      <c r="B101" t="s">
        <v>826</v>
      </c>
      <c r="C101" t="s">
        <v>630</v>
      </c>
      <c r="D101" t="s">
        <v>12</v>
      </c>
      <c r="E101" t="s">
        <v>156</v>
      </c>
      <c r="F101" t="s">
        <v>827</v>
      </c>
      <c r="G101" s="1">
        <v>23832</v>
      </c>
      <c r="H101">
        <v>26172</v>
      </c>
    </row>
    <row r="102" spans="1:8" x14ac:dyDescent="0.45">
      <c r="A102" t="s">
        <v>157</v>
      </c>
      <c r="B102" t="s">
        <v>828</v>
      </c>
      <c r="C102" t="s">
        <v>630</v>
      </c>
      <c r="D102" t="s">
        <v>41</v>
      </c>
      <c r="E102" t="s">
        <v>42</v>
      </c>
      <c r="F102" t="s">
        <v>829</v>
      </c>
      <c r="H102">
        <v>811156</v>
      </c>
    </row>
    <row r="103" spans="1:8" x14ac:dyDescent="0.45">
      <c r="A103" t="s">
        <v>158</v>
      </c>
      <c r="B103" t="s">
        <v>830</v>
      </c>
      <c r="C103" t="s">
        <v>630</v>
      </c>
      <c r="D103" t="s">
        <v>24</v>
      </c>
      <c r="E103" t="s">
        <v>80</v>
      </c>
      <c r="F103" t="s">
        <v>831</v>
      </c>
      <c r="G103" s="1">
        <v>42459</v>
      </c>
      <c r="H103">
        <v>1071739</v>
      </c>
    </row>
    <row r="104" spans="1:8" x14ac:dyDescent="0.45">
      <c r="A104" t="s">
        <v>159</v>
      </c>
      <c r="B104" t="s">
        <v>832</v>
      </c>
      <c r="C104" t="s">
        <v>630</v>
      </c>
      <c r="D104" t="s">
        <v>41</v>
      </c>
      <c r="E104" t="s">
        <v>42</v>
      </c>
      <c r="F104" t="s">
        <v>714</v>
      </c>
      <c r="G104" s="1">
        <v>31259</v>
      </c>
      <c r="H104">
        <v>1130310</v>
      </c>
    </row>
    <row r="105" spans="1:8" x14ac:dyDescent="0.45">
      <c r="A105" t="s">
        <v>160</v>
      </c>
      <c r="B105" t="s">
        <v>833</v>
      </c>
      <c r="C105" t="s">
        <v>630</v>
      </c>
      <c r="D105" t="s">
        <v>46</v>
      </c>
      <c r="E105" t="s">
        <v>99</v>
      </c>
      <c r="F105" t="s">
        <v>834</v>
      </c>
      <c r="H105">
        <v>927628</v>
      </c>
    </row>
    <row r="106" spans="1:8" x14ac:dyDescent="0.45">
      <c r="A106" t="s">
        <v>161</v>
      </c>
      <c r="B106" t="s">
        <v>835</v>
      </c>
      <c r="C106" t="s">
        <v>630</v>
      </c>
      <c r="D106" t="s">
        <v>82</v>
      </c>
      <c r="E106" t="s">
        <v>83</v>
      </c>
      <c r="F106" t="s">
        <v>714</v>
      </c>
      <c r="G106" s="1">
        <v>39622</v>
      </c>
      <c r="H106">
        <v>858470</v>
      </c>
    </row>
    <row r="107" spans="1:8" x14ac:dyDescent="0.45">
      <c r="A107" t="s">
        <v>836</v>
      </c>
      <c r="B107" t="s">
        <v>837</v>
      </c>
      <c r="C107" t="s">
        <v>630</v>
      </c>
      <c r="D107" t="s">
        <v>18</v>
      </c>
      <c r="E107" t="s">
        <v>288</v>
      </c>
      <c r="F107" t="s">
        <v>675</v>
      </c>
      <c r="H107">
        <v>1116132</v>
      </c>
    </row>
    <row r="108" spans="1:8" x14ac:dyDescent="0.45">
      <c r="A108" t="s">
        <v>162</v>
      </c>
      <c r="B108" t="s">
        <v>838</v>
      </c>
      <c r="C108" t="s">
        <v>630</v>
      </c>
      <c r="D108" t="s">
        <v>12</v>
      </c>
      <c r="E108" t="s">
        <v>163</v>
      </c>
      <c r="F108" t="s">
        <v>839</v>
      </c>
      <c r="H108">
        <v>1137411</v>
      </c>
    </row>
    <row r="109" spans="1:8" x14ac:dyDescent="0.45">
      <c r="A109" t="s">
        <v>164</v>
      </c>
      <c r="B109" t="s">
        <v>840</v>
      </c>
      <c r="C109" t="s">
        <v>630</v>
      </c>
      <c r="D109" t="s">
        <v>24</v>
      </c>
      <c r="E109" t="s">
        <v>165</v>
      </c>
      <c r="F109" t="s">
        <v>841</v>
      </c>
      <c r="G109" s="1">
        <v>42636</v>
      </c>
      <c r="H109">
        <v>711404</v>
      </c>
    </row>
    <row r="110" spans="1:8" x14ac:dyDescent="0.45">
      <c r="A110" t="s">
        <v>842</v>
      </c>
      <c r="B110" t="s">
        <v>843</v>
      </c>
      <c r="C110" t="s">
        <v>630</v>
      </c>
      <c r="D110" t="s">
        <v>82</v>
      </c>
      <c r="E110" t="s">
        <v>83</v>
      </c>
      <c r="F110" t="s">
        <v>714</v>
      </c>
      <c r="H110">
        <v>1163165</v>
      </c>
    </row>
    <row r="111" spans="1:8" x14ac:dyDescent="0.45">
      <c r="A111" t="s">
        <v>166</v>
      </c>
      <c r="B111" t="s">
        <v>844</v>
      </c>
      <c r="C111" t="s">
        <v>630</v>
      </c>
      <c r="D111" t="s">
        <v>35</v>
      </c>
      <c r="E111" t="s">
        <v>167</v>
      </c>
      <c r="F111" t="s">
        <v>845</v>
      </c>
      <c r="G111" s="1">
        <v>34243</v>
      </c>
      <c r="H111">
        <v>909832</v>
      </c>
    </row>
    <row r="112" spans="1:8" x14ac:dyDescent="0.45">
      <c r="A112" t="s">
        <v>168</v>
      </c>
      <c r="B112" t="s">
        <v>846</v>
      </c>
      <c r="C112" t="s">
        <v>630</v>
      </c>
      <c r="D112" t="s">
        <v>35</v>
      </c>
      <c r="E112" t="s">
        <v>169</v>
      </c>
      <c r="F112" t="s">
        <v>847</v>
      </c>
      <c r="G112" s="1">
        <v>42646</v>
      </c>
      <c r="H112">
        <v>1024305</v>
      </c>
    </row>
    <row r="113" spans="1:8" x14ac:dyDescent="0.45">
      <c r="A113" t="s">
        <v>170</v>
      </c>
      <c r="B113" t="s">
        <v>848</v>
      </c>
      <c r="C113" t="s">
        <v>630</v>
      </c>
      <c r="D113" t="s">
        <v>35</v>
      </c>
      <c r="E113" t="s">
        <v>123</v>
      </c>
      <c r="F113" t="s">
        <v>849</v>
      </c>
      <c r="H113">
        <v>16732</v>
      </c>
    </row>
    <row r="114" spans="1:8" x14ac:dyDescent="0.45">
      <c r="A114" t="s">
        <v>171</v>
      </c>
      <c r="B114" t="s">
        <v>850</v>
      </c>
      <c r="C114" t="s">
        <v>630</v>
      </c>
      <c r="D114" t="s">
        <v>21</v>
      </c>
      <c r="E114" t="s">
        <v>56</v>
      </c>
      <c r="F114" t="s">
        <v>851</v>
      </c>
      <c r="G114" s="1">
        <v>39706</v>
      </c>
      <c r="H114">
        <v>1108524</v>
      </c>
    </row>
    <row r="115" spans="1:8" x14ac:dyDescent="0.45">
      <c r="A115" t="s">
        <v>172</v>
      </c>
      <c r="B115" t="s">
        <v>852</v>
      </c>
      <c r="C115" t="s">
        <v>630</v>
      </c>
      <c r="D115" t="s">
        <v>21</v>
      </c>
      <c r="E115" t="s">
        <v>173</v>
      </c>
      <c r="F115" t="s">
        <v>647</v>
      </c>
      <c r="G115" s="1">
        <v>34304</v>
      </c>
      <c r="H115">
        <v>858877</v>
      </c>
    </row>
    <row r="116" spans="1:8" x14ac:dyDescent="0.45">
      <c r="A116" t="s">
        <v>174</v>
      </c>
      <c r="B116" t="s">
        <v>853</v>
      </c>
      <c r="C116" t="s">
        <v>630</v>
      </c>
      <c r="D116" t="s">
        <v>21</v>
      </c>
      <c r="E116" t="s">
        <v>175</v>
      </c>
      <c r="F116" t="s">
        <v>854</v>
      </c>
      <c r="G116" s="1">
        <v>42339</v>
      </c>
      <c r="H116">
        <v>1646383</v>
      </c>
    </row>
    <row r="117" spans="1:8" x14ac:dyDescent="0.45">
      <c r="A117" t="s">
        <v>176</v>
      </c>
      <c r="B117" t="s">
        <v>855</v>
      </c>
      <c r="C117" t="s">
        <v>630</v>
      </c>
      <c r="D117" t="s">
        <v>12</v>
      </c>
      <c r="E117" t="s">
        <v>177</v>
      </c>
      <c r="F117" t="s">
        <v>856</v>
      </c>
      <c r="G117" s="1">
        <v>24745</v>
      </c>
      <c r="H117">
        <v>277948</v>
      </c>
    </row>
    <row r="118" spans="1:8" x14ac:dyDescent="0.45">
      <c r="A118" t="s">
        <v>178</v>
      </c>
      <c r="B118" t="s">
        <v>857</v>
      </c>
      <c r="C118" t="s">
        <v>630</v>
      </c>
      <c r="D118" t="s">
        <v>12</v>
      </c>
      <c r="E118" t="s">
        <v>179</v>
      </c>
      <c r="F118" t="s">
        <v>858</v>
      </c>
      <c r="H118">
        <v>723254</v>
      </c>
    </row>
    <row r="119" spans="1:8" x14ac:dyDescent="0.45">
      <c r="A119" t="s">
        <v>180</v>
      </c>
      <c r="B119" t="s">
        <v>859</v>
      </c>
      <c r="C119" t="s">
        <v>630</v>
      </c>
      <c r="D119" t="s">
        <v>181</v>
      </c>
      <c r="E119" t="s">
        <v>182</v>
      </c>
      <c r="F119" t="s">
        <v>860</v>
      </c>
      <c r="H119">
        <v>18926</v>
      </c>
    </row>
    <row r="120" spans="1:8" x14ac:dyDescent="0.45">
      <c r="A120" t="s">
        <v>183</v>
      </c>
      <c r="B120" t="s">
        <v>861</v>
      </c>
      <c r="C120" t="s">
        <v>630</v>
      </c>
      <c r="D120" t="s">
        <v>21</v>
      </c>
      <c r="E120" t="s">
        <v>175</v>
      </c>
      <c r="F120" t="s">
        <v>862</v>
      </c>
      <c r="H120">
        <v>1058290</v>
      </c>
    </row>
    <row r="121" spans="1:8" x14ac:dyDescent="0.45">
      <c r="A121" t="s">
        <v>184</v>
      </c>
      <c r="B121" t="s">
        <v>863</v>
      </c>
      <c r="C121" t="s">
        <v>630</v>
      </c>
      <c r="D121" t="s">
        <v>21</v>
      </c>
      <c r="E121" t="s">
        <v>56</v>
      </c>
      <c r="F121" t="s">
        <v>707</v>
      </c>
      <c r="H121">
        <v>877890</v>
      </c>
    </row>
    <row r="122" spans="1:8" x14ac:dyDescent="0.45">
      <c r="A122" t="s">
        <v>185</v>
      </c>
      <c r="B122" t="s">
        <v>864</v>
      </c>
      <c r="C122" t="s">
        <v>630</v>
      </c>
      <c r="D122" t="s">
        <v>35</v>
      </c>
      <c r="E122" t="s">
        <v>186</v>
      </c>
      <c r="F122" t="s">
        <v>865</v>
      </c>
      <c r="H122">
        <v>64803</v>
      </c>
    </row>
    <row r="123" spans="1:8" x14ac:dyDescent="0.45">
      <c r="A123" t="s">
        <v>187</v>
      </c>
      <c r="B123" t="s">
        <v>866</v>
      </c>
      <c r="C123" t="s">
        <v>630</v>
      </c>
      <c r="D123" t="s">
        <v>82</v>
      </c>
      <c r="E123" t="s">
        <v>143</v>
      </c>
      <c r="F123" t="s">
        <v>867</v>
      </c>
      <c r="H123">
        <v>93410</v>
      </c>
    </row>
    <row r="124" spans="1:8" x14ac:dyDescent="0.45">
      <c r="A124" t="s">
        <v>188</v>
      </c>
      <c r="B124" t="s">
        <v>868</v>
      </c>
      <c r="C124" t="s">
        <v>630</v>
      </c>
      <c r="D124" t="s">
        <v>82</v>
      </c>
      <c r="E124" t="s">
        <v>83</v>
      </c>
      <c r="F124" t="s">
        <v>869</v>
      </c>
      <c r="G124" s="1">
        <v>42422</v>
      </c>
      <c r="H124">
        <v>1358071</v>
      </c>
    </row>
    <row r="125" spans="1:8" x14ac:dyDescent="0.45">
      <c r="A125" t="s">
        <v>189</v>
      </c>
      <c r="B125" t="s">
        <v>870</v>
      </c>
      <c r="C125" t="s">
        <v>630</v>
      </c>
      <c r="D125" t="s">
        <v>41</v>
      </c>
      <c r="E125" t="s">
        <v>44</v>
      </c>
      <c r="F125" t="s">
        <v>871</v>
      </c>
      <c r="H125">
        <v>715957</v>
      </c>
    </row>
    <row r="126" spans="1:8" x14ac:dyDescent="0.45">
      <c r="A126" t="s">
        <v>190</v>
      </c>
      <c r="B126" t="s">
        <v>872</v>
      </c>
      <c r="C126" t="s">
        <v>630</v>
      </c>
      <c r="D126" t="s">
        <v>12</v>
      </c>
      <c r="E126" t="s">
        <v>13</v>
      </c>
      <c r="F126" t="s">
        <v>734</v>
      </c>
      <c r="G126" s="1">
        <v>41528</v>
      </c>
      <c r="H126">
        <v>27904</v>
      </c>
    </row>
    <row r="127" spans="1:8" x14ac:dyDescent="0.45">
      <c r="A127" t="s">
        <v>191</v>
      </c>
      <c r="B127" t="s">
        <v>873</v>
      </c>
      <c r="C127" t="s">
        <v>630</v>
      </c>
      <c r="D127" t="s">
        <v>58</v>
      </c>
      <c r="E127" t="s">
        <v>192</v>
      </c>
      <c r="F127" t="s">
        <v>874</v>
      </c>
      <c r="H127">
        <v>30554</v>
      </c>
    </row>
    <row r="128" spans="1:8" x14ac:dyDescent="0.45">
      <c r="A128" t="s">
        <v>193</v>
      </c>
      <c r="B128" t="s">
        <v>875</v>
      </c>
      <c r="C128" t="s">
        <v>630</v>
      </c>
      <c r="D128" t="s">
        <v>12</v>
      </c>
      <c r="E128" t="s">
        <v>126</v>
      </c>
      <c r="F128" t="s">
        <v>876</v>
      </c>
      <c r="H128">
        <v>315189</v>
      </c>
    </row>
    <row r="129" spans="1:8" x14ac:dyDescent="0.45">
      <c r="A129" t="s">
        <v>194</v>
      </c>
      <c r="B129" t="s">
        <v>877</v>
      </c>
      <c r="C129" t="s">
        <v>630</v>
      </c>
      <c r="D129" t="s">
        <v>46</v>
      </c>
      <c r="E129" t="s">
        <v>99</v>
      </c>
      <c r="F129" t="s">
        <v>878</v>
      </c>
      <c r="G129" s="1">
        <v>39265</v>
      </c>
      <c r="H129">
        <v>1393612</v>
      </c>
    </row>
    <row r="130" spans="1:8" x14ac:dyDescent="0.45">
      <c r="A130" t="s">
        <v>195</v>
      </c>
      <c r="B130" t="s">
        <v>879</v>
      </c>
      <c r="C130" t="s">
        <v>630</v>
      </c>
      <c r="D130" t="s">
        <v>18</v>
      </c>
      <c r="E130" t="s">
        <v>196</v>
      </c>
      <c r="F130" t="s">
        <v>880</v>
      </c>
      <c r="G130" s="1">
        <v>41246</v>
      </c>
      <c r="H130">
        <v>29534</v>
      </c>
    </row>
    <row r="131" spans="1:8" x14ac:dyDescent="0.45">
      <c r="A131" t="s">
        <v>197</v>
      </c>
      <c r="B131" t="s">
        <v>881</v>
      </c>
      <c r="C131" t="s">
        <v>630</v>
      </c>
      <c r="D131" t="s">
        <v>24</v>
      </c>
      <c r="E131" t="s">
        <v>198</v>
      </c>
      <c r="F131" t="s">
        <v>882</v>
      </c>
      <c r="H131">
        <v>1022079</v>
      </c>
    </row>
    <row r="132" spans="1:8" x14ac:dyDescent="0.45">
      <c r="A132" t="s">
        <v>199</v>
      </c>
      <c r="B132" t="s">
        <v>883</v>
      </c>
      <c r="C132" t="s">
        <v>630</v>
      </c>
      <c r="D132" t="s">
        <v>18</v>
      </c>
      <c r="E132" t="s">
        <v>200</v>
      </c>
      <c r="F132" t="s">
        <v>633</v>
      </c>
      <c r="H132">
        <v>882184</v>
      </c>
    </row>
    <row r="133" spans="1:8" x14ac:dyDescent="0.45">
      <c r="A133" t="s">
        <v>201</v>
      </c>
      <c r="B133" t="s">
        <v>884</v>
      </c>
      <c r="C133" t="s">
        <v>630</v>
      </c>
      <c r="D133" t="s">
        <v>12</v>
      </c>
      <c r="E133" t="s">
        <v>163</v>
      </c>
      <c r="F133" t="s">
        <v>885</v>
      </c>
      <c r="H133">
        <v>313616</v>
      </c>
    </row>
    <row r="134" spans="1:8" x14ac:dyDescent="0.45">
      <c r="A134" t="s">
        <v>202</v>
      </c>
      <c r="B134" t="s">
        <v>886</v>
      </c>
      <c r="C134" t="s">
        <v>630</v>
      </c>
      <c r="D134" t="s">
        <v>18</v>
      </c>
      <c r="E134" t="s">
        <v>203</v>
      </c>
      <c r="F134" t="s">
        <v>887</v>
      </c>
      <c r="G134" s="1">
        <v>27941</v>
      </c>
      <c r="H134">
        <v>1001039</v>
      </c>
    </row>
    <row r="135" spans="1:8" x14ac:dyDescent="0.45">
      <c r="A135" t="s">
        <v>204</v>
      </c>
      <c r="B135" t="s">
        <v>888</v>
      </c>
      <c r="C135" t="s">
        <v>630</v>
      </c>
      <c r="D135" t="s">
        <v>18</v>
      </c>
      <c r="E135" t="s">
        <v>147</v>
      </c>
      <c r="F135" t="s">
        <v>889</v>
      </c>
      <c r="G135" s="1">
        <v>40238</v>
      </c>
      <c r="H135">
        <v>1437107</v>
      </c>
    </row>
    <row r="136" spans="1:8" x14ac:dyDescent="0.45">
      <c r="A136" t="s">
        <v>205</v>
      </c>
      <c r="B136" t="s">
        <v>890</v>
      </c>
      <c r="C136" t="s">
        <v>630</v>
      </c>
      <c r="D136" t="s">
        <v>18</v>
      </c>
      <c r="E136" t="s">
        <v>147</v>
      </c>
      <c r="F136" t="s">
        <v>889</v>
      </c>
      <c r="G136" s="1">
        <v>41858</v>
      </c>
      <c r="H136">
        <v>1437107</v>
      </c>
    </row>
    <row r="137" spans="1:8" x14ac:dyDescent="0.45">
      <c r="A137" t="s">
        <v>206</v>
      </c>
      <c r="B137" t="s">
        <v>891</v>
      </c>
      <c r="C137" t="s">
        <v>630</v>
      </c>
      <c r="D137" t="s">
        <v>18</v>
      </c>
      <c r="E137" t="s">
        <v>120</v>
      </c>
      <c r="F137" t="s">
        <v>892</v>
      </c>
      <c r="G137" s="1">
        <v>41267</v>
      </c>
      <c r="H137">
        <v>1521332</v>
      </c>
    </row>
    <row r="138" spans="1:8" x14ac:dyDescent="0.45">
      <c r="A138" t="s">
        <v>207</v>
      </c>
      <c r="B138" t="s">
        <v>893</v>
      </c>
      <c r="C138" t="s">
        <v>630</v>
      </c>
      <c r="D138" t="s">
        <v>51</v>
      </c>
      <c r="E138" t="s">
        <v>74</v>
      </c>
      <c r="F138" t="s">
        <v>851</v>
      </c>
      <c r="G138" s="1">
        <v>42508</v>
      </c>
      <c r="H138">
        <v>1297996</v>
      </c>
    </row>
    <row r="139" spans="1:8" x14ac:dyDescent="0.45">
      <c r="A139" t="s">
        <v>208</v>
      </c>
      <c r="B139" t="s">
        <v>894</v>
      </c>
      <c r="C139" t="s">
        <v>630</v>
      </c>
      <c r="D139" t="s">
        <v>18</v>
      </c>
      <c r="E139" t="s">
        <v>196</v>
      </c>
      <c r="F139" t="s">
        <v>895</v>
      </c>
      <c r="G139" s="1">
        <v>40896</v>
      </c>
      <c r="H139">
        <v>935703</v>
      </c>
    </row>
    <row r="140" spans="1:8" x14ac:dyDescent="0.45">
      <c r="A140" t="s">
        <v>209</v>
      </c>
      <c r="B140" t="s">
        <v>896</v>
      </c>
      <c r="C140" t="s">
        <v>630</v>
      </c>
      <c r="D140" t="s">
        <v>12</v>
      </c>
      <c r="E140" t="s">
        <v>210</v>
      </c>
      <c r="F140" t="s">
        <v>897</v>
      </c>
      <c r="G140" s="1">
        <v>39784</v>
      </c>
      <c r="H140">
        <v>1115222</v>
      </c>
    </row>
    <row r="141" spans="1:8" x14ac:dyDescent="0.45">
      <c r="A141" t="s">
        <v>211</v>
      </c>
      <c r="B141" t="s">
        <v>898</v>
      </c>
      <c r="C141" t="s">
        <v>630</v>
      </c>
      <c r="D141" t="s">
        <v>12</v>
      </c>
      <c r="E141" t="s">
        <v>156</v>
      </c>
      <c r="F141" t="s">
        <v>899</v>
      </c>
      <c r="G141" s="1">
        <v>31351</v>
      </c>
      <c r="H141">
        <v>29905</v>
      </c>
    </row>
    <row r="142" spans="1:8" x14ac:dyDescent="0.45">
      <c r="A142" t="s">
        <v>900</v>
      </c>
      <c r="B142" t="s">
        <v>901</v>
      </c>
      <c r="C142" t="s">
        <v>630</v>
      </c>
      <c r="D142" t="s">
        <v>58</v>
      </c>
      <c r="E142" t="s">
        <v>192</v>
      </c>
      <c r="F142" t="s">
        <v>902</v>
      </c>
      <c r="H142">
        <v>29915</v>
      </c>
    </row>
    <row r="143" spans="1:8" x14ac:dyDescent="0.45">
      <c r="A143" t="s">
        <v>212</v>
      </c>
      <c r="B143" t="s">
        <v>903</v>
      </c>
      <c r="C143" t="s">
        <v>630</v>
      </c>
      <c r="D143" t="s">
        <v>35</v>
      </c>
      <c r="E143" t="s">
        <v>213</v>
      </c>
      <c r="F143" t="s">
        <v>656</v>
      </c>
      <c r="G143" s="1">
        <v>39728</v>
      </c>
      <c r="H143">
        <v>1418135</v>
      </c>
    </row>
    <row r="144" spans="1:8" x14ac:dyDescent="0.45">
      <c r="A144" t="s">
        <v>214</v>
      </c>
      <c r="B144" t="s">
        <v>904</v>
      </c>
      <c r="C144" t="s">
        <v>630</v>
      </c>
      <c r="D144" t="s">
        <v>18</v>
      </c>
      <c r="E144" t="s">
        <v>154</v>
      </c>
      <c r="F144" t="s">
        <v>905</v>
      </c>
      <c r="H144">
        <v>940944</v>
      </c>
    </row>
    <row r="145" spans="1:8" x14ac:dyDescent="0.45">
      <c r="A145" t="s">
        <v>906</v>
      </c>
      <c r="B145" t="s">
        <v>907</v>
      </c>
      <c r="C145" t="s">
        <v>630</v>
      </c>
      <c r="D145" t="s">
        <v>41</v>
      </c>
      <c r="E145" t="s">
        <v>42</v>
      </c>
      <c r="F145" t="s">
        <v>908</v>
      </c>
      <c r="H145">
        <v>936340</v>
      </c>
    </row>
    <row r="146" spans="1:8" x14ac:dyDescent="0.45">
      <c r="A146" t="s">
        <v>215</v>
      </c>
      <c r="B146" t="s">
        <v>909</v>
      </c>
      <c r="C146" t="s">
        <v>630</v>
      </c>
      <c r="D146" t="s">
        <v>41</v>
      </c>
      <c r="E146" t="s">
        <v>44</v>
      </c>
      <c r="F146" t="s">
        <v>740</v>
      </c>
      <c r="G146" s="1">
        <v>27941</v>
      </c>
      <c r="H146">
        <v>1326160</v>
      </c>
    </row>
    <row r="147" spans="1:8" x14ac:dyDescent="0.45">
      <c r="A147" t="s">
        <v>216</v>
      </c>
      <c r="B147" t="s">
        <v>910</v>
      </c>
      <c r="C147" t="s">
        <v>630</v>
      </c>
      <c r="D147" t="s">
        <v>24</v>
      </c>
      <c r="E147" t="s">
        <v>198</v>
      </c>
      <c r="F147" t="s">
        <v>677</v>
      </c>
      <c r="G147" s="1">
        <v>39660</v>
      </c>
      <c r="H147">
        <v>927066</v>
      </c>
    </row>
    <row r="148" spans="1:8" x14ac:dyDescent="0.45">
      <c r="A148" t="s">
        <v>217</v>
      </c>
      <c r="B148" t="s">
        <v>911</v>
      </c>
      <c r="C148" t="s">
        <v>630</v>
      </c>
      <c r="D148" t="s">
        <v>82</v>
      </c>
      <c r="E148" t="s">
        <v>83</v>
      </c>
      <c r="F148" t="s">
        <v>806</v>
      </c>
      <c r="H148">
        <v>1090012</v>
      </c>
    </row>
    <row r="149" spans="1:8" x14ac:dyDescent="0.45">
      <c r="A149" t="s">
        <v>218</v>
      </c>
      <c r="B149" t="s">
        <v>912</v>
      </c>
      <c r="C149" t="s">
        <v>630</v>
      </c>
      <c r="D149" t="s">
        <v>21</v>
      </c>
      <c r="E149" t="s">
        <v>92</v>
      </c>
      <c r="F149" t="s">
        <v>913</v>
      </c>
      <c r="H149">
        <v>712515</v>
      </c>
    </row>
    <row r="150" spans="1:8" x14ac:dyDescent="0.45">
      <c r="A150" t="s">
        <v>219</v>
      </c>
      <c r="B150" t="s">
        <v>914</v>
      </c>
      <c r="C150" t="s">
        <v>630</v>
      </c>
      <c r="D150" t="s">
        <v>21</v>
      </c>
      <c r="E150" t="s">
        <v>56</v>
      </c>
      <c r="F150" t="s">
        <v>647</v>
      </c>
      <c r="H150">
        <v>1065088</v>
      </c>
    </row>
    <row r="151" spans="1:8" x14ac:dyDescent="0.45">
      <c r="A151" t="s">
        <v>220</v>
      </c>
      <c r="B151" t="s">
        <v>915</v>
      </c>
      <c r="C151" t="s">
        <v>630</v>
      </c>
      <c r="D151" t="s">
        <v>58</v>
      </c>
      <c r="E151" t="s">
        <v>59</v>
      </c>
      <c r="F151" t="s">
        <v>916</v>
      </c>
      <c r="G151" s="1">
        <v>32539</v>
      </c>
      <c r="H151">
        <v>31462</v>
      </c>
    </row>
    <row r="152" spans="1:8" x14ac:dyDescent="0.45">
      <c r="A152" t="s">
        <v>221</v>
      </c>
      <c r="B152" t="s">
        <v>917</v>
      </c>
      <c r="C152" t="s">
        <v>630</v>
      </c>
      <c r="D152" t="s">
        <v>41</v>
      </c>
      <c r="E152" t="s">
        <v>44</v>
      </c>
      <c r="F152" t="s">
        <v>675</v>
      </c>
      <c r="H152">
        <v>1047862</v>
      </c>
    </row>
    <row r="153" spans="1:8" x14ac:dyDescent="0.45">
      <c r="A153" t="s">
        <v>222</v>
      </c>
      <c r="B153" t="s">
        <v>918</v>
      </c>
      <c r="C153" t="s">
        <v>630</v>
      </c>
      <c r="D153" t="s">
        <v>12</v>
      </c>
      <c r="E153" t="s">
        <v>210</v>
      </c>
      <c r="F153" t="s">
        <v>734</v>
      </c>
      <c r="H153">
        <v>33185</v>
      </c>
    </row>
    <row r="154" spans="1:8" x14ac:dyDescent="0.45">
      <c r="A154" t="s">
        <v>223</v>
      </c>
      <c r="B154" t="s">
        <v>919</v>
      </c>
      <c r="C154" t="s">
        <v>630</v>
      </c>
      <c r="D154" t="s">
        <v>41</v>
      </c>
      <c r="E154" t="s">
        <v>44</v>
      </c>
      <c r="F154" t="s">
        <v>920</v>
      </c>
      <c r="H154">
        <v>827052</v>
      </c>
    </row>
    <row r="155" spans="1:8" x14ac:dyDescent="0.45">
      <c r="A155" t="s">
        <v>224</v>
      </c>
      <c r="B155" t="s">
        <v>921</v>
      </c>
      <c r="C155" t="s">
        <v>630</v>
      </c>
      <c r="D155" t="s">
        <v>35</v>
      </c>
      <c r="E155" t="s">
        <v>169</v>
      </c>
      <c r="F155" t="s">
        <v>675</v>
      </c>
      <c r="H155">
        <v>1001250</v>
      </c>
    </row>
    <row r="156" spans="1:8" x14ac:dyDescent="0.45">
      <c r="A156" t="s">
        <v>225</v>
      </c>
      <c r="B156" t="s">
        <v>922</v>
      </c>
      <c r="C156" t="s">
        <v>630</v>
      </c>
      <c r="D156" t="s">
        <v>58</v>
      </c>
      <c r="E156" t="s">
        <v>192</v>
      </c>
      <c r="F156" t="s">
        <v>923</v>
      </c>
      <c r="G156" s="1">
        <v>34335</v>
      </c>
      <c r="H156">
        <v>915389</v>
      </c>
    </row>
    <row r="157" spans="1:8" x14ac:dyDescent="0.45">
      <c r="A157" t="s">
        <v>226</v>
      </c>
      <c r="B157" t="s">
        <v>924</v>
      </c>
      <c r="C157" t="s">
        <v>630</v>
      </c>
      <c r="D157" t="s">
        <v>12</v>
      </c>
      <c r="E157" t="s">
        <v>163</v>
      </c>
      <c r="F157" t="s">
        <v>925</v>
      </c>
      <c r="G157" s="1">
        <v>23832</v>
      </c>
      <c r="H157">
        <v>32604</v>
      </c>
    </row>
    <row r="158" spans="1:8" x14ac:dyDescent="0.45">
      <c r="A158" t="s">
        <v>926</v>
      </c>
      <c r="B158" t="s">
        <v>927</v>
      </c>
      <c r="C158" t="s">
        <v>630</v>
      </c>
      <c r="D158" t="s">
        <v>24</v>
      </c>
      <c r="E158" t="s">
        <v>25</v>
      </c>
      <c r="F158" t="s">
        <v>645</v>
      </c>
      <c r="G158" s="1">
        <v>42031</v>
      </c>
      <c r="H158">
        <v>1100962</v>
      </c>
    </row>
    <row r="159" spans="1:8" x14ac:dyDescent="0.45">
      <c r="A159" t="s">
        <v>227</v>
      </c>
      <c r="B159" t="s">
        <v>928</v>
      </c>
      <c r="C159" t="s">
        <v>630</v>
      </c>
      <c r="D159" t="s">
        <v>82</v>
      </c>
      <c r="E159" t="s">
        <v>83</v>
      </c>
      <c r="F159" t="s">
        <v>714</v>
      </c>
      <c r="H159">
        <v>821189</v>
      </c>
    </row>
    <row r="160" spans="1:8" x14ac:dyDescent="0.45">
      <c r="A160" t="s">
        <v>228</v>
      </c>
      <c r="B160" t="s">
        <v>929</v>
      </c>
      <c r="C160" t="s">
        <v>630</v>
      </c>
      <c r="D160" t="s">
        <v>51</v>
      </c>
      <c r="E160" t="s">
        <v>52</v>
      </c>
      <c r="F160" t="s">
        <v>913</v>
      </c>
      <c r="G160" s="1">
        <v>42083</v>
      </c>
      <c r="H160">
        <v>1101239</v>
      </c>
    </row>
    <row r="161" spans="1:8" x14ac:dyDescent="0.45">
      <c r="A161" t="s">
        <v>229</v>
      </c>
      <c r="B161" t="s">
        <v>930</v>
      </c>
      <c r="C161" t="s">
        <v>630</v>
      </c>
      <c r="D161" t="s">
        <v>51</v>
      </c>
      <c r="E161" t="s">
        <v>52</v>
      </c>
      <c r="F161" t="s">
        <v>738</v>
      </c>
      <c r="H161">
        <v>906107</v>
      </c>
    </row>
    <row r="162" spans="1:8" x14ac:dyDescent="0.45">
      <c r="A162" t="s">
        <v>230</v>
      </c>
      <c r="B162" t="s">
        <v>931</v>
      </c>
      <c r="C162" t="s">
        <v>630</v>
      </c>
      <c r="D162" t="s">
        <v>82</v>
      </c>
      <c r="E162" t="s">
        <v>83</v>
      </c>
      <c r="F162" t="s">
        <v>932</v>
      </c>
      <c r="G162" s="1">
        <v>39801</v>
      </c>
      <c r="H162">
        <v>33213</v>
      </c>
    </row>
    <row r="163" spans="1:8" x14ac:dyDescent="0.45">
      <c r="A163" t="s">
        <v>231</v>
      </c>
      <c r="B163" t="s">
        <v>933</v>
      </c>
      <c r="C163" t="s">
        <v>630</v>
      </c>
      <c r="D163" t="s">
        <v>41</v>
      </c>
      <c r="E163" t="s">
        <v>42</v>
      </c>
      <c r="F163" t="s">
        <v>934</v>
      </c>
      <c r="H163">
        <v>72741</v>
      </c>
    </row>
    <row r="164" spans="1:8" x14ac:dyDescent="0.45">
      <c r="A164" t="s">
        <v>935</v>
      </c>
      <c r="B164" t="s">
        <v>936</v>
      </c>
      <c r="C164" t="s">
        <v>630</v>
      </c>
      <c r="D164" t="s">
        <v>24</v>
      </c>
      <c r="E164" t="s">
        <v>27</v>
      </c>
      <c r="F164" t="s">
        <v>937</v>
      </c>
      <c r="G164" s="1">
        <v>37889</v>
      </c>
      <c r="H164">
        <v>1532063</v>
      </c>
    </row>
    <row r="165" spans="1:8" x14ac:dyDescent="0.45">
      <c r="A165" t="s">
        <v>232</v>
      </c>
      <c r="B165" t="s">
        <v>938</v>
      </c>
      <c r="C165" t="s">
        <v>630</v>
      </c>
      <c r="D165" t="s">
        <v>51</v>
      </c>
      <c r="E165" t="s">
        <v>233</v>
      </c>
      <c r="F165" t="s">
        <v>939</v>
      </c>
      <c r="G165" s="1">
        <v>41731</v>
      </c>
      <c r="H165">
        <v>920522</v>
      </c>
    </row>
    <row r="166" spans="1:8" x14ac:dyDescent="0.45">
      <c r="A166" t="s">
        <v>234</v>
      </c>
      <c r="B166" t="s">
        <v>940</v>
      </c>
      <c r="C166" t="s">
        <v>630</v>
      </c>
      <c r="D166" t="s">
        <v>46</v>
      </c>
      <c r="E166" t="s">
        <v>235</v>
      </c>
      <c r="F166" t="s">
        <v>675</v>
      </c>
      <c r="G166" s="1">
        <v>38077</v>
      </c>
      <c r="H166">
        <v>1015780</v>
      </c>
    </row>
    <row r="167" spans="1:8" x14ac:dyDescent="0.45">
      <c r="A167" t="s">
        <v>236</v>
      </c>
      <c r="B167" t="s">
        <v>941</v>
      </c>
      <c r="C167" t="s">
        <v>630</v>
      </c>
      <c r="D167" t="s">
        <v>12</v>
      </c>
      <c r="E167" t="s">
        <v>163</v>
      </c>
      <c r="F167" t="s">
        <v>645</v>
      </c>
      <c r="H167">
        <v>1551182</v>
      </c>
    </row>
    <row r="168" spans="1:8" x14ac:dyDescent="0.45">
      <c r="A168" t="s">
        <v>237</v>
      </c>
      <c r="B168" t="s">
        <v>942</v>
      </c>
      <c r="C168" t="s">
        <v>630</v>
      </c>
      <c r="D168" t="s">
        <v>41</v>
      </c>
      <c r="E168" t="s">
        <v>44</v>
      </c>
      <c r="F168" t="s">
        <v>943</v>
      </c>
      <c r="H168">
        <v>65984</v>
      </c>
    </row>
    <row r="169" spans="1:8" x14ac:dyDescent="0.45">
      <c r="A169" t="s">
        <v>944</v>
      </c>
      <c r="B169" t="s">
        <v>945</v>
      </c>
      <c r="C169" t="s">
        <v>630</v>
      </c>
      <c r="D169" t="s">
        <v>24</v>
      </c>
      <c r="E169" t="s">
        <v>946</v>
      </c>
      <c r="F169" t="s">
        <v>947</v>
      </c>
      <c r="G169" s="1">
        <v>42706</v>
      </c>
      <c r="H169">
        <v>895930</v>
      </c>
    </row>
    <row r="170" spans="1:8" x14ac:dyDescent="0.45">
      <c r="A170" t="s">
        <v>238</v>
      </c>
      <c r="B170" t="s">
        <v>948</v>
      </c>
      <c r="C170" t="s">
        <v>630</v>
      </c>
      <c r="D170" t="s">
        <v>24</v>
      </c>
      <c r="E170" t="s">
        <v>29</v>
      </c>
      <c r="F170" t="s">
        <v>949</v>
      </c>
      <c r="G170" s="1">
        <v>40634</v>
      </c>
      <c r="H170">
        <v>1099800</v>
      </c>
    </row>
    <row r="171" spans="1:8" x14ac:dyDescent="0.45">
      <c r="A171" t="s">
        <v>239</v>
      </c>
      <c r="B171" t="s">
        <v>950</v>
      </c>
      <c r="C171" t="s">
        <v>630</v>
      </c>
      <c r="D171" t="s">
        <v>41</v>
      </c>
      <c r="E171" t="s">
        <v>42</v>
      </c>
      <c r="F171" t="s">
        <v>738</v>
      </c>
      <c r="H171">
        <v>1109357</v>
      </c>
    </row>
    <row r="172" spans="1:8" x14ac:dyDescent="0.45">
      <c r="A172" t="s">
        <v>240</v>
      </c>
      <c r="B172" t="s">
        <v>951</v>
      </c>
      <c r="C172" t="s">
        <v>630</v>
      </c>
      <c r="D172" t="s">
        <v>12</v>
      </c>
      <c r="E172" t="s">
        <v>145</v>
      </c>
      <c r="F172" t="s">
        <v>687</v>
      </c>
      <c r="G172" s="1">
        <v>39365</v>
      </c>
      <c r="H172">
        <v>746515</v>
      </c>
    </row>
    <row r="173" spans="1:8" x14ac:dyDescent="0.45">
      <c r="A173" t="s">
        <v>241</v>
      </c>
      <c r="B173" t="s">
        <v>952</v>
      </c>
      <c r="C173" t="s">
        <v>630</v>
      </c>
      <c r="D173" t="s">
        <v>18</v>
      </c>
      <c r="E173" t="s">
        <v>76</v>
      </c>
      <c r="F173" t="s">
        <v>953</v>
      </c>
      <c r="G173" s="1">
        <v>39357</v>
      </c>
      <c r="H173">
        <v>1324424</v>
      </c>
    </row>
    <row r="174" spans="1:8" x14ac:dyDescent="0.45">
      <c r="A174" t="s">
        <v>242</v>
      </c>
      <c r="B174" t="s">
        <v>954</v>
      </c>
      <c r="C174" t="s">
        <v>630</v>
      </c>
      <c r="D174" t="s">
        <v>51</v>
      </c>
      <c r="E174" t="s">
        <v>74</v>
      </c>
      <c r="F174" t="s">
        <v>955</v>
      </c>
      <c r="G174" s="1">
        <v>42388</v>
      </c>
      <c r="H174">
        <v>1289490</v>
      </c>
    </row>
    <row r="175" spans="1:8" x14ac:dyDescent="0.45">
      <c r="A175" t="s">
        <v>243</v>
      </c>
      <c r="B175" t="s">
        <v>956</v>
      </c>
      <c r="C175" t="s">
        <v>630</v>
      </c>
      <c r="D175" t="s">
        <v>18</v>
      </c>
      <c r="E175" t="s">
        <v>244</v>
      </c>
      <c r="F175" t="s">
        <v>957</v>
      </c>
      <c r="H175">
        <v>37996</v>
      </c>
    </row>
    <row r="176" spans="1:8" x14ac:dyDescent="0.45">
      <c r="A176" t="s">
        <v>245</v>
      </c>
      <c r="B176" t="s">
        <v>958</v>
      </c>
      <c r="C176" t="s">
        <v>630</v>
      </c>
      <c r="D176" t="s">
        <v>12</v>
      </c>
      <c r="E176" t="s">
        <v>63</v>
      </c>
      <c r="F176" t="s">
        <v>959</v>
      </c>
      <c r="G176" s="1">
        <v>40071</v>
      </c>
      <c r="H176">
        <v>815556</v>
      </c>
    </row>
    <row r="177" spans="1:8" x14ac:dyDescent="0.45">
      <c r="A177" t="s">
        <v>246</v>
      </c>
      <c r="B177" t="s">
        <v>960</v>
      </c>
      <c r="C177" t="s">
        <v>630</v>
      </c>
      <c r="D177" t="s">
        <v>21</v>
      </c>
      <c r="E177" t="s">
        <v>56</v>
      </c>
      <c r="F177" t="s">
        <v>961</v>
      </c>
      <c r="G177" s="1">
        <v>41631</v>
      </c>
      <c r="H177">
        <v>1326801</v>
      </c>
    </row>
    <row r="178" spans="1:8" x14ac:dyDescent="0.45">
      <c r="A178" t="s">
        <v>247</v>
      </c>
      <c r="B178" t="s">
        <v>962</v>
      </c>
      <c r="C178" t="s">
        <v>630</v>
      </c>
      <c r="D178" t="s">
        <v>12</v>
      </c>
      <c r="E178" t="s">
        <v>63</v>
      </c>
      <c r="F178" t="s">
        <v>742</v>
      </c>
      <c r="G178" s="1">
        <v>42543</v>
      </c>
      <c r="H178">
        <v>1519751</v>
      </c>
    </row>
    <row r="179" spans="1:8" x14ac:dyDescent="0.45">
      <c r="A179" t="s">
        <v>248</v>
      </c>
      <c r="B179" t="s">
        <v>963</v>
      </c>
      <c r="C179" t="s">
        <v>630</v>
      </c>
      <c r="D179" t="s">
        <v>58</v>
      </c>
      <c r="E179" t="s">
        <v>249</v>
      </c>
      <c r="F179" t="s">
        <v>964</v>
      </c>
      <c r="H179">
        <v>831259</v>
      </c>
    </row>
    <row r="180" spans="1:8" x14ac:dyDescent="0.45">
      <c r="A180" t="s">
        <v>250</v>
      </c>
      <c r="B180" t="s">
        <v>965</v>
      </c>
      <c r="C180" t="s">
        <v>630</v>
      </c>
      <c r="D180" t="s">
        <v>12</v>
      </c>
      <c r="E180" t="s">
        <v>145</v>
      </c>
      <c r="F180" t="s">
        <v>736</v>
      </c>
      <c r="G180" s="1">
        <v>29586</v>
      </c>
      <c r="H180">
        <v>1048911</v>
      </c>
    </row>
    <row r="181" spans="1:8" x14ac:dyDescent="0.45">
      <c r="A181" t="s">
        <v>251</v>
      </c>
      <c r="B181" t="s">
        <v>966</v>
      </c>
      <c r="C181" t="s">
        <v>630</v>
      </c>
      <c r="D181" t="s">
        <v>41</v>
      </c>
      <c r="E181" t="s">
        <v>44</v>
      </c>
      <c r="F181" t="s">
        <v>967</v>
      </c>
      <c r="H181">
        <v>1031296</v>
      </c>
    </row>
    <row r="182" spans="1:8" x14ac:dyDescent="0.45">
      <c r="A182" t="s">
        <v>252</v>
      </c>
      <c r="B182" t="s">
        <v>968</v>
      </c>
      <c r="C182" t="s">
        <v>630</v>
      </c>
      <c r="D182" t="s">
        <v>21</v>
      </c>
      <c r="E182" t="s">
        <v>173</v>
      </c>
      <c r="F182" t="s">
        <v>687</v>
      </c>
      <c r="G182" s="1">
        <v>40532</v>
      </c>
      <c r="H182">
        <v>1048695</v>
      </c>
    </row>
    <row r="183" spans="1:8" x14ac:dyDescent="0.45">
      <c r="A183" t="s">
        <v>253</v>
      </c>
      <c r="B183" t="s">
        <v>969</v>
      </c>
      <c r="C183" t="s">
        <v>630</v>
      </c>
      <c r="D183" t="s">
        <v>21</v>
      </c>
      <c r="E183" t="s">
        <v>56</v>
      </c>
      <c r="F183" t="s">
        <v>856</v>
      </c>
      <c r="H183">
        <v>1136893</v>
      </c>
    </row>
    <row r="184" spans="1:8" x14ac:dyDescent="0.45">
      <c r="A184" t="s">
        <v>254</v>
      </c>
      <c r="B184" t="s">
        <v>970</v>
      </c>
      <c r="C184" t="s">
        <v>630</v>
      </c>
      <c r="D184" t="s">
        <v>21</v>
      </c>
      <c r="E184" t="s">
        <v>56</v>
      </c>
      <c r="F184" t="s">
        <v>971</v>
      </c>
      <c r="H184">
        <v>798354</v>
      </c>
    </row>
    <row r="185" spans="1:8" x14ac:dyDescent="0.45">
      <c r="A185" t="s">
        <v>972</v>
      </c>
      <c r="B185" t="s">
        <v>973</v>
      </c>
      <c r="C185" t="s">
        <v>630</v>
      </c>
      <c r="D185" t="s">
        <v>46</v>
      </c>
      <c r="E185" t="s">
        <v>104</v>
      </c>
      <c r="F185" t="s">
        <v>974</v>
      </c>
      <c r="H185">
        <v>35527</v>
      </c>
    </row>
    <row r="186" spans="1:8" x14ac:dyDescent="0.45">
      <c r="A186" t="s">
        <v>255</v>
      </c>
      <c r="B186" t="s">
        <v>975</v>
      </c>
      <c r="C186" t="s">
        <v>630</v>
      </c>
      <c r="D186" t="s">
        <v>18</v>
      </c>
      <c r="E186" t="s">
        <v>256</v>
      </c>
      <c r="F186" t="s">
        <v>675</v>
      </c>
      <c r="G186" s="1">
        <v>42464</v>
      </c>
      <c r="H186">
        <v>850209</v>
      </c>
    </row>
    <row r="187" spans="1:8" x14ac:dyDescent="0.45">
      <c r="A187" t="s">
        <v>257</v>
      </c>
      <c r="B187" t="s">
        <v>976</v>
      </c>
      <c r="C187" t="s">
        <v>630</v>
      </c>
      <c r="D187" t="s">
        <v>21</v>
      </c>
      <c r="E187" t="s">
        <v>258</v>
      </c>
      <c r="F187" t="s">
        <v>977</v>
      </c>
      <c r="G187" s="1">
        <v>39815</v>
      </c>
      <c r="H187">
        <v>354908</v>
      </c>
    </row>
    <row r="188" spans="1:8" x14ac:dyDescent="0.45">
      <c r="A188" t="s">
        <v>259</v>
      </c>
      <c r="B188" t="s">
        <v>978</v>
      </c>
      <c r="C188" t="s">
        <v>630</v>
      </c>
      <c r="D188" t="s">
        <v>12</v>
      </c>
      <c r="E188" t="s">
        <v>260</v>
      </c>
      <c r="F188" t="s">
        <v>979</v>
      </c>
      <c r="G188" s="1">
        <v>29311</v>
      </c>
      <c r="H188">
        <v>1124198</v>
      </c>
    </row>
    <row r="189" spans="1:8" x14ac:dyDescent="0.45">
      <c r="A189" t="s">
        <v>261</v>
      </c>
      <c r="B189" t="s">
        <v>980</v>
      </c>
      <c r="C189" t="s">
        <v>630</v>
      </c>
      <c r="D189" t="s">
        <v>12</v>
      </c>
      <c r="E189" t="s">
        <v>156</v>
      </c>
      <c r="F189" t="s">
        <v>979</v>
      </c>
      <c r="G189" s="1">
        <v>39723</v>
      </c>
      <c r="H189">
        <v>30625</v>
      </c>
    </row>
    <row r="190" spans="1:8" x14ac:dyDescent="0.45">
      <c r="A190" t="s">
        <v>262</v>
      </c>
      <c r="B190" t="s">
        <v>981</v>
      </c>
      <c r="C190" t="s">
        <v>630</v>
      </c>
      <c r="D190" t="s">
        <v>58</v>
      </c>
      <c r="E190" t="s">
        <v>192</v>
      </c>
      <c r="F190" t="s">
        <v>812</v>
      </c>
      <c r="G190" s="1">
        <v>40044</v>
      </c>
      <c r="H190">
        <v>37785</v>
      </c>
    </row>
    <row r="191" spans="1:8" x14ac:dyDescent="0.45">
      <c r="A191" t="s">
        <v>982</v>
      </c>
      <c r="B191" t="s">
        <v>983</v>
      </c>
      <c r="C191" t="s">
        <v>630</v>
      </c>
      <c r="D191" t="s">
        <v>18</v>
      </c>
      <c r="E191" t="s">
        <v>507</v>
      </c>
      <c r="F191" t="s">
        <v>675</v>
      </c>
      <c r="G191" s="1">
        <v>42265</v>
      </c>
      <c r="H191">
        <v>1308161</v>
      </c>
    </row>
    <row r="192" spans="1:8" x14ac:dyDescent="0.45">
      <c r="A192" t="s">
        <v>984</v>
      </c>
      <c r="B192" t="s">
        <v>985</v>
      </c>
      <c r="C192" t="s">
        <v>630</v>
      </c>
      <c r="D192" t="s">
        <v>18</v>
      </c>
      <c r="E192" t="s">
        <v>507</v>
      </c>
      <c r="F192" t="s">
        <v>675</v>
      </c>
      <c r="G192" s="1">
        <v>41456</v>
      </c>
      <c r="H192">
        <v>1308161</v>
      </c>
    </row>
    <row r="193" spans="1:8" x14ac:dyDescent="0.45">
      <c r="A193" t="s">
        <v>263</v>
      </c>
      <c r="B193" t="s">
        <v>986</v>
      </c>
      <c r="C193" t="s">
        <v>630</v>
      </c>
      <c r="D193" t="s">
        <v>51</v>
      </c>
      <c r="E193" t="s">
        <v>264</v>
      </c>
      <c r="F193" t="s">
        <v>987</v>
      </c>
      <c r="G193" s="1">
        <v>42401</v>
      </c>
      <c r="H193">
        <v>34903</v>
      </c>
    </row>
    <row r="194" spans="1:8" x14ac:dyDescent="0.45">
      <c r="A194" t="s">
        <v>265</v>
      </c>
      <c r="B194" t="s">
        <v>988</v>
      </c>
      <c r="C194" t="s">
        <v>630</v>
      </c>
      <c r="D194" t="s">
        <v>21</v>
      </c>
      <c r="E194" t="s">
        <v>33</v>
      </c>
      <c r="F194" t="s">
        <v>989</v>
      </c>
      <c r="G194" s="1">
        <v>40102</v>
      </c>
      <c r="H194">
        <v>1274494</v>
      </c>
    </row>
    <row r="195" spans="1:8" x14ac:dyDescent="0.45">
      <c r="A195" t="s">
        <v>990</v>
      </c>
      <c r="B195" t="s">
        <v>991</v>
      </c>
      <c r="C195" t="s">
        <v>630</v>
      </c>
      <c r="D195" t="s">
        <v>82</v>
      </c>
      <c r="E195" t="s">
        <v>113</v>
      </c>
      <c r="F195" t="s">
        <v>714</v>
      </c>
      <c r="G195" s="1">
        <v>39969</v>
      </c>
      <c r="H195">
        <v>1135152</v>
      </c>
    </row>
    <row r="196" spans="1:8" x14ac:dyDescent="0.45">
      <c r="A196" t="s">
        <v>266</v>
      </c>
      <c r="B196" t="s">
        <v>992</v>
      </c>
      <c r="C196" t="s">
        <v>630</v>
      </c>
      <c r="D196" t="s">
        <v>181</v>
      </c>
      <c r="E196" t="s">
        <v>182</v>
      </c>
      <c r="F196" t="s">
        <v>810</v>
      </c>
      <c r="H196">
        <v>20520</v>
      </c>
    </row>
    <row r="197" spans="1:8" x14ac:dyDescent="0.45">
      <c r="A197" t="s">
        <v>993</v>
      </c>
      <c r="B197" t="s">
        <v>994</v>
      </c>
      <c r="C197" t="s">
        <v>630</v>
      </c>
      <c r="D197" t="s">
        <v>12</v>
      </c>
      <c r="E197" t="s">
        <v>156</v>
      </c>
      <c r="F197" t="s">
        <v>995</v>
      </c>
      <c r="G197" s="1">
        <v>42552</v>
      </c>
      <c r="H197">
        <v>1659166</v>
      </c>
    </row>
    <row r="198" spans="1:8" x14ac:dyDescent="0.45">
      <c r="A198" t="s">
        <v>267</v>
      </c>
      <c r="B198" t="s">
        <v>996</v>
      </c>
      <c r="C198" t="s">
        <v>630</v>
      </c>
      <c r="D198" t="s">
        <v>12</v>
      </c>
      <c r="E198" t="s">
        <v>90</v>
      </c>
      <c r="F198" t="s">
        <v>854</v>
      </c>
      <c r="H198">
        <v>40533</v>
      </c>
    </row>
    <row r="199" spans="1:8" x14ac:dyDescent="0.45">
      <c r="A199" t="s">
        <v>997</v>
      </c>
      <c r="B199" t="s">
        <v>998</v>
      </c>
      <c r="C199" t="s">
        <v>630</v>
      </c>
      <c r="D199" t="s">
        <v>12</v>
      </c>
      <c r="E199" t="s">
        <v>163</v>
      </c>
      <c r="F199" t="s">
        <v>999</v>
      </c>
      <c r="H199">
        <v>40545</v>
      </c>
    </row>
    <row r="200" spans="1:8" x14ac:dyDescent="0.45">
      <c r="A200" t="s">
        <v>268</v>
      </c>
      <c r="B200" t="s">
        <v>1000</v>
      </c>
      <c r="C200" t="s">
        <v>630</v>
      </c>
      <c r="D200" t="s">
        <v>51</v>
      </c>
      <c r="E200" t="s">
        <v>264</v>
      </c>
      <c r="F200" t="s">
        <v>738</v>
      </c>
      <c r="G200" s="1">
        <v>41618</v>
      </c>
      <c r="H200">
        <v>895648</v>
      </c>
    </row>
    <row r="201" spans="1:8" x14ac:dyDescent="0.45">
      <c r="A201" t="s">
        <v>269</v>
      </c>
      <c r="B201" t="s">
        <v>1001</v>
      </c>
      <c r="C201" t="s">
        <v>630</v>
      </c>
      <c r="D201" t="s">
        <v>24</v>
      </c>
      <c r="E201" t="s">
        <v>65</v>
      </c>
      <c r="F201" t="s">
        <v>1002</v>
      </c>
      <c r="H201">
        <v>882095</v>
      </c>
    </row>
    <row r="202" spans="1:8" x14ac:dyDescent="0.45">
      <c r="A202" t="s">
        <v>270</v>
      </c>
      <c r="B202" t="s">
        <v>1003</v>
      </c>
      <c r="C202" t="s">
        <v>630</v>
      </c>
      <c r="D202" t="s">
        <v>35</v>
      </c>
      <c r="E202" t="s">
        <v>123</v>
      </c>
      <c r="F202" t="s">
        <v>1004</v>
      </c>
      <c r="G202" s="1">
        <v>25293</v>
      </c>
      <c r="H202">
        <v>40704</v>
      </c>
    </row>
    <row r="203" spans="1:8" x14ac:dyDescent="0.45">
      <c r="A203" t="s">
        <v>271</v>
      </c>
      <c r="B203" t="s">
        <v>1005</v>
      </c>
      <c r="C203" t="s">
        <v>630</v>
      </c>
      <c r="D203" t="s">
        <v>21</v>
      </c>
      <c r="E203" t="s">
        <v>88</v>
      </c>
      <c r="F203" t="s">
        <v>1006</v>
      </c>
      <c r="H203">
        <v>24741</v>
      </c>
    </row>
    <row r="204" spans="1:8" x14ac:dyDescent="0.45">
      <c r="A204" t="s">
        <v>272</v>
      </c>
      <c r="B204" t="s">
        <v>1007</v>
      </c>
      <c r="C204" t="s">
        <v>630</v>
      </c>
      <c r="D204" t="s">
        <v>18</v>
      </c>
      <c r="E204" t="s">
        <v>244</v>
      </c>
      <c r="F204" t="s">
        <v>908</v>
      </c>
      <c r="G204" s="1">
        <v>41431</v>
      </c>
      <c r="H204">
        <v>1467858</v>
      </c>
    </row>
    <row r="205" spans="1:8" x14ac:dyDescent="0.45">
      <c r="A205" t="s">
        <v>1008</v>
      </c>
      <c r="B205" t="s">
        <v>1009</v>
      </c>
      <c r="C205" t="s">
        <v>630</v>
      </c>
      <c r="D205" t="s">
        <v>21</v>
      </c>
      <c r="E205" t="s">
        <v>56</v>
      </c>
      <c r="F205" t="s">
        <v>1010</v>
      </c>
      <c r="H205">
        <v>1652044</v>
      </c>
    </row>
    <row r="206" spans="1:8" x14ac:dyDescent="0.45">
      <c r="A206" t="s">
        <v>1011</v>
      </c>
      <c r="B206" t="s">
        <v>1012</v>
      </c>
      <c r="C206" t="s">
        <v>630</v>
      </c>
      <c r="D206" t="s">
        <v>21</v>
      </c>
      <c r="E206" t="s">
        <v>56</v>
      </c>
      <c r="F206" t="s">
        <v>1010</v>
      </c>
      <c r="G206" s="1">
        <v>41732</v>
      </c>
      <c r="H206">
        <v>1652044</v>
      </c>
    </row>
    <row r="207" spans="1:8" x14ac:dyDescent="0.45">
      <c r="A207" t="s">
        <v>273</v>
      </c>
      <c r="B207" t="s">
        <v>1013</v>
      </c>
      <c r="C207" t="s">
        <v>630</v>
      </c>
      <c r="D207" t="s">
        <v>18</v>
      </c>
      <c r="E207" t="s">
        <v>78</v>
      </c>
      <c r="F207" t="s">
        <v>734</v>
      </c>
      <c r="G207" s="1">
        <v>27029</v>
      </c>
      <c r="H207">
        <v>40987</v>
      </c>
    </row>
    <row r="208" spans="1:8" x14ac:dyDescent="0.45">
      <c r="A208" t="s">
        <v>274</v>
      </c>
      <c r="B208" t="s">
        <v>1014</v>
      </c>
      <c r="C208" t="s">
        <v>630</v>
      </c>
      <c r="D208" t="s">
        <v>21</v>
      </c>
      <c r="E208" t="s">
        <v>38</v>
      </c>
      <c r="F208" t="s">
        <v>734</v>
      </c>
      <c r="G208" s="1">
        <v>42485</v>
      </c>
      <c r="H208">
        <v>1123360</v>
      </c>
    </row>
    <row r="209" spans="1:8" x14ac:dyDescent="0.45">
      <c r="A209" t="s">
        <v>275</v>
      </c>
      <c r="B209" t="s">
        <v>1015</v>
      </c>
      <c r="C209" t="s">
        <v>630</v>
      </c>
      <c r="D209" t="s">
        <v>18</v>
      </c>
      <c r="E209" t="s">
        <v>256</v>
      </c>
      <c r="F209" t="s">
        <v>851</v>
      </c>
      <c r="G209" s="1">
        <v>31655</v>
      </c>
      <c r="H209">
        <v>39911</v>
      </c>
    </row>
    <row r="210" spans="1:8" x14ac:dyDescent="0.45">
      <c r="A210" t="s">
        <v>276</v>
      </c>
      <c r="B210" t="s">
        <v>1016</v>
      </c>
      <c r="C210" t="s">
        <v>630</v>
      </c>
      <c r="D210" t="s">
        <v>18</v>
      </c>
      <c r="E210" t="s">
        <v>277</v>
      </c>
      <c r="F210" t="s">
        <v>1017</v>
      </c>
      <c r="G210" s="1">
        <v>41255</v>
      </c>
      <c r="H210">
        <v>1121788</v>
      </c>
    </row>
    <row r="211" spans="1:8" x14ac:dyDescent="0.45">
      <c r="A211" t="s">
        <v>1018</v>
      </c>
      <c r="B211" t="s">
        <v>1019</v>
      </c>
      <c r="C211" t="s">
        <v>630</v>
      </c>
      <c r="D211" t="s">
        <v>46</v>
      </c>
      <c r="E211" t="s">
        <v>235</v>
      </c>
      <c r="F211" t="s">
        <v>675</v>
      </c>
      <c r="H211">
        <v>886982</v>
      </c>
    </row>
    <row r="212" spans="1:8" x14ac:dyDescent="0.45">
      <c r="A212" t="s">
        <v>278</v>
      </c>
      <c r="B212" t="s">
        <v>1020</v>
      </c>
      <c r="C212" t="s">
        <v>630</v>
      </c>
      <c r="D212" t="s">
        <v>18</v>
      </c>
      <c r="E212" t="s">
        <v>279</v>
      </c>
      <c r="F212" t="s">
        <v>967</v>
      </c>
      <c r="H212">
        <v>42582</v>
      </c>
    </row>
    <row r="213" spans="1:8" x14ac:dyDescent="0.45">
      <c r="A213" t="s">
        <v>280</v>
      </c>
      <c r="B213" t="s">
        <v>1021</v>
      </c>
      <c r="C213" t="s">
        <v>630</v>
      </c>
      <c r="D213" t="s">
        <v>12</v>
      </c>
      <c r="E213" t="s">
        <v>281</v>
      </c>
      <c r="F213" t="s">
        <v>1022</v>
      </c>
      <c r="G213" s="1">
        <v>29767</v>
      </c>
      <c r="H213">
        <v>277135</v>
      </c>
    </row>
    <row r="214" spans="1:8" x14ac:dyDescent="0.45">
      <c r="A214" t="s">
        <v>282</v>
      </c>
      <c r="B214" t="s">
        <v>1023</v>
      </c>
      <c r="C214" t="s">
        <v>630</v>
      </c>
      <c r="D214" t="s">
        <v>82</v>
      </c>
      <c r="E214" t="s">
        <v>113</v>
      </c>
      <c r="F214" t="s">
        <v>714</v>
      </c>
      <c r="H214">
        <v>45012</v>
      </c>
    </row>
    <row r="215" spans="1:8" x14ac:dyDescent="0.45">
      <c r="A215" t="s">
        <v>283</v>
      </c>
      <c r="B215" t="s">
        <v>1024</v>
      </c>
      <c r="C215" t="s">
        <v>630</v>
      </c>
      <c r="D215" t="s">
        <v>18</v>
      </c>
      <c r="E215" t="s">
        <v>277</v>
      </c>
      <c r="F215" t="s">
        <v>810</v>
      </c>
      <c r="H215">
        <v>800459</v>
      </c>
    </row>
    <row r="216" spans="1:8" x14ac:dyDescent="0.45">
      <c r="A216" t="s">
        <v>284</v>
      </c>
      <c r="B216" t="s">
        <v>1025</v>
      </c>
      <c r="C216" t="s">
        <v>630</v>
      </c>
      <c r="D216" t="s">
        <v>18</v>
      </c>
      <c r="E216" t="s">
        <v>285</v>
      </c>
      <c r="F216" t="s">
        <v>1026</v>
      </c>
      <c r="G216" s="1">
        <v>30955</v>
      </c>
      <c r="H216">
        <v>46080</v>
      </c>
    </row>
    <row r="217" spans="1:8" x14ac:dyDescent="0.45">
      <c r="A217" t="s">
        <v>286</v>
      </c>
      <c r="B217" t="s">
        <v>1027</v>
      </c>
      <c r="C217" t="s">
        <v>630</v>
      </c>
      <c r="D217" t="s">
        <v>46</v>
      </c>
      <c r="E217" t="s">
        <v>104</v>
      </c>
      <c r="F217" t="s">
        <v>662</v>
      </c>
      <c r="H217">
        <v>49196</v>
      </c>
    </row>
    <row r="218" spans="1:8" x14ac:dyDescent="0.45">
      <c r="A218" t="s">
        <v>287</v>
      </c>
      <c r="B218" t="s">
        <v>1028</v>
      </c>
      <c r="C218" t="s">
        <v>630</v>
      </c>
      <c r="D218" t="s">
        <v>18</v>
      </c>
      <c r="E218" t="s">
        <v>288</v>
      </c>
      <c r="F218" t="s">
        <v>746</v>
      </c>
      <c r="G218" s="1">
        <v>42083</v>
      </c>
      <c r="H218">
        <v>1359841</v>
      </c>
    </row>
    <row r="219" spans="1:8" x14ac:dyDescent="0.45">
      <c r="A219" t="s">
        <v>289</v>
      </c>
      <c r="B219" t="s">
        <v>1029</v>
      </c>
      <c r="C219" t="s">
        <v>630</v>
      </c>
      <c r="D219" t="s">
        <v>24</v>
      </c>
      <c r="E219" t="s">
        <v>198</v>
      </c>
      <c r="F219" t="s">
        <v>947</v>
      </c>
      <c r="G219" s="1">
        <v>42031</v>
      </c>
      <c r="H219">
        <v>860730</v>
      </c>
    </row>
    <row r="220" spans="1:8" x14ac:dyDescent="0.45">
      <c r="A220" t="s">
        <v>290</v>
      </c>
      <c r="B220" t="s">
        <v>1030</v>
      </c>
      <c r="C220" t="s">
        <v>630</v>
      </c>
      <c r="D220" t="s">
        <v>51</v>
      </c>
      <c r="E220" t="s">
        <v>52</v>
      </c>
      <c r="F220" t="s">
        <v>1031</v>
      </c>
      <c r="G220" s="1">
        <v>39843</v>
      </c>
      <c r="H220">
        <v>766704</v>
      </c>
    </row>
    <row r="221" spans="1:8" x14ac:dyDescent="0.45">
      <c r="A221" t="s">
        <v>291</v>
      </c>
      <c r="B221" t="s">
        <v>1032</v>
      </c>
      <c r="C221" t="s">
        <v>630</v>
      </c>
      <c r="D221" t="s">
        <v>51</v>
      </c>
      <c r="E221" t="s">
        <v>52</v>
      </c>
      <c r="F221" t="s">
        <v>1033</v>
      </c>
      <c r="G221" s="1">
        <v>39538</v>
      </c>
      <c r="H221">
        <v>765880</v>
      </c>
    </row>
    <row r="222" spans="1:8" x14ac:dyDescent="0.45">
      <c r="A222" t="s">
        <v>292</v>
      </c>
      <c r="B222" t="s">
        <v>1034</v>
      </c>
      <c r="C222" t="s">
        <v>630</v>
      </c>
      <c r="D222" t="s">
        <v>18</v>
      </c>
      <c r="E222" t="s">
        <v>293</v>
      </c>
      <c r="F222" t="s">
        <v>734</v>
      </c>
      <c r="G222" s="1">
        <v>32233</v>
      </c>
      <c r="H222">
        <v>354950</v>
      </c>
    </row>
    <row r="223" spans="1:8" x14ac:dyDescent="0.45">
      <c r="A223" t="s">
        <v>294</v>
      </c>
      <c r="B223" t="s">
        <v>1035</v>
      </c>
      <c r="C223" t="s">
        <v>630</v>
      </c>
      <c r="D223" t="s">
        <v>82</v>
      </c>
      <c r="E223" t="s">
        <v>143</v>
      </c>
      <c r="F223" t="s">
        <v>675</v>
      </c>
      <c r="G223" s="1">
        <v>30833</v>
      </c>
      <c r="H223">
        <v>4447</v>
      </c>
    </row>
    <row r="224" spans="1:8" x14ac:dyDescent="0.45">
      <c r="A224" t="s">
        <v>295</v>
      </c>
      <c r="B224" t="s">
        <v>1036</v>
      </c>
      <c r="C224" t="s">
        <v>630</v>
      </c>
      <c r="D224" t="s">
        <v>46</v>
      </c>
      <c r="E224" t="s">
        <v>49</v>
      </c>
      <c r="F224" t="s">
        <v>669</v>
      </c>
      <c r="H224">
        <v>874766</v>
      </c>
    </row>
    <row r="225" spans="1:8" x14ac:dyDescent="0.45">
      <c r="A225" t="s">
        <v>296</v>
      </c>
      <c r="B225" t="s">
        <v>1037</v>
      </c>
      <c r="C225" t="s">
        <v>630</v>
      </c>
      <c r="D225" t="s">
        <v>18</v>
      </c>
      <c r="E225" t="s">
        <v>297</v>
      </c>
      <c r="F225" t="s">
        <v>1038</v>
      </c>
      <c r="H225">
        <v>793952</v>
      </c>
    </row>
    <row r="226" spans="1:8" x14ac:dyDescent="0.45">
      <c r="A226" t="s">
        <v>298</v>
      </c>
      <c r="B226" t="s">
        <v>1039</v>
      </c>
      <c r="C226" t="s">
        <v>630</v>
      </c>
      <c r="D226" t="s">
        <v>24</v>
      </c>
      <c r="E226" t="s">
        <v>29</v>
      </c>
      <c r="F226" t="s">
        <v>1040</v>
      </c>
      <c r="G226" s="1">
        <v>42459</v>
      </c>
      <c r="H226">
        <v>859737</v>
      </c>
    </row>
    <row r="227" spans="1:8" x14ac:dyDescent="0.45">
      <c r="A227" t="s">
        <v>299</v>
      </c>
      <c r="B227" t="s">
        <v>1041</v>
      </c>
      <c r="C227" t="s">
        <v>630</v>
      </c>
      <c r="D227" t="s">
        <v>12</v>
      </c>
      <c r="E227" t="s">
        <v>163</v>
      </c>
      <c r="F227" t="s">
        <v>1042</v>
      </c>
      <c r="G227" s="1">
        <v>23467</v>
      </c>
      <c r="H227">
        <v>773840</v>
      </c>
    </row>
    <row r="228" spans="1:8" x14ac:dyDescent="0.45">
      <c r="A228" t="s">
        <v>300</v>
      </c>
      <c r="B228" t="s">
        <v>1043</v>
      </c>
      <c r="C228" t="s">
        <v>630</v>
      </c>
      <c r="D228" t="s">
        <v>82</v>
      </c>
      <c r="E228" t="s">
        <v>301</v>
      </c>
      <c r="F228" t="s">
        <v>1044</v>
      </c>
      <c r="H228">
        <v>46765</v>
      </c>
    </row>
    <row r="229" spans="1:8" x14ac:dyDescent="0.45">
      <c r="A229" t="s">
        <v>302</v>
      </c>
      <c r="B229" t="s">
        <v>1045</v>
      </c>
      <c r="C229" t="s">
        <v>630</v>
      </c>
      <c r="D229" t="s">
        <v>21</v>
      </c>
      <c r="E229" t="s">
        <v>303</v>
      </c>
      <c r="F229" t="s">
        <v>939</v>
      </c>
      <c r="G229" s="1">
        <v>42310</v>
      </c>
      <c r="H229">
        <v>1645590</v>
      </c>
    </row>
    <row r="230" spans="1:8" x14ac:dyDescent="0.45">
      <c r="A230" t="s">
        <v>304</v>
      </c>
      <c r="B230" t="s">
        <v>1046</v>
      </c>
      <c r="C230" t="s">
        <v>630</v>
      </c>
      <c r="D230" t="s">
        <v>21</v>
      </c>
      <c r="E230" t="s">
        <v>22</v>
      </c>
      <c r="F230" t="s">
        <v>939</v>
      </c>
      <c r="G230" s="1">
        <v>27394</v>
      </c>
      <c r="H230">
        <v>47217</v>
      </c>
    </row>
    <row r="231" spans="1:8" x14ac:dyDescent="0.45">
      <c r="A231" t="s">
        <v>305</v>
      </c>
      <c r="B231" t="s">
        <v>1047</v>
      </c>
      <c r="C231" t="s">
        <v>630</v>
      </c>
      <c r="D231" t="s">
        <v>46</v>
      </c>
      <c r="E231" t="s">
        <v>99</v>
      </c>
      <c r="F231" t="s">
        <v>1048</v>
      </c>
      <c r="G231" s="1">
        <v>31746</v>
      </c>
      <c r="H231">
        <v>12659</v>
      </c>
    </row>
    <row r="232" spans="1:8" x14ac:dyDescent="0.45">
      <c r="A232" t="s">
        <v>306</v>
      </c>
      <c r="B232" t="s">
        <v>1049</v>
      </c>
      <c r="C232" t="s">
        <v>630</v>
      </c>
      <c r="D232" t="s">
        <v>35</v>
      </c>
      <c r="E232" t="s">
        <v>123</v>
      </c>
      <c r="F232" t="s">
        <v>1050</v>
      </c>
      <c r="G232" s="1">
        <v>39876</v>
      </c>
      <c r="H232">
        <v>48465</v>
      </c>
    </row>
    <row r="233" spans="1:8" x14ac:dyDescent="0.45">
      <c r="A233" t="s">
        <v>307</v>
      </c>
      <c r="B233" t="s">
        <v>1051</v>
      </c>
      <c r="C233" t="s">
        <v>630</v>
      </c>
      <c r="D233" t="s">
        <v>21</v>
      </c>
      <c r="E233" t="s">
        <v>308</v>
      </c>
      <c r="F233" t="s">
        <v>1052</v>
      </c>
      <c r="G233" s="1">
        <v>39713</v>
      </c>
      <c r="H233">
        <v>202058</v>
      </c>
    </row>
    <row r="234" spans="1:8" x14ac:dyDescent="0.45">
      <c r="A234" t="s">
        <v>309</v>
      </c>
      <c r="B234" t="s">
        <v>1053</v>
      </c>
      <c r="C234" t="s">
        <v>630</v>
      </c>
      <c r="D234" t="s">
        <v>24</v>
      </c>
      <c r="E234" t="s">
        <v>27</v>
      </c>
      <c r="F234" t="s">
        <v>1054</v>
      </c>
      <c r="G234" s="1">
        <v>42080</v>
      </c>
      <c r="H234">
        <v>1000228</v>
      </c>
    </row>
    <row r="235" spans="1:8" x14ac:dyDescent="0.45">
      <c r="A235" t="s">
        <v>310</v>
      </c>
      <c r="B235" t="s">
        <v>1055</v>
      </c>
      <c r="C235" t="s">
        <v>630</v>
      </c>
      <c r="D235" t="s">
        <v>51</v>
      </c>
      <c r="E235" t="s">
        <v>52</v>
      </c>
      <c r="F235" t="s">
        <v>1056</v>
      </c>
      <c r="G235" s="1">
        <v>39161</v>
      </c>
      <c r="H235">
        <v>1070750</v>
      </c>
    </row>
    <row r="236" spans="1:8" x14ac:dyDescent="0.45">
      <c r="A236" t="s">
        <v>311</v>
      </c>
      <c r="B236" t="s">
        <v>1057</v>
      </c>
      <c r="C236" t="s">
        <v>630</v>
      </c>
      <c r="D236" t="s">
        <v>35</v>
      </c>
      <c r="E236" t="s">
        <v>123</v>
      </c>
      <c r="F236" t="s">
        <v>1058</v>
      </c>
      <c r="H236">
        <v>47111</v>
      </c>
    </row>
    <row r="237" spans="1:8" x14ac:dyDescent="0.45">
      <c r="A237" t="s">
        <v>312</v>
      </c>
      <c r="B237" t="s">
        <v>1059</v>
      </c>
      <c r="C237" t="s">
        <v>630</v>
      </c>
      <c r="D237" t="s">
        <v>24</v>
      </c>
      <c r="E237" t="s">
        <v>80</v>
      </c>
      <c r="F237" t="s">
        <v>758</v>
      </c>
      <c r="H237">
        <v>49071</v>
      </c>
    </row>
    <row r="238" spans="1:8" x14ac:dyDescent="0.45">
      <c r="A238" t="s">
        <v>313</v>
      </c>
      <c r="B238" t="s">
        <v>1060</v>
      </c>
      <c r="C238" t="s">
        <v>630</v>
      </c>
      <c r="D238" t="s">
        <v>21</v>
      </c>
      <c r="E238" t="s">
        <v>175</v>
      </c>
      <c r="F238" t="s">
        <v>1061</v>
      </c>
      <c r="H238">
        <v>51143</v>
      </c>
    </row>
    <row r="239" spans="1:8" x14ac:dyDescent="0.45">
      <c r="A239" t="s">
        <v>1062</v>
      </c>
      <c r="B239" t="s">
        <v>1063</v>
      </c>
      <c r="C239" t="s">
        <v>630</v>
      </c>
      <c r="D239" t="s">
        <v>46</v>
      </c>
      <c r="E239" t="s">
        <v>378</v>
      </c>
      <c r="F239" t="s">
        <v>734</v>
      </c>
      <c r="G239" s="1">
        <v>39351</v>
      </c>
      <c r="H239">
        <v>1571949</v>
      </c>
    </row>
    <row r="240" spans="1:8" x14ac:dyDescent="0.45">
      <c r="A240" t="s">
        <v>314</v>
      </c>
      <c r="B240" t="s">
        <v>1064</v>
      </c>
      <c r="C240" t="s">
        <v>630</v>
      </c>
      <c r="D240" t="s">
        <v>24</v>
      </c>
      <c r="E240" t="s">
        <v>29</v>
      </c>
      <c r="F240" t="s">
        <v>1065</v>
      </c>
      <c r="G240" s="1">
        <v>42740</v>
      </c>
      <c r="H240">
        <v>874716</v>
      </c>
    </row>
    <row r="241" spans="1:8" x14ac:dyDescent="0.45">
      <c r="A241" t="s">
        <v>315</v>
      </c>
      <c r="B241" t="s">
        <v>1066</v>
      </c>
      <c r="C241" t="s">
        <v>630</v>
      </c>
      <c r="D241" t="s">
        <v>58</v>
      </c>
      <c r="E241" t="s">
        <v>59</v>
      </c>
      <c r="F241" t="s">
        <v>675</v>
      </c>
      <c r="G241" s="1">
        <v>27850</v>
      </c>
      <c r="H241">
        <v>51253</v>
      </c>
    </row>
    <row r="242" spans="1:8" x14ac:dyDescent="0.45">
      <c r="A242" t="s">
        <v>316</v>
      </c>
      <c r="B242" t="s">
        <v>1067</v>
      </c>
      <c r="C242" t="s">
        <v>630</v>
      </c>
      <c r="D242" t="s">
        <v>24</v>
      </c>
      <c r="E242" t="s">
        <v>317</v>
      </c>
      <c r="F242" t="s">
        <v>1068</v>
      </c>
      <c r="G242" s="1">
        <v>42327</v>
      </c>
      <c r="H242">
        <v>1110803</v>
      </c>
    </row>
    <row r="243" spans="1:8" x14ac:dyDescent="0.45">
      <c r="A243" t="s">
        <v>318</v>
      </c>
      <c r="B243" t="s">
        <v>1069</v>
      </c>
      <c r="C243" t="s">
        <v>630</v>
      </c>
      <c r="D243" t="s">
        <v>21</v>
      </c>
      <c r="E243" t="s">
        <v>33</v>
      </c>
      <c r="F243" t="s">
        <v>631</v>
      </c>
      <c r="G243" s="1">
        <v>28125</v>
      </c>
      <c r="H243">
        <v>50863</v>
      </c>
    </row>
    <row r="244" spans="1:8" x14ac:dyDescent="0.45">
      <c r="A244" t="s">
        <v>319</v>
      </c>
      <c r="B244" t="s">
        <v>1070</v>
      </c>
      <c r="C244" t="s">
        <v>630</v>
      </c>
      <c r="D244" t="s">
        <v>21</v>
      </c>
      <c r="E244" t="s">
        <v>56</v>
      </c>
      <c r="F244" t="s">
        <v>1010</v>
      </c>
      <c r="G244" s="1">
        <v>36865</v>
      </c>
      <c r="H244">
        <v>896878</v>
      </c>
    </row>
    <row r="245" spans="1:8" x14ac:dyDescent="0.45">
      <c r="A245" t="s">
        <v>320</v>
      </c>
      <c r="B245" t="s">
        <v>1071</v>
      </c>
      <c r="C245" t="s">
        <v>630</v>
      </c>
      <c r="D245" t="s">
        <v>58</v>
      </c>
      <c r="E245" t="s">
        <v>95</v>
      </c>
      <c r="F245" t="s">
        <v>736</v>
      </c>
      <c r="H245">
        <v>51434</v>
      </c>
    </row>
    <row r="246" spans="1:8" x14ac:dyDescent="0.45">
      <c r="A246" t="s">
        <v>321</v>
      </c>
      <c r="B246" t="s">
        <v>1072</v>
      </c>
      <c r="C246" t="s">
        <v>630</v>
      </c>
      <c r="D246" t="s">
        <v>18</v>
      </c>
      <c r="E246" t="s">
        <v>322</v>
      </c>
      <c r="F246" t="s">
        <v>675</v>
      </c>
      <c r="G246" s="1">
        <v>33878</v>
      </c>
      <c r="H246">
        <v>51644</v>
      </c>
    </row>
    <row r="247" spans="1:8" x14ac:dyDescent="0.45">
      <c r="A247" t="s">
        <v>1073</v>
      </c>
      <c r="B247" t="s">
        <v>1074</v>
      </c>
      <c r="C247" t="s">
        <v>630</v>
      </c>
      <c r="D247" t="s">
        <v>12</v>
      </c>
      <c r="E247" t="s">
        <v>163</v>
      </c>
      <c r="F247" t="s">
        <v>645</v>
      </c>
      <c r="G247" s="1">
        <v>40499</v>
      </c>
      <c r="H247">
        <v>1466258</v>
      </c>
    </row>
    <row r="248" spans="1:8" x14ac:dyDescent="0.45">
      <c r="A248" t="s">
        <v>323</v>
      </c>
      <c r="B248" t="s">
        <v>1075</v>
      </c>
      <c r="C248" t="s">
        <v>630</v>
      </c>
      <c r="D248" t="s">
        <v>51</v>
      </c>
      <c r="E248" t="s">
        <v>52</v>
      </c>
      <c r="F248" t="s">
        <v>704</v>
      </c>
      <c r="G248" s="1">
        <v>39819</v>
      </c>
      <c r="H248">
        <v>1020569</v>
      </c>
    </row>
    <row r="249" spans="1:8" x14ac:dyDescent="0.45">
      <c r="A249" t="s">
        <v>324</v>
      </c>
      <c r="B249" t="s">
        <v>1076</v>
      </c>
      <c r="C249" t="s">
        <v>630</v>
      </c>
      <c r="D249" t="s">
        <v>24</v>
      </c>
      <c r="E249" t="s">
        <v>29</v>
      </c>
      <c r="F249" t="s">
        <v>1077</v>
      </c>
      <c r="G249" s="1">
        <v>39601</v>
      </c>
      <c r="H249">
        <v>1035267</v>
      </c>
    </row>
    <row r="250" spans="1:8" x14ac:dyDescent="0.45">
      <c r="A250" t="s">
        <v>325</v>
      </c>
      <c r="B250" t="s">
        <v>1078</v>
      </c>
      <c r="C250" t="s">
        <v>630</v>
      </c>
      <c r="D250" t="s">
        <v>12</v>
      </c>
      <c r="E250" t="s">
        <v>156</v>
      </c>
      <c r="F250" t="s">
        <v>1079</v>
      </c>
      <c r="G250" s="1">
        <v>31471</v>
      </c>
      <c r="H250">
        <v>49826</v>
      </c>
    </row>
    <row r="251" spans="1:8" x14ac:dyDescent="0.45">
      <c r="A251" t="s">
        <v>326</v>
      </c>
      <c r="B251" t="s">
        <v>1080</v>
      </c>
      <c r="C251" t="s">
        <v>630</v>
      </c>
      <c r="D251" t="s">
        <v>46</v>
      </c>
      <c r="E251" t="s">
        <v>72</v>
      </c>
      <c r="F251" t="s">
        <v>734</v>
      </c>
      <c r="G251" s="1">
        <v>39681</v>
      </c>
      <c r="H251">
        <v>914208</v>
      </c>
    </row>
    <row r="252" spans="1:8" x14ac:dyDescent="0.45">
      <c r="A252" t="s">
        <v>327</v>
      </c>
      <c r="B252" t="s">
        <v>1081</v>
      </c>
      <c r="C252" t="s">
        <v>630</v>
      </c>
      <c r="D252" t="s">
        <v>12</v>
      </c>
      <c r="E252" t="s">
        <v>328</v>
      </c>
      <c r="F252" t="s">
        <v>1082</v>
      </c>
      <c r="G252" s="1">
        <v>42186</v>
      </c>
      <c r="H252">
        <v>728535</v>
      </c>
    </row>
    <row r="253" spans="1:8" x14ac:dyDescent="0.45">
      <c r="A253" t="s">
        <v>1083</v>
      </c>
      <c r="B253" t="s">
        <v>1084</v>
      </c>
      <c r="C253" t="s">
        <v>630</v>
      </c>
      <c r="D253" t="s">
        <v>12</v>
      </c>
      <c r="E253" t="s">
        <v>63</v>
      </c>
      <c r="F253" t="s">
        <v>1085</v>
      </c>
      <c r="G253" s="1">
        <v>40417</v>
      </c>
      <c r="H253">
        <v>833444</v>
      </c>
    </row>
    <row r="254" spans="1:8" x14ac:dyDescent="0.45">
      <c r="A254" t="s">
        <v>329</v>
      </c>
      <c r="B254" t="s">
        <v>1086</v>
      </c>
      <c r="C254" t="s">
        <v>630</v>
      </c>
      <c r="D254" t="s">
        <v>12</v>
      </c>
      <c r="E254" t="s">
        <v>163</v>
      </c>
      <c r="F254" t="s">
        <v>1087</v>
      </c>
      <c r="G254" s="1">
        <v>39381</v>
      </c>
      <c r="H254">
        <v>52988</v>
      </c>
    </row>
    <row r="255" spans="1:8" x14ac:dyDescent="0.45">
      <c r="A255" t="s">
        <v>1088</v>
      </c>
      <c r="B255" t="s">
        <v>1089</v>
      </c>
      <c r="C255" t="s">
        <v>630</v>
      </c>
      <c r="D255" t="s">
        <v>24</v>
      </c>
      <c r="E255" t="s">
        <v>29</v>
      </c>
      <c r="F255" t="s">
        <v>1090</v>
      </c>
      <c r="G255" s="1">
        <v>26845</v>
      </c>
      <c r="H255">
        <v>200406</v>
      </c>
    </row>
    <row r="256" spans="1:8" x14ac:dyDescent="0.45">
      <c r="A256" t="s">
        <v>330</v>
      </c>
      <c r="B256" t="s">
        <v>1091</v>
      </c>
      <c r="C256" t="s">
        <v>630</v>
      </c>
      <c r="D256" t="s">
        <v>21</v>
      </c>
      <c r="E256" t="s">
        <v>173</v>
      </c>
      <c r="F256" t="s">
        <v>1077</v>
      </c>
      <c r="H256">
        <v>1043604</v>
      </c>
    </row>
    <row r="257" spans="1:8" x14ac:dyDescent="0.45">
      <c r="A257" t="s">
        <v>331</v>
      </c>
      <c r="B257" t="s">
        <v>1092</v>
      </c>
      <c r="C257" t="s">
        <v>630</v>
      </c>
      <c r="D257" t="s">
        <v>46</v>
      </c>
      <c r="E257" t="s">
        <v>104</v>
      </c>
      <c r="F257" t="s">
        <v>675</v>
      </c>
      <c r="G257" s="1">
        <v>27575</v>
      </c>
      <c r="H257">
        <v>19617</v>
      </c>
    </row>
    <row r="258" spans="1:8" x14ac:dyDescent="0.45">
      <c r="A258" t="s">
        <v>332</v>
      </c>
      <c r="B258" t="s">
        <v>1093</v>
      </c>
      <c r="C258" t="s">
        <v>630</v>
      </c>
      <c r="D258" t="s">
        <v>18</v>
      </c>
      <c r="E258" t="s">
        <v>333</v>
      </c>
      <c r="F258" t="s">
        <v>687</v>
      </c>
      <c r="G258" s="1">
        <v>31655</v>
      </c>
      <c r="H258">
        <v>72333</v>
      </c>
    </row>
    <row r="259" spans="1:8" x14ac:dyDescent="0.45">
      <c r="A259" t="s">
        <v>334</v>
      </c>
      <c r="B259" t="s">
        <v>1094</v>
      </c>
      <c r="C259" t="s">
        <v>630</v>
      </c>
      <c r="D259" t="s">
        <v>35</v>
      </c>
      <c r="E259" t="s">
        <v>123</v>
      </c>
      <c r="F259" t="s">
        <v>1095</v>
      </c>
      <c r="H259">
        <v>55067</v>
      </c>
    </row>
    <row r="260" spans="1:8" x14ac:dyDescent="0.45">
      <c r="A260" t="s">
        <v>335</v>
      </c>
      <c r="B260" t="s">
        <v>1096</v>
      </c>
      <c r="C260" t="s">
        <v>630</v>
      </c>
      <c r="D260" t="s">
        <v>46</v>
      </c>
      <c r="E260" t="s">
        <v>104</v>
      </c>
      <c r="F260" t="s">
        <v>1097</v>
      </c>
      <c r="G260" s="1">
        <v>34394</v>
      </c>
      <c r="H260">
        <v>91576</v>
      </c>
    </row>
    <row r="261" spans="1:8" x14ac:dyDescent="0.45">
      <c r="A261" t="s">
        <v>1098</v>
      </c>
      <c r="B261" t="s">
        <v>1099</v>
      </c>
      <c r="C261" t="s">
        <v>630</v>
      </c>
      <c r="D261" t="s">
        <v>35</v>
      </c>
      <c r="E261" t="s">
        <v>123</v>
      </c>
      <c r="F261" t="s">
        <v>932</v>
      </c>
      <c r="G261" s="1">
        <v>42191</v>
      </c>
      <c r="H261">
        <v>1545158</v>
      </c>
    </row>
    <row r="262" spans="1:8" x14ac:dyDescent="0.45">
      <c r="A262" t="s">
        <v>336</v>
      </c>
      <c r="B262" t="s">
        <v>1100</v>
      </c>
      <c r="C262" t="s">
        <v>630</v>
      </c>
      <c r="D262" t="s">
        <v>51</v>
      </c>
      <c r="E262" t="s">
        <v>52</v>
      </c>
      <c r="F262" t="s">
        <v>1101</v>
      </c>
      <c r="H262">
        <v>879101</v>
      </c>
    </row>
    <row r="263" spans="1:8" x14ac:dyDescent="0.45">
      <c r="A263" t="s">
        <v>337</v>
      </c>
      <c r="B263" t="s">
        <v>1102</v>
      </c>
      <c r="C263" t="s">
        <v>630</v>
      </c>
      <c r="D263" t="s">
        <v>21</v>
      </c>
      <c r="E263" t="s">
        <v>67</v>
      </c>
      <c r="F263" t="s">
        <v>1103</v>
      </c>
      <c r="H263">
        <v>319201</v>
      </c>
    </row>
    <row r="264" spans="1:8" x14ac:dyDescent="0.45">
      <c r="A264" t="s">
        <v>338</v>
      </c>
      <c r="B264" t="s">
        <v>1104</v>
      </c>
      <c r="C264" t="s">
        <v>630</v>
      </c>
      <c r="D264" t="s">
        <v>35</v>
      </c>
      <c r="E264" t="s">
        <v>141</v>
      </c>
      <c r="F264" t="s">
        <v>979</v>
      </c>
      <c r="H264">
        <v>55785</v>
      </c>
    </row>
    <row r="265" spans="1:8" x14ac:dyDescent="0.45">
      <c r="A265" t="s">
        <v>339</v>
      </c>
      <c r="B265" t="s">
        <v>1105</v>
      </c>
      <c r="C265" t="s">
        <v>630</v>
      </c>
      <c r="D265" t="s">
        <v>82</v>
      </c>
      <c r="E265" t="s">
        <v>340</v>
      </c>
      <c r="F265" t="s">
        <v>714</v>
      </c>
      <c r="G265" s="1">
        <v>41054</v>
      </c>
      <c r="H265">
        <v>1506307</v>
      </c>
    </row>
    <row r="266" spans="1:8" x14ac:dyDescent="0.45">
      <c r="A266" t="s">
        <v>341</v>
      </c>
      <c r="B266" t="s">
        <v>1106</v>
      </c>
      <c r="C266" t="s">
        <v>630</v>
      </c>
      <c r="D266" t="s">
        <v>18</v>
      </c>
      <c r="E266" t="s">
        <v>78</v>
      </c>
      <c r="F266" t="s">
        <v>871</v>
      </c>
      <c r="G266" s="1">
        <v>40357</v>
      </c>
      <c r="H266">
        <v>1170010</v>
      </c>
    </row>
    <row r="267" spans="1:8" x14ac:dyDescent="0.45">
      <c r="A267" t="s">
        <v>342</v>
      </c>
      <c r="B267" t="s">
        <v>1107</v>
      </c>
      <c r="C267" t="s">
        <v>630</v>
      </c>
      <c r="D267" t="s">
        <v>35</v>
      </c>
      <c r="E267" t="s">
        <v>213</v>
      </c>
      <c r="F267" t="s">
        <v>734</v>
      </c>
      <c r="H267">
        <v>21344</v>
      </c>
    </row>
    <row r="268" spans="1:8" x14ac:dyDescent="0.45">
      <c r="A268" t="s">
        <v>343</v>
      </c>
      <c r="B268" t="s">
        <v>1108</v>
      </c>
      <c r="C268" t="s">
        <v>630</v>
      </c>
      <c r="D268" t="s">
        <v>18</v>
      </c>
      <c r="E268" t="s">
        <v>288</v>
      </c>
      <c r="F268" t="s">
        <v>675</v>
      </c>
      <c r="G268" s="1">
        <v>41591</v>
      </c>
      <c r="H268">
        <v>1530721</v>
      </c>
    </row>
    <row r="269" spans="1:8" x14ac:dyDescent="0.45">
      <c r="A269" t="s">
        <v>344</v>
      </c>
      <c r="B269" t="s">
        <v>1109</v>
      </c>
      <c r="C269" t="s">
        <v>630</v>
      </c>
      <c r="D269" t="s">
        <v>35</v>
      </c>
      <c r="E269" t="s">
        <v>345</v>
      </c>
      <c r="F269" t="s">
        <v>974</v>
      </c>
      <c r="H269">
        <v>56873</v>
      </c>
    </row>
    <row r="270" spans="1:8" x14ac:dyDescent="0.45">
      <c r="A270" t="s">
        <v>346</v>
      </c>
      <c r="B270" t="s">
        <v>1110</v>
      </c>
      <c r="C270" t="s">
        <v>630</v>
      </c>
      <c r="D270" t="s">
        <v>18</v>
      </c>
      <c r="E270" t="s">
        <v>196</v>
      </c>
      <c r="F270" t="s">
        <v>1111</v>
      </c>
      <c r="H270">
        <v>885639</v>
      </c>
    </row>
    <row r="271" spans="1:8" x14ac:dyDescent="0.45">
      <c r="A271" t="s">
        <v>347</v>
      </c>
      <c r="B271" t="s">
        <v>1112</v>
      </c>
      <c r="C271" t="s">
        <v>630</v>
      </c>
      <c r="D271" t="s">
        <v>12</v>
      </c>
      <c r="E271" t="s">
        <v>177</v>
      </c>
      <c r="F271" t="s">
        <v>1048</v>
      </c>
      <c r="G271" s="1">
        <v>41418</v>
      </c>
      <c r="H271">
        <v>54480</v>
      </c>
    </row>
    <row r="272" spans="1:8" x14ac:dyDescent="0.45">
      <c r="A272" t="s">
        <v>1113</v>
      </c>
      <c r="B272" t="s">
        <v>1114</v>
      </c>
      <c r="C272" t="s">
        <v>630</v>
      </c>
      <c r="D272" t="s">
        <v>46</v>
      </c>
      <c r="E272" t="s">
        <v>362</v>
      </c>
      <c r="F272" t="s">
        <v>675</v>
      </c>
      <c r="H272">
        <v>60086</v>
      </c>
    </row>
    <row r="273" spans="1:8" x14ac:dyDescent="0.45">
      <c r="A273" t="s">
        <v>348</v>
      </c>
      <c r="B273" t="s">
        <v>1115</v>
      </c>
      <c r="C273" t="s">
        <v>630</v>
      </c>
      <c r="D273" t="s">
        <v>18</v>
      </c>
      <c r="E273" t="s">
        <v>256</v>
      </c>
      <c r="F273" t="s">
        <v>662</v>
      </c>
      <c r="G273" s="1">
        <v>30589</v>
      </c>
      <c r="H273">
        <v>701985</v>
      </c>
    </row>
    <row r="274" spans="1:8" x14ac:dyDescent="0.45">
      <c r="A274" t="s">
        <v>349</v>
      </c>
      <c r="B274" t="s">
        <v>1116</v>
      </c>
      <c r="C274" t="s">
        <v>630</v>
      </c>
      <c r="D274" t="s">
        <v>12</v>
      </c>
      <c r="E274" t="s">
        <v>163</v>
      </c>
      <c r="F274" t="s">
        <v>1117</v>
      </c>
      <c r="H274">
        <v>58492</v>
      </c>
    </row>
    <row r="275" spans="1:8" x14ac:dyDescent="0.45">
      <c r="A275" t="s">
        <v>350</v>
      </c>
      <c r="B275" t="s">
        <v>1118</v>
      </c>
      <c r="C275" t="s">
        <v>630</v>
      </c>
      <c r="D275" t="s">
        <v>18</v>
      </c>
      <c r="E275" t="s">
        <v>200</v>
      </c>
      <c r="F275" t="s">
        <v>795</v>
      </c>
      <c r="H275">
        <v>920760</v>
      </c>
    </row>
    <row r="276" spans="1:8" x14ac:dyDescent="0.45">
      <c r="A276" t="s">
        <v>351</v>
      </c>
      <c r="B276" t="s">
        <v>1119</v>
      </c>
      <c r="C276" t="s">
        <v>630</v>
      </c>
      <c r="D276" t="s">
        <v>24</v>
      </c>
      <c r="E276" t="s">
        <v>198</v>
      </c>
      <c r="F276" t="s">
        <v>1120</v>
      </c>
      <c r="H276">
        <v>920148</v>
      </c>
    </row>
    <row r="277" spans="1:8" x14ac:dyDescent="0.45">
      <c r="A277" t="s">
        <v>352</v>
      </c>
      <c r="B277" t="s">
        <v>1121</v>
      </c>
      <c r="C277" t="s">
        <v>630</v>
      </c>
      <c r="D277" t="s">
        <v>18</v>
      </c>
      <c r="E277" t="s">
        <v>353</v>
      </c>
      <c r="F277" t="s">
        <v>738</v>
      </c>
      <c r="G277" s="1">
        <v>42513</v>
      </c>
      <c r="H277">
        <v>1065696</v>
      </c>
    </row>
    <row r="278" spans="1:8" x14ac:dyDescent="0.45">
      <c r="A278" t="s">
        <v>354</v>
      </c>
      <c r="B278" t="s">
        <v>1122</v>
      </c>
      <c r="C278" t="s">
        <v>630</v>
      </c>
      <c r="D278" t="s">
        <v>12</v>
      </c>
      <c r="E278" t="s">
        <v>163</v>
      </c>
      <c r="F278" t="s">
        <v>675</v>
      </c>
      <c r="H278">
        <v>1056239</v>
      </c>
    </row>
    <row r="279" spans="1:8" x14ac:dyDescent="0.45">
      <c r="A279" t="s">
        <v>355</v>
      </c>
      <c r="B279" t="s">
        <v>1123</v>
      </c>
      <c r="C279" t="s">
        <v>630</v>
      </c>
      <c r="D279" t="s">
        <v>21</v>
      </c>
      <c r="E279" t="s">
        <v>33</v>
      </c>
      <c r="F279" t="s">
        <v>1103</v>
      </c>
      <c r="H279">
        <v>791907</v>
      </c>
    </row>
    <row r="280" spans="1:8" x14ac:dyDescent="0.45">
      <c r="A280" t="s">
        <v>356</v>
      </c>
      <c r="B280" t="s">
        <v>1124</v>
      </c>
      <c r="C280" t="s">
        <v>630</v>
      </c>
      <c r="D280" t="s">
        <v>24</v>
      </c>
      <c r="E280" t="s">
        <v>25</v>
      </c>
      <c r="F280" t="s">
        <v>709</v>
      </c>
      <c r="G280" s="1">
        <v>25933</v>
      </c>
      <c r="H280">
        <v>59478</v>
      </c>
    </row>
    <row r="281" spans="1:8" x14ac:dyDescent="0.45">
      <c r="A281" t="s">
        <v>357</v>
      </c>
      <c r="B281" t="s">
        <v>1125</v>
      </c>
      <c r="C281" t="s">
        <v>630</v>
      </c>
      <c r="D281" t="s">
        <v>12</v>
      </c>
      <c r="E281" t="s">
        <v>90</v>
      </c>
      <c r="F281" t="s">
        <v>1056</v>
      </c>
      <c r="G281" s="1">
        <v>30894</v>
      </c>
      <c r="H281">
        <v>936468</v>
      </c>
    </row>
    <row r="282" spans="1:8" x14ac:dyDescent="0.45">
      <c r="A282" t="s">
        <v>1126</v>
      </c>
      <c r="B282" t="s">
        <v>1127</v>
      </c>
      <c r="C282" t="s">
        <v>630</v>
      </c>
      <c r="D282" t="s">
        <v>46</v>
      </c>
      <c r="E282" t="s">
        <v>54</v>
      </c>
      <c r="F282" t="s">
        <v>1128</v>
      </c>
      <c r="G282" s="1">
        <v>27941</v>
      </c>
      <c r="H282">
        <v>59558</v>
      </c>
    </row>
    <row r="283" spans="1:8" x14ac:dyDescent="0.45">
      <c r="A283" t="s">
        <v>358</v>
      </c>
      <c r="B283" t="s">
        <v>1129</v>
      </c>
      <c r="C283" t="s">
        <v>630</v>
      </c>
      <c r="D283" t="s">
        <v>41</v>
      </c>
      <c r="E283" t="s">
        <v>44</v>
      </c>
      <c r="F283" t="s">
        <v>1130</v>
      </c>
      <c r="G283" s="1">
        <v>42552</v>
      </c>
      <c r="H283">
        <v>352541</v>
      </c>
    </row>
    <row r="284" spans="1:8" x14ac:dyDescent="0.45">
      <c r="A284" t="s">
        <v>359</v>
      </c>
      <c r="B284" t="s">
        <v>1131</v>
      </c>
      <c r="C284" t="s">
        <v>630</v>
      </c>
      <c r="D284" t="s">
        <v>18</v>
      </c>
      <c r="E284" t="s">
        <v>293</v>
      </c>
      <c r="F284" t="s">
        <v>1132</v>
      </c>
      <c r="G284" s="1">
        <v>30741</v>
      </c>
      <c r="H284">
        <v>60667</v>
      </c>
    </row>
    <row r="285" spans="1:8" x14ac:dyDescent="0.45">
      <c r="A285" t="s">
        <v>360</v>
      </c>
      <c r="B285" t="s">
        <v>1133</v>
      </c>
      <c r="C285" t="s">
        <v>630</v>
      </c>
      <c r="D285" t="s">
        <v>21</v>
      </c>
      <c r="E285" t="s">
        <v>67</v>
      </c>
      <c r="F285" t="s">
        <v>1134</v>
      </c>
      <c r="G285" s="1">
        <v>41089</v>
      </c>
      <c r="H285">
        <v>707549</v>
      </c>
    </row>
    <row r="286" spans="1:8" x14ac:dyDescent="0.45">
      <c r="A286" t="s">
        <v>361</v>
      </c>
      <c r="B286" t="s">
        <v>1135</v>
      </c>
      <c r="C286" t="s">
        <v>630</v>
      </c>
      <c r="D286" t="s">
        <v>46</v>
      </c>
      <c r="E286" t="s">
        <v>362</v>
      </c>
      <c r="F286" t="s">
        <v>675</v>
      </c>
      <c r="G286" s="1">
        <v>39321</v>
      </c>
      <c r="H286">
        <v>96223</v>
      </c>
    </row>
    <row r="287" spans="1:8" x14ac:dyDescent="0.45">
      <c r="A287" t="s">
        <v>363</v>
      </c>
      <c r="B287" t="s">
        <v>1136</v>
      </c>
      <c r="C287" t="s">
        <v>630</v>
      </c>
      <c r="D287" t="s">
        <v>12</v>
      </c>
      <c r="E287" t="s">
        <v>13</v>
      </c>
      <c r="F287" t="s">
        <v>819</v>
      </c>
      <c r="G287" s="1">
        <v>34516</v>
      </c>
      <c r="H287">
        <v>92380</v>
      </c>
    </row>
    <row r="288" spans="1:8" x14ac:dyDescent="0.45">
      <c r="A288" t="s">
        <v>364</v>
      </c>
      <c r="B288" t="s">
        <v>1137</v>
      </c>
      <c r="C288" t="s">
        <v>630</v>
      </c>
      <c r="D288" t="s">
        <v>181</v>
      </c>
      <c r="E288" t="s">
        <v>365</v>
      </c>
      <c r="F288" t="s">
        <v>767</v>
      </c>
      <c r="G288" s="1">
        <v>41948</v>
      </c>
      <c r="H288">
        <v>794323</v>
      </c>
    </row>
    <row r="289" spans="1:8" x14ac:dyDescent="0.45">
      <c r="A289" t="s">
        <v>366</v>
      </c>
      <c r="B289" t="s">
        <v>1138</v>
      </c>
      <c r="C289" t="s">
        <v>630</v>
      </c>
      <c r="D289" t="s">
        <v>58</v>
      </c>
      <c r="E289" t="s">
        <v>192</v>
      </c>
      <c r="F289" t="s">
        <v>1139</v>
      </c>
      <c r="G289" s="1">
        <v>41157</v>
      </c>
      <c r="H289">
        <v>1489393</v>
      </c>
    </row>
    <row r="290" spans="1:8" x14ac:dyDescent="0.45">
      <c r="A290" t="s">
        <v>367</v>
      </c>
      <c r="B290" t="s">
        <v>1140</v>
      </c>
      <c r="C290" t="s">
        <v>630</v>
      </c>
      <c r="D290" t="s">
        <v>18</v>
      </c>
      <c r="E290" t="s">
        <v>333</v>
      </c>
      <c r="F290" t="s">
        <v>974</v>
      </c>
      <c r="H290">
        <v>794367</v>
      </c>
    </row>
    <row r="291" spans="1:8" x14ac:dyDescent="0.45">
      <c r="A291" t="s">
        <v>368</v>
      </c>
      <c r="B291" t="s">
        <v>1141</v>
      </c>
      <c r="C291" t="s">
        <v>630</v>
      </c>
      <c r="D291" t="s">
        <v>21</v>
      </c>
      <c r="E291" t="s">
        <v>56</v>
      </c>
      <c r="F291" t="s">
        <v>1142</v>
      </c>
      <c r="G291" s="1">
        <v>39647</v>
      </c>
      <c r="H291">
        <v>1141391</v>
      </c>
    </row>
    <row r="292" spans="1:8" x14ac:dyDescent="0.45">
      <c r="A292" t="s">
        <v>369</v>
      </c>
      <c r="B292" t="s">
        <v>1143</v>
      </c>
      <c r="C292" t="s">
        <v>630</v>
      </c>
      <c r="D292" t="s">
        <v>51</v>
      </c>
      <c r="E292" t="s">
        <v>233</v>
      </c>
      <c r="F292" t="s">
        <v>736</v>
      </c>
      <c r="G292" s="1">
        <v>42706</v>
      </c>
      <c r="H292">
        <v>912595</v>
      </c>
    </row>
    <row r="293" spans="1:8" x14ac:dyDescent="0.45">
      <c r="A293" t="s">
        <v>370</v>
      </c>
      <c r="B293" t="s">
        <v>1144</v>
      </c>
      <c r="C293" t="s">
        <v>630</v>
      </c>
      <c r="D293" t="s">
        <v>51</v>
      </c>
      <c r="E293" t="s">
        <v>264</v>
      </c>
      <c r="F293" t="s">
        <v>723</v>
      </c>
      <c r="G293" s="1">
        <v>41403</v>
      </c>
      <c r="H293">
        <v>912242</v>
      </c>
    </row>
    <row r="294" spans="1:8" x14ac:dyDescent="0.45">
      <c r="A294" t="s">
        <v>371</v>
      </c>
      <c r="B294" t="s">
        <v>1145</v>
      </c>
      <c r="C294" t="s">
        <v>630</v>
      </c>
      <c r="D294" t="s">
        <v>18</v>
      </c>
      <c r="E294" t="s">
        <v>132</v>
      </c>
      <c r="F294" t="s">
        <v>1056</v>
      </c>
      <c r="H294">
        <v>1048286</v>
      </c>
    </row>
    <row r="295" spans="1:8" x14ac:dyDescent="0.45">
      <c r="A295" t="s">
        <v>372</v>
      </c>
      <c r="B295" t="s">
        <v>1146</v>
      </c>
      <c r="C295" t="s">
        <v>630</v>
      </c>
      <c r="D295" t="s">
        <v>12</v>
      </c>
      <c r="E295" t="s">
        <v>63</v>
      </c>
      <c r="F295" t="s">
        <v>1147</v>
      </c>
      <c r="G295" s="1">
        <v>29767</v>
      </c>
      <c r="H295">
        <v>62996</v>
      </c>
    </row>
    <row r="296" spans="1:8" x14ac:dyDescent="0.45">
      <c r="A296" t="s">
        <v>373</v>
      </c>
      <c r="B296" t="s">
        <v>1148</v>
      </c>
      <c r="C296" t="s">
        <v>630</v>
      </c>
      <c r="D296" t="s">
        <v>18</v>
      </c>
      <c r="E296" t="s">
        <v>285</v>
      </c>
      <c r="F296" t="s">
        <v>1149</v>
      </c>
      <c r="G296" s="1">
        <v>30041</v>
      </c>
      <c r="H296">
        <v>63276</v>
      </c>
    </row>
    <row r="297" spans="1:8" x14ac:dyDescent="0.45">
      <c r="A297" t="s">
        <v>374</v>
      </c>
      <c r="B297" t="s">
        <v>1150</v>
      </c>
      <c r="C297" t="s">
        <v>630</v>
      </c>
      <c r="D297" t="s">
        <v>18</v>
      </c>
      <c r="E297" t="s">
        <v>154</v>
      </c>
      <c r="F297" t="s">
        <v>1151</v>
      </c>
      <c r="G297" s="1">
        <v>25749</v>
      </c>
      <c r="H297">
        <v>63908</v>
      </c>
    </row>
    <row r="298" spans="1:8" x14ac:dyDescent="0.45">
      <c r="A298" t="s">
        <v>375</v>
      </c>
      <c r="B298" t="s">
        <v>1152</v>
      </c>
      <c r="C298" t="s">
        <v>630</v>
      </c>
      <c r="D298" t="s">
        <v>21</v>
      </c>
      <c r="E298" t="s">
        <v>33</v>
      </c>
      <c r="F298" t="s">
        <v>1153</v>
      </c>
      <c r="G298" s="1">
        <v>39332</v>
      </c>
      <c r="H298">
        <v>827054</v>
      </c>
    </row>
    <row r="299" spans="1:8" x14ac:dyDescent="0.45">
      <c r="A299" t="s">
        <v>376</v>
      </c>
      <c r="B299" t="s">
        <v>1154</v>
      </c>
      <c r="C299" t="s">
        <v>630</v>
      </c>
      <c r="D299" t="s">
        <v>24</v>
      </c>
      <c r="E299" t="s">
        <v>27</v>
      </c>
      <c r="F299" t="s">
        <v>851</v>
      </c>
      <c r="H299">
        <v>927653</v>
      </c>
    </row>
    <row r="300" spans="1:8" x14ac:dyDescent="0.45">
      <c r="A300" t="s">
        <v>377</v>
      </c>
      <c r="B300" t="s">
        <v>1155</v>
      </c>
      <c r="C300" t="s">
        <v>630</v>
      </c>
      <c r="D300" t="s">
        <v>46</v>
      </c>
      <c r="E300" t="s">
        <v>378</v>
      </c>
      <c r="F300" t="s">
        <v>675</v>
      </c>
      <c r="H300">
        <v>1059556</v>
      </c>
    </row>
    <row r="301" spans="1:8" x14ac:dyDescent="0.45">
      <c r="A301" t="s">
        <v>379</v>
      </c>
      <c r="B301" t="s">
        <v>1156</v>
      </c>
      <c r="C301" t="s">
        <v>630</v>
      </c>
      <c r="D301" t="s">
        <v>35</v>
      </c>
      <c r="E301" t="s">
        <v>123</v>
      </c>
      <c r="F301" t="s">
        <v>1157</v>
      </c>
      <c r="G301" s="1">
        <v>41184</v>
      </c>
      <c r="H301">
        <v>1103982</v>
      </c>
    </row>
    <row r="302" spans="1:8" x14ac:dyDescent="0.45">
      <c r="A302" t="s">
        <v>1158</v>
      </c>
      <c r="B302" t="s">
        <v>1159</v>
      </c>
      <c r="C302" t="s">
        <v>630</v>
      </c>
      <c r="D302" t="s">
        <v>24</v>
      </c>
      <c r="E302" t="s">
        <v>29</v>
      </c>
      <c r="F302" t="s">
        <v>645</v>
      </c>
      <c r="G302" s="1">
        <v>31716</v>
      </c>
      <c r="H302">
        <v>64670</v>
      </c>
    </row>
    <row r="303" spans="1:8" x14ac:dyDescent="0.45">
      <c r="A303" t="s">
        <v>380</v>
      </c>
      <c r="B303" t="s">
        <v>1160</v>
      </c>
      <c r="C303" t="s">
        <v>630</v>
      </c>
      <c r="D303" t="s">
        <v>46</v>
      </c>
      <c r="E303" t="s">
        <v>47</v>
      </c>
      <c r="F303" t="s">
        <v>675</v>
      </c>
      <c r="H303">
        <v>1099219</v>
      </c>
    </row>
    <row r="304" spans="1:8" x14ac:dyDescent="0.45">
      <c r="A304" t="s">
        <v>381</v>
      </c>
      <c r="B304" t="s">
        <v>1161</v>
      </c>
      <c r="C304" t="s">
        <v>630</v>
      </c>
      <c r="D304" t="s">
        <v>18</v>
      </c>
      <c r="E304" t="s">
        <v>382</v>
      </c>
      <c r="F304" t="s">
        <v>1162</v>
      </c>
      <c r="G304" s="1">
        <v>41631</v>
      </c>
      <c r="H304">
        <v>851968</v>
      </c>
    </row>
    <row r="305" spans="1:8" x14ac:dyDescent="0.45">
      <c r="A305" t="s">
        <v>383</v>
      </c>
      <c r="B305" t="s">
        <v>1163</v>
      </c>
      <c r="C305" t="s">
        <v>630</v>
      </c>
      <c r="D305" t="s">
        <v>35</v>
      </c>
      <c r="E305" t="s">
        <v>123</v>
      </c>
      <c r="F305" t="s">
        <v>1079</v>
      </c>
      <c r="G305" s="1">
        <v>40168</v>
      </c>
      <c r="H305">
        <v>1452575</v>
      </c>
    </row>
    <row r="306" spans="1:8" x14ac:dyDescent="0.45">
      <c r="A306" t="s">
        <v>384</v>
      </c>
      <c r="B306" t="s">
        <v>1164</v>
      </c>
      <c r="C306" t="s">
        <v>630</v>
      </c>
      <c r="D306" t="s">
        <v>35</v>
      </c>
      <c r="E306" t="s">
        <v>123</v>
      </c>
      <c r="F306" t="s">
        <v>1165</v>
      </c>
      <c r="H306">
        <v>63754</v>
      </c>
    </row>
    <row r="307" spans="1:8" x14ac:dyDescent="0.45">
      <c r="A307" t="s">
        <v>385</v>
      </c>
      <c r="B307" t="s">
        <v>1166</v>
      </c>
      <c r="C307" t="s">
        <v>630</v>
      </c>
      <c r="D307" t="s">
        <v>58</v>
      </c>
      <c r="E307" t="s">
        <v>386</v>
      </c>
      <c r="F307" t="s">
        <v>1167</v>
      </c>
      <c r="G307" s="1">
        <v>41822</v>
      </c>
      <c r="H307">
        <v>916076</v>
      </c>
    </row>
    <row r="308" spans="1:8" x14ac:dyDescent="0.45">
      <c r="A308" t="s">
        <v>387</v>
      </c>
      <c r="B308" t="s">
        <v>1168</v>
      </c>
      <c r="C308" t="s">
        <v>630</v>
      </c>
      <c r="D308" t="s">
        <v>46</v>
      </c>
      <c r="E308" t="s">
        <v>388</v>
      </c>
      <c r="F308" t="s">
        <v>675</v>
      </c>
      <c r="G308" s="1">
        <v>32020</v>
      </c>
      <c r="H308">
        <v>62709</v>
      </c>
    </row>
    <row r="309" spans="1:8" x14ac:dyDescent="0.45">
      <c r="A309" t="s">
        <v>389</v>
      </c>
      <c r="B309" t="s">
        <v>1169</v>
      </c>
      <c r="C309" t="s">
        <v>630</v>
      </c>
      <c r="D309" t="s">
        <v>12</v>
      </c>
      <c r="E309" t="s">
        <v>163</v>
      </c>
      <c r="F309" t="s">
        <v>916</v>
      </c>
      <c r="H309">
        <v>66740</v>
      </c>
    </row>
    <row r="310" spans="1:8" x14ac:dyDescent="0.45">
      <c r="A310" t="s">
        <v>1170</v>
      </c>
      <c r="B310" t="s">
        <v>1171</v>
      </c>
      <c r="C310" t="s">
        <v>630</v>
      </c>
      <c r="D310" t="s">
        <v>24</v>
      </c>
      <c r="E310" t="s">
        <v>25</v>
      </c>
      <c r="F310" t="s">
        <v>645</v>
      </c>
      <c r="G310" s="1">
        <v>41870</v>
      </c>
      <c r="H310">
        <v>1567892</v>
      </c>
    </row>
    <row r="311" spans="1:8" x14ac:dyDescent="0.45">
      <c r="A311" t="s">
        <v>390</v>
      </c>
      <c r="B311" t="s">
        <v>1172</v>
      </c>
      <c r="C311" t="s">
        <v>630</v>
      </c>
      <c r="D311" t="s">
        <v>35</v>
      </c>
      <c r="E311" t="s">
        <v>213</v>
      </c>
      <c r="F311" t="s">
        <v>1173</v>
      </c>
      <c r="G311" s="1">
        <v>41088</v>
      </c>
      <c r="H311">
        <v>865752</v>
      </c>
    </row>
    <row r="312" spans="1:8" x14ac:dyDescent="0.45">
      <c r="A312" t="s">
        <v>391</v>
      </c>
      <c r="B312" t="s">
        <v>1174</v>
      </c>
      <c r="C312" t="s">
        <v>630</v>
      </c>
      <c r="D312" t="s">
        <v>35</v>
      </c>
      <c r="E312" t="s">
        <v>392</v>
      </c>
      <c r="F312" t="s">
        <v>871</v>
      </c>
      <c r="H312">
        <v>764180</v>
      </c>
    </row>
    <row r="313" spans="1:8" x14ac:dyDescent="0.45">
      <c r="A313" t="s">
        <v>393</v>
      </c>
      <c r="B313" t="s">
        <v>1175</v>
      </c>
      <c r="C313" t="s">
        <v>630</v>
      </c>
      <c r="D313" t="s">
        <v>58</v>
      </c>
      <c r="E313" t="s">
        <v>137</v>
      </c>
      <c r="F313" t="s">
        <v>1176</v>
      </c>
      <c r="G313" s="1">
        <v>37475</v>
      </c>
      <c r="H313">
        <v>1110783</v>
      </c>
    </row>
    <row r="314" spans="1:8" x14ac:dyDescent="0.45">
      <c r="A314" t="s">
        <v>394</v>
      </c>
      <c r="B314" t="s">
        <v>1177</v>
      </c>
      <c r="C314" t="s">
        <v>630</v>
      </c>
      <c r="D314" t="s">
        <v>58</v>
      </c>
      <c r="E314" t="s">
        <v>137</v>
      </c>
      <c r="F314" t="s">
        <v>1178</v>
      </c>
      <c r="G314" s="1">
        <v>40812</v>
      </c>
      <c r="H314">
        <v>1285785</v>
      </c>
    </row>
    <row r="315" spans="1:8" x14ac:dyDescent="0.45">
      <c r="A315" t="s">
        <v>395</v>
      </c>
      <c r="B315" t="s">
        <v>1179</v>
      </c>
      <c r="C315" t="s">
        <v>630</v>
      </c>
      <c r="D315" t="s">
        <v>82</v>
      </c>
      <c r="E315" t="s">
        <v>340</v>
      </c>
      <c r="F315" t="s">
        <v>1180</v>
      </c>
      <c r="G315" s="1">
        <v>40725</v>
      </c>
      <c r="H315">
        <v>1510295</v>
      </c>
    </row>
    <row r="316" spans="1:8" x14ac:dyDescent="0.45">
      <c r="A316" t="s">
        <v>396</v>
      </c>
      <c r="B316" t="s">
        <v>1181</v>
      </c>
      <c r="C316" t="s">
        <v>630</v>
      </c>
      <c r="D316" t="s">
        <v>24</v>
      </c>
      <c r="E316" t="s">
        <v>25</v>
      </c>
      <c r="F316" t="s">
        <v>1182</v>
      </c>
      <c r="H316">
        <v>310158</v>
      </c>
    </row>
    <row r="317" spans="1:8" x14ac:dyDescent="0.45">
      <c r="A317" t="s">
        <v>397</v>
      </c>
      <c r="B317" t="s">
        <v>1183</v>
      </c>
      <c r="C317" t="s">
        <v>630</v>
      </c>
      <c r="D317" t="s">
        <v>82</v>
      </c>
      <c r="E317" t="s">
        <v>83</v>
      </c>
      <c r="F317" t="s">
        <v>714</v>
      </c>
      <c r="G317" s="1">
        <v>33359</v>
      </c>
      <c r="H317">
        <v>101778</v>
      </c>
    </row>
    <row r="318" spans="1:8" x14ac:dyDescent="0.45">
      <c r="A318" t="s">
        <v>1184</v>
      </c>
      <c r="B318" t="s">
        <v>1185</v>
      </c>
      <c r="C318" t="s">
        <v>630</v>
      </c>
      <c r="D318" t="s">
        <v>46</v>
      </c>
      <c r="E318" t="s">
        <v>235</v>
      </c>
      <c r="F318" t="s">
        <v>675</v>
      </c>
      <c r="H318">
        <v>895421</v>
      </c>
    </row>
    <row r="319" spans="1:8" x14ac:dyDescent="0.45">
      <c r="A319" t="s">
        <v>398</v>
      </c>
      <c r="B319" t="s">
        <v>1186</v>
      </c>
      <c r="C319" t="s">
        <v>630</v>
      </c>
      <c r="D319" t="s">
        <v>21</v>
      </c>
      <c r="E319" t="s">
        <v>399</v>
      </c>
      <c r="F319" t="s">
        <v>1187</v>
      </c>
      <c r="G319" s="1">
        <v>34486</v>
      </c>
      <c r="H319">
        <v>789019</v>
      </c>
    </row>
    <row r="320" spans="1:8" x14ac:dyDescent="0.45">
      <c r="A320" t="s">
        <v>1188</v>
      </c>
      <c r="B320" t="s">
        <v>1189</v>
      </c>
      <c r="C320" t="s">
        <v>630</v>
      </c>
      <c r="D320" t="s">
        <v>21</v>
      </c>
      <c r="E320" t="s">
        <v>308</v>
      </c>
      <c r="F320" t="s">
        <v>1190</v>
      </c>
      <c r="H320">
        <v>68505</v>
      </c>
    </row>
    <row r="321" spans="1:8" x14ac:dyDescent="0.45">
      <c r="A321" t="s">
        <v>400</v>
      </c>
      <c r="B321" t="s">
        <v>1191</v>
      </c>
      <c r="C321" t="s">
        <v>630</v>
      </c>
      <c r="D321" t="s">
        <v>46</v>
      </c>
      <c r="E321" t="s">
        <v>104</v>
      </c>
      <c r="F321" t="s">
        <v>1192</v>
      </c>
      <c r="H321">
        <v>36270</v>
      </c>
    </row>
    <row r="322" spans="1:8" x14ac:dyDescent="0.45">
      <c r="A322" t="s">
        <v>401</v>
      </c>
      <c r="B322" t="s">
        <v>1193</v>
      </c>
      <c r="C322" t="s">
        <v>630</v>
      </c>
      <c r="D322" t="s">
        <v>24</v>
      </c>
      <c r="E322" t="s">
        <v>317</v>
      </c>
      <c r="F322" t="s">
        <v>662</v>
      </c>
      <c r="G322" s="1">
        <v>42619</v>
      </c>
      <c r="H322">
        <v>1037646</v>
      </c>
    </row>
    <row r="323" spans="1:8" x14ac:dyDescent="0.45">
      <c r="A323" t="s">
        <v>402</v>
      </c>
      <c r="B323" t="s">
        <v>1194</v>
      </c>
      <c r="C323" t="s">
        <v>630</v>
      </c>
      <c r="D323" t="s">
        <v>21</v>
      </c>
      <c r="E323" t="s">
        <v>33</v>
      </c>
      <c r="F323" t="s">
        <v>1195</v>
      </c>
      <c r="G323" s="1">
        <v>34604</v>
      </c>
      <c r="H323">
        <v>723125</v>
      </c>
    </row>
    <row r="324" spans="1:8" x14ac:dyDescent="0.45">
      <c r="A324" t="s">
        <v>403</v>
      </c>
      <c r="B324" t="s">
        <v>1196</v>
      </c>
      <c r="C324" t="s">
        <v>630</v>
      </c>
      <c r="D324" t="s">
        <v>82</v>
      </c>
      <c r="E324" t="s">
        <v>143</v>
      </c>
      <c r="F324" t="s">
        <v>1197</v>
      </c>
      <c r="H324">
        <v>717423</v>
      </c>
    </row>
    <row r="325" spans="1:8" x14ac:dyDescent="0.45">
      <c r="A325" t="s">
        <v>404</v>
      </c>
      <c r="B325" t="s">
        <v>1198</v>
      </c>
      <c r="C325" t="s">
        <v>630</v>
      </c>
      <c r="D325" t="s">
        <v>24</v>
      </c>
      <c r="E325" t="s">
        <v>25</v>
      </c>
      <c r="F325" t="s">
        <v>1199</v>
      </c>
      <c r="H325">
        <v>69499</v>
      </c>
    </row>
    <row r="326" spans="1:8" x14ac:dyDescent="0.45">
      <c r="A326" t="s">
        <v>1200</v>
      </c>
      <c r="B326" t="s">
        <v>1201</v>
      </c>
      <c r="C326" t="s">
        <v>630</v>
      </c>
      <c r="D326" t="s">
        <v>46</v>
      </c>
      <c r="E326" t="s">
        <v>99</v>
      </c>
      <c r="F326" t="s">
        <v>1202</v>
      </c>
      <c r="G326" s="1">
        <v>41760</v>
      </c>
      <c r="H326">
        <v>1593538</v>
      </c>
    </row>
    <row r="327" spans="1:8" x14ac:dyDescent="0.45">
      <c r="A327" t="s">
        <v>405</v>
      </c>
      <c r="B327" t="s">
        <v>1203</v>
      </c>
      <c r="C327" t="s">
        <v>630</v>
      </c>
      <c r="D327" t="s">
        <v>82</v>
      </c>
      <c r="E327" t="s">
        <v>83</v>
      </c>
      <c r="F327" t="s">
        <v>714</v>
      </c>
      <c r="G327" s="1">
        <v>39363</v>
      </c>
      <c r="H327">
        <v>72207</v>
      </c>
    </row>
    <row r="328" spans="1:8" x14ac:dyDescent="0.45">
      <c r="A328" t="s">
        <v>406</v>
      </c>
      <c r="B328" t="s">
        <v>1204</v>
      </c>
      <c r="C328" t="s">
        <v>630</v>
      </c>
      <c r="D328" t="s">
        <v>46</v>
      </c>
      <c r="E328" t="s">
        <v>378</v>
      </c>
      <c r="F328" t="s">
        <v>675</v>
      </c>
      <c r="G328" s="1">
        <v>39743</v>
      </c>
      <c r="H328">
        <v>1120193</v>
      </c>
    </row>
    <row r="329" spans="1:8" x14ac:dyDescent="0.45">
      <c r="A329" t="s">
        <v>407</v>
      </c>
      <c r="B329" t="s">
        <v>1205</v>
      </c>
      <c r="C329" t="s">
        <v>630</v>
      </c>
      <c r="D329" t="s">
        <v>41</v>
      </c>
      <c r="E329" t="s">
        <v>42</v>
      </c>
      <c r="F329" t="s">
        <v>1206</v>
      </c>
      <c r="G329" s="1">
        <v>27941</v>
      </c>
      <c r="H329">
        <v>753308</v>
      </c>
    </row>
    <row r="330" spans="1:8" x14ac:dyDescent="0.45">
      <c r="A330" t="s">
        <v>408</v>
      </c>
      <c r="B330" t="s">
        <v>1207</v>
      </c>
      <c r="C330" t="s">
        <v>630</v>
      </c>
      <c r="D330" t="s">
        <v>58</v>
      </c>
      <c r="E330" t="s">
        <v>409</v>
      </c>
      <c r="F330" t="s">
        <v>677</v>
      </c>
      <c r="G330" s="1">
        <v>25384</v>
      </c>
      <c r="H330">
        <v>1164727</v>
      </c>
    </row>
    <row r="331" spans="1:8" x14ac:dyDescent="0.45">
      <c r="A331" t="s">
        <v>410</v>
      </c>
      <c r="B331" t="s">
        <v>1208</v>
      </c>
      <c r="C331" t="s">
        <v>630</v>
      </c>
      <c r="D331" t="s">
        <v>21</v>
      </c>
      <c r="E331" t="s">
        <v>56</v>
      </c>
      <c r="F331" t="s">
        <v>1209</v>
      </c>
      <c r="G331" s="1">
        <v>40532</v>
      </c>
      <c r="H331">
        <v>1065280</v>
      </c>
    </row>
    <row r="332" spans="1:8" x14ac:dyDescent="0.45">
      <c r="A332" t="s">
        <v>411</v>
      </c>
      <c r="B332" t="s">
        <v>1210</v>
      </c>
      <c r="C332" t="s">
        <v>630</v>
      </c>
      <c r="D332" t="s">
        <v>82</v>
      </c>
      <c r="E332" t="s">
        <v>83</v>
      </c>
      <c r="F332" t="s">
        <v>714</v>
      </c>
      <c r="G332" s="1">
        <v>40532</v>
      </c>
      <c r="H332">
        <v>912750</v>
      </c>
    </row>
    <row r="333" spans="1:8" x14ac:dyDescent="0.45">
      <c r="A333" t="s">
        <v>1211</v>
      </c>
      <c r="B333" t="s">
        <v>1212</v>
      </c>
      <c r="C333" t="s">
        <v>630</v>
      </c>
      <c r="D333" t="s">
        <v>41</v>
      </c>
      <c r="E333" t="s">
        <v>42</v>
      </c>
      <c r="F333" t="s">
        <v>1213</v>
      </c>
      <c r="H333">
        <v>1111711</v>
      </c>
    </row>
    <row r="334" spans="1:8" x14ac:dyDescent="0.45">
      <c r="A334" t="s">
        <v>412</v>
      </c>
      <c r="B334" t="s">
        <v>1214</v>
      </c>
      <c r="C334" t="s">
        <v>630</v>
      </c>
      <c r="D334" t="s">
        <v>18</v>
      </c>
      <c r="E334" t="s">
        <v>288</v>
      </c>
      <c r="F334" t="s">
        <v>1215</v>
      </c>
      <c r="G334" s="1">
        <v>32477</v>
      </c>
      <c r="H334">
        <v>320187</v>
      </c>
    </row>
    <row r="335" spans="1:8" x14ac:dyDescent="0.45">
      <c r="A335" t="s">
        <v>413</v>
      </c>
      <c r="B335" t="s">
        <v>1216</v>
      </c>
      <c r="C335" t="s">
        <v>630</v>
      </c>
      <c r="D335" t="s">
        <v>12</v>
      </c>
      <c r="E335" t="s">
        <v>210</v>
      </c>
      <c r="F335" t="s">
        <v>675</v>
      </c>
      <c r="G335" s="1">
        <v>41464</v>
      </c>
      <c r="H335">
        <v>1492633</v>
      </c>
    </row>
    <row r="336" spans="1:8" x14ac:dyDescent="0.45">
      <c r="A336" t="s">
        <v>1217</v>
      </c>
      <c r="B336" t="s">
        <v>1218</v>
      </c>
      <c r="C336" t="s">
        <v>630</v>
      </c>
      <c r="D336" t="s">
        <v>12</v>
      </c>
      <c r="E336" t="s">
        <v>90</v>
      </c>
      <c r="F336" t="s">
        <v>1219</v>
      </c>
      <c r="G336" s="1">
        <v>31228</v>
      </c>
      <c r="H336">
        <v>1133421</v>
      </c>
    </row>
    <row r="337" spans="1:8" x14ac:dyDescent="0.45">
      <c r="A337" t="s">
        <v>414</v>
      </c>
      <c r="B337" t="s">
        <v>1220</v>
      </c>
      <c r="C337" t="s">
        <v>630</v>
      </c>
      <c r="D337" t="s">
        <v>82</v>
      </c>
      <c r="E337" t="s">
        <v>113</v>
      </c>
      <c r="F337" t="s">
        <v>714</v>
      </c>
      <c r="H337">
        <v>1021860</v>
      </c>
    </row>
    <row r="338" spans="1:8" x14ac:dyDescent="0.45">
      <c r="A338" t="s">
        <v>1221</v>
      </c>
      <c r="B338" t="s">
        <v>1222</v>
      </c>
      <c r="C338" t="s">
        <v>630</v>
      </c>
      <c r="D338" t="s">
        <v>41</v>
      </c>
      <c r="E338" t="s">
        <v>665</v>
      </c>
      <c r="F338" t="s">
        <v>1223</v>
      </c>
      <c r="G338" s="1">
        <v>40207</v>
      </c>
      <c r="H338">
        <v>1013871</v>
      </c>
    </row>
    <row r="339" spans="1:8" x14ac:dyDescent="0.45">
      <c r="A339" t="s">
        <v>415</v>
      </c>
      <c r="B339" t="s">
        <v>1224</v>
      </c>
      <c r="C339" t="s">
        <v>630</v>
      </c>
      <c r="D339" t="s">
        <v>12</v>
      </c>
      <c r="E339" t="s">
        <v>177</v>
      </c>
      <c r="F339" t="s">
        <v>1225</v>
      </c>
      <c r="H339">
        <v>702165</v>
      </c>
    </row>
    <row r="340" spans="1:8" x14ac:dyDescent="0.45">
      <c r="A340" t="s">
        <v>416</v>
      </c>
      <c r="B340" t="s">
        <v>1226</v>
      </c>
      <c r="C340" t="s">
        <v>630</v>
      </c>
      <c r="D340" t="s">
        <v>21</v>
      </c>
      <c r="E340" t="s">
        <v>56</v>
      </c>
      <c r="F340" t="s">
        <v>1077</v>
      </c>
      <c r="H340">
        <v>1002047</v>
      </c>
    </row>
    <row r="341" spans="1:8" x14ac:dyDescent="0.45">
      <c r="A341" t="s">
        <v>1227</v>
      </c>
      <c r="B341" t="s">
        <v>1228</v>
      </c>
      <c r="C341" t="s">
        <v>630</v>
      </c>
      <c r="D341" t="s">
        <v>46</v>
      </c>
      <c r="E341" t="s">
        <v>72</v>
      </c>
      <c r="F341" t="s">
        <v>738</v>
      </c>
      <c r="H341">
        <v>73124</v>
      </c>
    </row>
    <row r="342" spans="1:8" x14ac:dyDescent="0.45">
      <c r="A342" t="s">
        <v>417</v>
      </c>
      <c r="B342" t="s">
        <v>1229</v>
      </c>
      <c r="C342" t="s">
        <v>630</v>
      </c>
      <c r="D342" t="s">
        <v>58</v>
      </c>
      <c r="E342" t="s">
        <v>418</v>
      </c>
      <c r="F342" t="s">
        <v>740</v>
      </c>
      <c r="G342" s="1">
        <v>31167</v>
      </c>
      <c r="H342">
        <v>73309</v>
      </c>
    </row>
    <row r="343" spans="1:8" x14ac:dyDescent="0.45">
      <c r="A343" t="s">
        <v>419</v>
      </c>
      <c r="B343" t="s">
        <v>1230</v>
      </c>
      <c r="C343" t="s">
        <v>630</v>
      </c>
      <c r="D343" t="s">
        <v>21</v>
      </c>
      <c r="E343" t="s">
        <v>33</v>
      </c>
      <c r="F343" t="s">
        <v>631</v>
      </c>
      <c r="H343">
        <v>1045810</v>
      </c>
    </row>
    <row r="344" spans="1:8" x14ac:dyDescent="0.45">
      <c r="A344" t="s">
        <v>420</v>
      </c>
      <c r="B344" t="s">
        <v>1231</v>
      </c>
      <c r="C344" t="s">
        <v>630</v>
      </c>
      <c r="D344" t="s">
        <v>18</v>
      </c>
      <c r="E344" t="s">
        <v>421</v>
      </c>
      <c r="F344" t="s">
        <v>1232</v>
      </c>
      <c r="G344" s="1">
        <v>32628</v>
      </c>
      <c r="H344">
        <v>814453</v>
      </c>
    </row>
    <row r="345" spans="1:8" x14ac:dyDescent="0.45">
      <c r="A345" t="s">
        <v>1233</v>
      </c>
      <c r="B345" t="s">
        <v>1234</v>
      </c>
      <c r="C345" t="s">
        <v>630</v>
      </c>
      <c r="D345" t="s">
        <v>18</v>
      </c>
      <c r="E345" t="s">
        <v>507</v>
      </c>
      <c r="F345" t="s">
        <v>675</v>
      </c>
      <c r="G345" s="1">
        <v>42265</v>
      </c>
      <c r="H345">
        <v>1564708</v>
      </c>
    </row>
    <row r="346" spans="1:8" x14ac:dyDescent="0.45">
      <c r="A346" t="s">
        <v>1235</v>
      </c>
      <c r="B346" t="s">
        <v>1236</v>
      </c>
      <c r="C346" t="s">
        <v>630</v>
      </c>
      <c r="D346" t="s">
        <v>18</v>
      </c>
      <c r="E346" t="s">
        <v>507</v>
      </c>
      <c r="F346" t="s">
        <v>675</v>
      </c>
      <c r="G346" s="1">
        <v>41487</v>
      </c>
      <c r="H346">
        <v>1564708</v>
      </c>
    </row>
    <row r="347" spans="1:8" x14ac:dyDescent="0.45">
      <c r="A347" t="s">
        <v>422</v>
      </c>
      <c r="B347" t="s">
        <v>1237</v>
      </c>
      <c r="C347" t="s">
        <v>630</v>
      </c>
      <c r="D347" t="s">
        <v>51</v>
      </c>
      <c r="E347" t="s">
        <v>264</v>
      </c>
      <c r="F347" t="s">
        <v>1068</v>
      </c>
      <c r="G347" s="1">
        <v>42101</v>
      </c>
      <c r="H347">
        <v>726728</v>
      </c>
    </row>
    <row r="348" spans="1:8" x14ac:dyDescent="0.45">
      <c r="A348" t="s">
        <v>423</v>
      </c>
      <c r="B348" t="s">
        <v>1238</v>
      </c>
      <c r="C348" t="s">
        <v>630</v>
      </c>
      <c r="D348" t="s">
        <v>82</v>
      </c>
      <c r="E348" t="s">
        <v>83</v>
      </c>
      <c r="F348" t="s">
        <v>1239</v>
      </c>
      <c r="G348" s="1">
        <v>40252</v>
      </c>
      <c r="H348">
        <v>1039684</v>
      </c>
    </row>
    <row r="349" spans="1:8" x14ac:dyDescent="0.45">
      <c r="A349" t="s">
        <v>424</v>
      </c>
      <c r="B349" t="s">
        <v>1240</v>
      </c>
      <c r="C349" t="s">
        <v>630</v>
      </c>
      <c r="D349" t="s">
        <v>18</v>
      </c>
      <c r="E349" t="s">
        <v>322</v>
      </c>
      <c r="F349" t="s">
        <v>675</v>
      </c>
      <c r="H349">
        <v>29989</v>
      </c>
    </row>
    <row r="350" spans="1:8" x14ac:dyDescent="0.45">
      <c r="A350" t="s">
        <v>1241</v>
      </c>
      <c r="B350" t="s">
        <v>1242</v>
      </c>
      <c r="C350" t="s">
        <v>630</v>
      </c>
      <c r="D350" t="s">
        <v>21</v>
      </c>
      <c r="E350" t="s">
        <v>31</v>
      </c>
      <c r="F350" t="s">
        <v>1243</v>
      </c>
      <c r="G350" s="1">
        <v>32751</v>
      </c>
      <c r="H350">
        <v>1341439</v>
      </c>
    </row>
    <row r="351" spans="1:8" x14ac:dyDescent="0.45">
      <c r="A351" t="s">
        <v>425</v>
      </c>
      <c r="B351" t="s">
        <v>1244</v>
      </c>
      <c r="C351" t="s">
        <v>630</v>
      </c>
      <c r="D351" t="s">
        <v>18</v>
      </c>
      <c r="E351" t="s">
        <v>78</v>
      </c>
      <c r="F351" t="s">
        <v>1245</v>
      </c>
      <c r="G351" s="1">
        <v>39899</v>
      </c>
      <c r="H351">
        <v>898173</v>
      </c>
    </row>
    <row r="352" spans="1:8" x14ac:dyDescent="0.45">
      <c r="A352" t="s">
        <v>426</v>
      </c>
      <c r="B352" t="s">
        <v>1246</v>
      </c>
      <c r="C352" t="s">
        <v>630</v>
      </c>
      <c r="D352" t="s">
        <v>82</v>
      </c>
      <c r="E352" t="s">
        <v>83</v>
      </c>
      <c r="F352" t="s">
        <v>790</v>
      </c>
      <c r="G352" s="1">
        <v>30316</v>
      </c>
      <c r="H352">
        <v>797468</v>
      </c>
    </row>
    <row r="353" spans="1:8" x14ac:dyDescent="0.45">
      <c r="A353" t="s">
        <v>1247</v>
      </c>
      <c r="B353" t="s">
        <v>1248</v>
      </c>
      <c r="C353" t="s">
        <v>630</v>
      </c>
      <c r="D353" t="s">
        <v>21</v>
      </c>
      <c r="E353" t="s">
        <v>56</v>
      </c>
      <c r="F353" t="s">
        <v>1249</v>
      </c>
      <c r="H353">
        <v>723531</v>
      </c>
    </row>
    <row r="354" spans="1:8" x14ac:dyDescent="0.45">
      <c r="A354" t="s">
        <v>427</v>
      </c>
      <c r="B354" t="s">
        <v>1250</v>
      </c>
      <c r="C354" t="s">
        <v>630</v>
      </c>
      <c r="D354" t="s">
        <v>46</v>
      </c>
      <c r="E354" t="s">
        <v>428</v>
      </c>
      <c r="F354" t="s">
        <v>1251</v>
      </c>
      <c r="G354" s="1">
        <v>39765</v>
      </c>
      <c r="H354">
        <v>1378946</v>
      </c>
    </row>
    <row r="355" spans="1:8" x14ac:dyDescent="0.45">
      <c r="A355" t="s">
        <v>429</v>
      </c>
      <c r="B355" t="s">
        <v>1252</v>
      </c>
      <c r="C355" t="s">
        <v>630</v>
      </c>
      <c r="D355" t="s">
        <v>12</v>
      </c>
      <c r="E355" t="s">
        <v>430</v>
      </c>
      <c r="F355" t="s">
        <v>810</v>
      </c>
      <c r="H355">
        <v>78814</v>
      </c>
    </row>
    <row r="356" spans="1:8" x14ac:dyDescent="0.45">
      <c r="A356" t="s">
        <v>431</v>
      </c>
      <c r="B356" t="s">
        <v>1253</v>
      </c>
      <c r="C356" t="s">
        <v>630</v>
      </c>
      <c r="D356" t="s">
        <v>12</v>
      </c>
      <c r="E356" t="s">
        <v>126</v>
      </c>
      <c r="F356" t="s">
        <v>953</v>
      </c>
      <c r="G356" s="1">
        <v>29586</v>
      </c>
      <c r="H356">
        <v>75362</v>
      </c>
    </row>
    <row r="357" spans="1:8" x14ac:dyDescent="0.45">
      <c r="A357" t="s">
        <v>432</v>
      </c>
      <c r="B357" t="s">
        <v>1254</v>
      </c>
      <c r="C357" t="s">
        <v>630</v>
      </c>
      <c r="D357" t="s">
        <v>41</v>
      </c>
      <c r="E357" t="s">
        <v>42</v>
      </c>
      <c r="F357" t="s">
        <v>851</v>
      </c>
      <c r="H357">
        <v>1004980</v>
      </c>
    </row>
    <row r="358" spans="1:8" x14ac:dyDescent="0.45">
      <c r="A358" t="s">
        <v>433</v>
      </c>
      <c r="B358" t="s">
        <v>1255</v>
      </c>
      <c r="C358" t="s">
        <v>630</v>
      </c>
      <c r="D358" t="s">
        <v>18</v>
      </c>
      <c r="E358" t="s">
        <v>76</v>
      </c>
      <c r="F358" t="s">
        <v>1256</v>
      </c>
      <c r="G358" s="1">
        <v>40123</v>
      </c>
      <c r="H358">
        <v>1075531</v>
      </c>
    </row>
    <row r="359" spans="1:8" x14ac:dyDescent="0.45">
      <c r="A359" t="s">
        <v>434</v>
      </c>
      <c r="B359" t="s">
        <v>1257</v>
      </c>
      <c r="C359" t="s">
        <v>630</v>
      </c>
      <c r="D359" t="s">
        <v>24</v>
      </c>
      <c r="E359" t="s">
        <v>165</v>
      </c>
      <c r="F359" t="s">
        <v>916</v>
      </c>
      <c r="H359">
        <v>891024</v>
      </c>
    </row>
    <row r="360" spans="1:8" x14ac:dyDescent="0.45">
      <c r="A360" t="s">
        <v>435</v>
      </c>
      <c r="B360" t="s">
        <v>1258</v>
      </c>
      <c r="C360" t="s">
        <v>630</v>
      </c>
      <c r="D360" t="s">
        <v>41</v>
      </c>
      <c r="E360" t="s">
        <v>44</v>
      </c>
      <c r="F360" t="s">
        <v>1259</v>
      </c>
      <c r="H360">
        <v>788784</v>
      </c>
    </row>
    <row r="361" spans="1:8" x14ac:dyDescent="0.45">
      <c r="A361" t="s">
        <v>436</v>
      </c>
      <c r="B361" t="s">
        <v>1260</v>
      </c>
      <c r="C361" t="s">
        <v>630</v>
      </c>
      <c r="D361" t="s">
        <v>35</v>
      </c>
      <c r="E361" t="s">
        <v>213</v>
      </c>
      <c r="F361" t="s">
        <v>1261</v>
      </c>
      <c r="H361">
        <v>77476</v>
      </c>
    </row>
    <row r="362" spans="1:8" x14ac:dyDescent="0.45">
      <c r="A362" t="s">
        <v>437</v>
      </c>
      <c r="B362" t="s">
        <v>1262</v>
      </c>
      <c r="C362" t="s">
        <v>630</v>
      </c>
      <c r="D362" t="s">
        <v>24</v>
      </c>
      <c r="E362" t="s">
        <v>25</v>
      </c>
      <c r="F362" t="s">
        <v>675</v>
      </c>
      <c r="H362">
        <v>78003</v>
      </c>
    </row>
    <row r="363" spans="1:8" x14ac:dyDescent="0.45">
      <c r="A363" t="s">
        <v>438</v>
      </c>
      <c r="B363" t="s">
        <v>1263</v>
      </c>
      <c r="C363" t="s">
        <v>630</v>
      </c>
      <c r="D363" t="s">
        <v>46</v>
      </c>
      <c r="E363" t="s">
        <v>378</v>
      </c>
      <c r="F363" t="s">
        <v>1264</v>
      </c>
      <c r="H363">
        <v>1126328</v>
      </c>
    </row>
    <row r="364" spans="1:8" x14ac:dyDescent="0.45">
      <c r="A364" t="s">
        <v>439</v>
      </c>
      <c r="B364" t="s">
        <v>1265</v>
      </c>
      <c r="C364" t="s">
        <v>630</v>
      </c>
      <c r="D364" t="s">
        <v>35</v>
      </c>
      <c r="E364" t="s">
        <v>169</v>
      </c>
      <c r="F364" t="s">
        <v>974</v>
      </c>
      <c r="H364">
        <v>80424</v>
      </c>
    </row>
    <row r="365" spans="1:8" x14ac:dyDescent="0.45">
      <c r="A365" t="s">
        <v>440</v>
      </c>
      <c r="B365" t="s">
        <v>1266</v>
      </c>
      <c r="C365" t="s">
        <v>630</v>
      </c>
      <c r="D365" t="s">
        <v>46</v>
      </c>
      <c r="E365" t="s">
        <v>49</v>
      </c>
      <c r="F365" t="s">
        <v>1267</v>
      </c>
      <c r="H365">
        <v>80661</v>
      </c>
    </row>
    <row r="366" spans="1:8" x14ac:dyDescent="0.45">
      <c r="A366" t="s">
        <v>441</v>
      </c>
      <c r="B366" t="s">
        <v>1268</v>
      </c>
      <c r="C366" t="s">
        <v>630</v>
      </c>
      <c r="D366" t="s">
        <v>12</v>
      </c>
      <c r="E366" t="s">
        <v>163</v>
      </c>
      <c r="F366" t="s">
        <v>1097</v>
      </c>
      <c r="G366" s="1">
        <v>31381</v>
      </c>
      <c r="H366">
        <v>76334</v>
      </c>
    </row>
    <row r="367" spans="1:8" x14ac:dyDescent="0.45">
      <c r="A367" t="s">
        <v>442</v>
      </c>
      <c r="B367" t="s">
        <v>1269</v>
      </c>
      <c r="C367" t="s">
        <v>630</v>
      </c>
      <c r="D367" t="s">
        <v>18</v>
      </c>
      <c r="E367" t="s">
        <v>200</v>
      </c>
      <c r="F367" t="s">
        <v>734</v>
      </c>
      <c r="G367" s="1">
        <v>30802</v>
      </c>
      <c r="H367">
        <v>822416</v>
      </c>
    </row>
    <row r="368" spans="1:8" x14ac:dyDescent="0.45">
      <c r="A368" t="s">
        <v>443</v>
      </c>
      <c r="B368" t="s">
        <v>1270</v>
      </c>
      <c r="C368" t="s">
        <v>630</v>
      </c>
      <c r="D368" t="s">
        <v>24</v>
      </c>
      <c r="E368" t="s">
        <v>29</v>
      </c>
      <c r="F368" t="s">
        <v>1271</v>
      </c>
      <c r="G368" s="1">
        <v>31198</v>
      </c>
      <c r="H368">
        <v>31791</v>
      </c>
    </row>
    <row r="369" spans="1:8" x14ac:dyDescent="0.45">
      <c r="A369" t="s">
        <v>1272</v>
      </c>
      <c r="B369" t="s">
        <v>1273</v>
      </c>
      <c r="C369" t="s">
        <v>630</v>
      </c>
      <c r="D369" t="s">
        <v>51</v>
      </c>
      <c r="E369" t="s">
        <v>52</v>
      </c>
      <c r="F369" t="s">
        <v>851</v>
      </c>
      <c r="H369">
        <v>1045609</v>
      </c>
    </row>
    <row r="370" spans="1:8" x14ac:dyDescent="0.45">
      <c r="A370" t="s">
        <v>444</v>
      </c>
      <c r="B370" t="s">
        <v>1274</v>
      </c>
      <c r="C370" t="s">
        <v>630</v>
      </c>
      <c r="D370" t="s">
        <v>35</v>
      </c>
      <c r="E370" t="s">
        <v>392</v>
      </c>
      <c r="F370" t="s">
        <v>675</v>
      </c>
      <c r="G370" s="1">
        <v>39538</v>
      </c>
      <c r="H370">
        <v>1413329</v>
      </c>
    </row>
    <row r="371" spans="1:8" x14ac:dyDescent="0.45">
      <c r="A371" t="s">
        <v>445</v>
      </c>
      <c r="B371" t="s">
        <v>1275</v>
      </c>
      <c r="C371" t="s">
        <v>630</v>
      </c>
      <c r="D371" t="s">
        <v>46</v>
      </c>
      <c r="E371" t="s">
        <v>104</v>
      </c>
      <c r="F371" t="s">
        <v>932</v>
      </c>
      <c r="G371" s="1">
        <v>32263</v>
      </c>
      <c r="H371">
        <v>713676</v>
      </c>
    </row>
    <row r="372" spans="1:8" x14ac:dyDescent="0.45">
      <c r="A372" t="s">
        <v>446</v>
      </c>
      <c r="B372" t="s">
        <v>1276</v>
      </c>
      <c r="C372" t="s">
        <v>630</v>
      </c>
      <c r="D372" t="s">
        <v>12</v>
      </c>
      <c r="E372" t="s">
        <v>156</v>
      </c>
      <c r="F372" t="s">
        <v>1277</v>
      </c>
      <c r="G372" s="1">
        <v>41183</v>
      </c>
      <c r="H372">
        <v>77360</v>
      </c>
    </row>
    <row r="373" spans="1:8" x14ac:dyDescent="0.45">
      <c r="A373" t="s">
        <v>447</v>
      </c>
      <c r="B373" t="s">
        <v>1278</v>
      </c>
      <c r="C373" t="s">
        <v>630</v>
      </c>
      <c r="D373" t="s">
        <v>41</v>
      </c>
      <c r="E373" t="s">
        <v>42</v>
      </c>
      <c r="F373" t="s">
        <v>964</v>
      </c>
      <c r="H373">
        <v>764622</v>
      </c>
    </row>
    <row r="374" spans="1:8" x14ac:dyDescent="0.45">
      <c r="A374" t="s">
        <v>448</v>
      </c>
      <c r="B374" t="s">
        <v>1279</v>
      </c>
      <c r="C374" t="s">
        <v>630</v>
      </c>
      <c r="D374" t="s">
        <v>58</v>
      </c>
      <c r="E374" t="s">
        <v>192</v>
      </c>
      <c r="F374" t="s">
        <v>932</v>
      </c>
      <c r="H374">
        <v>79879</v>
      </c>
    </row>
    <row r="375" spans="1:8" x14ac:dyDescent="0.45">
      <c r="A375" t="s">
        <v>449</v>
      </c>
      <c r="B375" t="s">
        <v>1280</v>
      </c>
      <c r="C375" t="s">
        <v>630</v>
      </c>
      <c r="D375" t="s">
        <v>41</v>
      </c>
      <c r="E375" t="s">
        <v>44</v>
      </c>
      <c r="F375" t="s">
        <v>718</v>
      </c>
      <c r="H375">
        <v>922224</v>
      </c>
    </row>
    <row r="376" spans="1:8" x14ac:dyDescent="0.45">
      <c r="A376" t="s">
        <v>1281</v>
      </c>
      <c r="B376" t="s">
        <v>1282</v>
      </c>
      <c r="C376" t="s">
        <v>630</v>
      </c>
      <c r="D376" t="s">
        <v>24</v>
      </c>
      <c r="E376" t="s">
        <v>25</v>
      </c>
      <c r="F376" t="s">
        <v>645</v>
      </c>
      <c r="G376" s="1">
        <v>40896</v>
      </c>
      <c r="H376">
        <v>1585364</v>
      </c>
    </row>
    <row r="377" spans="1:8" x14ac:dyDescent="0.45">
      <c r="A377" t="s">
        <v>450</v>
      </c>
      <c r="B377" t="s">
        <v>1283</v>
      </c>
      <c r="C377" t="s">
        <v>630</v>
      </c>
      <c r="D377" t="s">
        <v>46</v>
      </c>
      <c r="E377" t="s">
        <v>378</v>
      </c>
      <c r="F377" t="s">
        <v>1259</v>
      </c>
      <c r="H377">
        <v>1137774</v>
      </c>
    </row>
    <row r="378" spans="1:8" x14ac:dyDescent="0.45">
      <c r="A378" t="s">
        <v>1284</v>
      </c>
      <c r="B378" t="s">
        <v>1285</v>
      </c>
      <c r="C378" t="s">
        <v>630</v>
      </c>
      <c r="D378" t="s">
        <v>51</v>
      </c>
      <c r="E378" t="s">
        <v>52</v>
      </c>
      <c r="F378" t="s">
        <v>729</v>
      </c>
      <c r="H378">
        <v>1393311</v>
      </c>
    </row>
    <row r="379" spans="1:8" x14ac:dyDescent="0.45">
      <c r="A379" t="s">
        <v>451</v>
      </c>
      <c r="B379" t="s">
        <v>1286</v>
      </c>
      <c r="C379" t="s">
        <v>630</v>
      </c>
      <c r="D379" t="s">
        <v>82</v>
      </c>
      <c r="E379" t="s">
        <v>340</v>
      </c>
      <c r="F379" t="s">
        <v>714</v>
      </c>
      <c r="G379" s="1">
        <v>41030</v>
      </c>
      <c r="H379">
        <v>1534701</v>
      </c>
    </row>
    <row r="380" spans="1:8" x14ac:dyDescent="0.45">
      <c r="A380" t="s">
        <v>452</v>
      </c>
      <c r="B380" t="s">
        <v>1287</v>
      </c>
      <c r="C380" t="s">
        <v>630</v>
      </c>
      <c r="D380" t="s">
        <v>18</v>
      </c>
      <c r="E380" t="s">
        <v>288</v>
      </c>
      <c r="F380" t="s">
        <v>675</v>
      </c>
      <c r="G380" s="1">
        <v>41320</v>
      </c>
      <c r="H380">
        <v>78239</v>
      </c>
    </row>
    <row r="381" spans="1:8" x14ac:dyDescent="0.45">
      <c r="A381" t="s">
        <v>453</v>
      </c>
      <c r="B381" t="s">
        <v>1288</v>
      </c>
      <c r="C381" t="s">
        <v>630</v>
      </c>
      <c r="D381" t="s">
        <v>12</v>
      </c>
      <c r="E381" t="s">
        <v>163</v>
      </c>
      <c r="F381" t="s">
        <v>714</v>
      </c>
      <c r="G381" s="1">
        <v>39995</v>
      </c>
      <c r="H381">
        <v>1050915</v>
      </c>
    </row>
    <row r="382" spans="1:8" x14ac:dyDescent="0.45">
      <c r="A382" t="s">
        <v>454</v>
      </c>
      <c r="B382" t="s">
        <v>1289</v>
      </c>
      <c r="C382" t="s">
        <v>630</v>
      </c>
      <c r="D382" t="s">
        <v>58</v>
      </c>
      <c r="E382" t="s">
        <v>86</v>
      </c>
      <c r="F382" t="s">
        <v>1290</v>
      </c>
      <c r="G382" s="1">
        <v>33786</v>
      </c>
      <c r="H382">
        <v>884905</v>
      </c>
    </row>
    <row r="383" spans="1:8" x14ac:dyDescent="0.45">
      <c r="A383" t="s">
        <v>1291</v>
      </c>
      <c r="B383" t="s">
        <v>1292</v>
      </c>
      <c r="C383" t="s">
        <v>630</v>
      </c>
      <c r="D383" t="s">
        <v>82</v>
      </c>
      <c r="E383" t="s">
        <v>83</v>
      </c>
      <c r="F383" t="s">
        <v>979</v>
      </c>
      <c r="G383" s="1">
        <v>39715</v>
      </c>
      <c r="H383">
        <v>1038357</v>
      </c>
    </row>
    <row r="384" spans="1:8" x14ac:dyDescent="0.45">
      <c r="A384" t="s">
        <v>1293</v>
      </c>
      <c r="B384" t="s">
        <v>1294</v>
      </c>
      <c r="C384" t="s">
        <v>630</v>
      </c>
      <c r="D384" t="s">
        <v>21</v>
      </c>
      <c r="E384" t="s">
        <v>38</v>
      </c>
      <c r="F384" t="s">
        <v>647</v>
      </c>
      <c r="G384" s="1">
        <v>42205</v>
      </c>
      <c r="H384">
        <v>1633917</v>
      </c>
    </row>
    <row r="385" spans="1:8" x14ac:dyDescent="0.45">
      <c r="A385" t="s">
        <v>455</v>
      </c>
      <c r="B385" t="s">
        <v>1295</v>
      </c>
      <c r="C385" t="s">
        <v>630</v>
      </c>
      <c r="D385" t="s">
        <v>21</v>
      </c>
      <c r="E385" t="s">
        <v>33</v>
      </c>
      <c r="F385" t="s">
        <v>1068</v>
      </c>
      <c r="H385">
        <v>804328</v>
      </c>
    </row>
    <row r="386" spans="1:8" x14ac:dyDescent="0.45">
      <c r="A386" t="s">
        <v>456</v>
      </c>
      <c r="B386" t="s">
        <v>1296</v>
      </c>
      <c r="C386" t="s">
        <v>630</v>
      </c>
      <c r="D386" t="s">
        <v>21</v>
      </c>
      <c r="E386" t="s">
        <v>33</v>
      </c>
      <c r="F386" t="s">
        <v>1297</v>
      </c>
      <c r="G386" s="1">
        <v>42166</v>
      </c>
      <c r="H386">
        <v>1604778</v>
      </c>
    </row>
    <row r="387" spans="1:8" x14ac:dyDescent="0.45">
      <c r="A387" t="s">
        <v>457</v>
      </c>
      <c r="B387" t="s">
        <v>1298</v>
      </c>
      <c r="C387" t="s">
        <v>630</v>
      </c>
      <c r="D387" t="s">
        <v>12</v>
      </c>
      <c r="E387" t="s">
        <v>163</v>
      </c>
      <c r="F387" t="s">
        <v>795</v>
      </c>
      <c r="G387" s="1">
        <v>30316</v>
      </c>
      <c r="H387">
        <v>85961</v>
      </c>
    </row>
    <row r="388" spans="1:8" x14ac:dyDescent="0.45">
      <c r="A388" t="s">
        <v>1299</v>
      </c>
      <c r="B388" t="s">
        <v>1300</v>
      </c>
      <c r="C388" t="s">
        <v>630</v>
      </c>
      <c r="D388" t="s">
        <v>35</v>
      </c>
      <c r="E388" t="s">
        <v>392</v>
      </c>
      <c r="F388" t="s">
        <v>746</v>
      </c>
      <c r="H388">
        <v>1275283</v>
      </c>
    </row>
    <row r="389" spans="1:8" x14ac:dyDescent="0.45">
      <c r="A389" t="s">
        <v>458</v>
      </c>
      <c r="B389" t="s">
        <v>1301</v>
      </c>
      <c r="C389" t="s">
        <v>630</v>
      </c>
      <c r="D389" t="s">
        <v>18</v>
      </c>
      <c r="E389" t="s">
        <v>132</v>
      </c>
      <c r="F389" t="s">
        <v>795</v>
      </c>
      <c r="G389" s="1">
        <v>41978</v>
      </c>
      <c r="H389">
        <v>884887</v>
      </c>
    </row>
    <row r="390" spans="1:8" x14ac:dyDescent="0.45">
      <c r="A390" t="s">
        <v>459</v>
      </c>
      <c r="B390" t="s">
        <v>1302</v>
      </c>
      <c r="C390" t="s">
        <v>630</v>
      </c>
      <c r="D390" t="s">
        <v>24</v>
      </c>
      <c r="E390" t="s">
        <v>65</v>
      </c>
      <c r="F390" t="s">
        <v>1303</v>
      </c>
      <c r="G390" s="1">
        <v>41395</v>
      </c>
      <c r="H390">
        <v>872589</v>
      </c>
    </row>
    <row r="391" spans="1:8" x14ac:dyDescent="0.45">
      <c r="A391" t="s">
        <v>1304</v>
      </c>
      <c r="B391" t="s">
        <v>1305</v>
      </c>
      <c r="C391" t="s">
        <v>630</v>
      </c>
      <c r="D391" t="s">
        <v>46</v>
      </c>
      <c r="E391" t="s">
        <v>378</v>
      </c>
      <c r="F391" t="s">
        <v>1306</v>
      </c>
      <c r="H391">
        <v>1281761</v>
      </c>
    </row>
    <row r="392" spans="1:8" x14ac:dyDescent="0.45">
      <c r="A392" t="s">
        <v>460</v>
      </c>
      <c r="B392" t="s">
        <v>1307</v>
      </c>
      <c r="C392" t="s">
        <v>630</v>
      </c>
      <c r="D392" t="s">
        <v>12</v>
      </c>
      <c r="E392" t="s">
        <v>461</v>
      </c>
      <c r="F392" t="s">
        <v>961</v>
      </c>
      <c r="H392">
        <v>315213</v>
      </c>
    </row>
    <row r="393" spans="1:8" x14ac:dyDescent="0.45">
      <c r="A393" t="s">
        <v>462</v>
      </c>
      <c r="B393" t="s">
        <v>1308</v>
      </c>
      <c r="C393" t="s">
        <v>630</v>
      </c>
      <c r="D393" t="s">
        <v>21</v>
      </c>
      <c r="E393" t="s">
        <v>399</v>
      </c>
      <c r="F393" t="s">
        <v>1167</v>
      </c>
      <c r="G393" s="1">
        <v>40021</v>
      </c>
      <c r="H393">
        <v>1087423</v>
      </c>
    </row>
    <row r="394" spans="1:8" x14ac:dyDescent="0.45">
      <c r="A394" t="s">
        <v>1309</v>
      </c>
      <c r="B394" t="s">
        <v>1310</v>
      </c>
      <c r="C394" t="s">
        <v>630</v>
      </c>
      <c r="D394" t="s">
        <v>82</v>
      </c>
      <c r="E394" t="s">
        <v>301</v>
      </c>
      <c r="F394" t="s">
        <v>1311</v>
      </c>
      <c r="G394" s="1">
        <v>41576</v>
      </c>
      <c r="H394">
        <v>1451505</v>
      </c>
    </row>
    <row r="395" spans="1:8" x14ac:dyDescent="0.45">
      <c r="A395" t="s">
        <v>463</v>
      </c>
      <c r="B395" t="s">
        <v>1312</v>
      </c>
      <c r="C395" t="s">
        <v>630</v>
      </c>
      <c r="D395" t="s">
        <v>18</v>
      </c>
      <c r="E395" t="s">
        <v>288</v>
      </c>
      <c r="F395" t="s">
        <v>675</v>
      </c>
      <c r="G395" s="1">
        <v>39115</v>
      </c>
      <c r="H395">
        <v>1037038</v>
      </c>
    </row>
    <row r="396" spans="1:8" x14ac:dyDescent="0.45">
      <c r="A396" t="s">
        <v>464</v>
      </c>
      <c r="B396" t="s">
        <v>1313</v>
      </c>
      <c r="C396" t="s">
        <v>630</v>
      </c>
      <c r="D396" t="s">
        <v>12</v>
      </c>
      <c r="E396" t="s">
        <v>163</v>
      </c>
      <c r="F396" t="s">
        <v>1038</v>
      </c>
      <c r="H396">
        <v>1024478</v>
      </c>
    </row>
    <row r="397" spans="1:8" x14ac:dyDescent="0.45">
      <c r="A397" t="s">
        <v>465</v>
      </c>
      <c r="B397" t="s">
        <v>1314</v>
      </c>
      <c r="C397" t="s">
        <v>630</v>
      </c>
      <c r="D397" t="s">
        <v>12</v>
      </c>
      <c r="E397" t="s">
        <v>163</v>
      </c>
      <c r="F397" t="s">
        <v>1315</v>
      </c>
      <c r="G397" s="1">
        <v>40170</v>
      </c>
      <c r="H397">
        <v>882835</v>
      </c>
    </row>
    <row r="398" spans="1:8" x14ac:dyDescent="0.45">
      <c r="A398" t="s">
        <v>466</v>
      </c>
      <c r="B398" t="s">
        <v>1316</v>
      </c>
      <c r="C398" t="s">
        <v>630</v>
      </c>
      <c r="D398" t="s">
        <v>18</v>
      </c>
      <c r="E398" t="s">
        <v>256</v>
      </c>
      <c r="F398" t="s">
        <v>841</v>
      </c>
      <c r="G398" s="1">
        <v>40168</v>
      </c>
      <c r="H398">
        <v>745732</v>
      </c>
    </row>
    <row r="399" spans="1:8" x14ac:dyDescent="0.45">
      <c r="A399" t="s">
        <v>467</v>
      </c>
      <c r="B399" t="s">
        <v>1317</v>
      </c>
      <c r="C399" t="s">
        <v>630</v>
      </c>
      <c r="D399" t="s">
        <v>82</v>
      </c>
      <c r="E399" t="s">
        <v>83</v>
      </c>
      <c r="F399" t="s">
        <v>633</v>
      </c>
      <c r="G399" s="1">
        <v>39437</v>
      </c>
      <c r="H399">
        <v>315852</v>
      </c>
    </row>
    <row r="400" spans="1:8" x14ac:dyDescent="0.45">
      <c r="A400" t="s">
        <v>468</v>
      </c>
      <c r="B400" t="s">
        <v>1318</v>
      </c>
      <c r="C400" t="s">
        <v>630</v>
      </c>
      <c r="D400" t="s">
        <v>12</v>
      </c>
      <c r="E400" t="s">
        <v>163</v>
      </c>
      <c r="F400" t="s">
        <v>964</v>
      </c>
      <c r="G400" s="1">
        <v>39787</v>
      </c>
      <c r="H400">
        <v>1060391</v>
      </c>
    </row>
    <row r="401" spans="1:8" x14ac:dyDescent="0.45">
      <c r="A401" t="s">
        <v>1319</v>
      </c>
      <c r="B401" t="s">
        <v>1320</v>
      </c>
      <c r="C401" t="s">
        <v>630</v>
      </c>
      <c r="D401" t="s">
        <v>12</v>
      </c>
      <c r="E401" t="s">
        <v>90</v>
      </c>
      <c r="F401" t="s">
        <v>1271</v>
      </c>
      <c r="H401">
        <v>1047122</v>
      </c>
    </row>
    <row r="402" spans="1:8" x14ac:dyDescent="0.45">
      <c r="A402" t="s">
        <v>469</v>
      </c>
      <c r="B402" t="s">
        <v>1321</v>
      </c>
      <c r="C402" t="s">
        <v>630</v>
      </c>
      <c r="D402" t="s">
        <v>18</v>
      </c>
      <c r="E402" t="s">
        <v>154</v>
      </c>
      <c r="F402" t="s">
        <v>687</v>
      </c>
      <c r="H402">
        <v>829224</v>
      </c>
    </row>
    <row r="403" spans="1:8" x14ac:dyDescent="0.45">
      <c r="A403" t="s">
        <v>470</v>
      </c>
      <c r="B403" t="s">
        <v>1322</v>
      </c>
      <c r="C403" t="s">
        <v>630</v>
      </c>
      <c r="D403" t="s">
        <v>41</v>
      </c>
      <c r="E403" t="s">
        <v>42</v>
      </c>
      <c r="F403" t="s">
        <v>1323</v>
      </c>
      <c r="G403" s="1">
        <v>39815</v>
      </c>
      <c r="H403">
        <v>754737</v>
      </c>
    </row>
    <row r="404" spans="1:8" x14ac:dyDescent="0.45">
      <c r="A404" t="s">
        <v>1324</v>
      </c>
      <c r="B404" t="s">
        <v>1325</v>
      </c>
      <c r="C404" t="s">
        <v>630</v>
      </c>
      <c r="D404" t="s">
        <v>46</v>
      </c>
      <c r="E404" t="s">
        <v>235</v>
      </c>
      <c r="F404" t="s">
        <v>851</v>
      </c>
      <c r="H404">
        <v>316709</v>
      </c>
    </row>
    <row r="405" spans="1:8" x14ac:dyDescent="0.45">
      <c r="A405" t="s">
        <v>471</v>
      </c>
      <c r="B405" t="s">
        <v>1326</v>
      </c>
      <c r="C405" t="s">
        <v>630</v>
      </c>
      <c r="D405" t="s">
        <v>82</v>
      </c>
      <c r="E405" t="s">
        <v>340</v>
      </c>
      <c r="F405" t="s">
        <v>714</v>
      </c>
      <c r="H405">
        <v>1373835</v>
      </c>
    </row>
    <row r="406" spans="1:8" x14ac:dyDescent="0.45">
      <c r="A406" t="s">
        <v>472</v>
      </c>
      <c r="B406" t="s">
        <v>1327</v>
      </c>
      <c r="C406" t="s">
        <v>630</v>
      </c>
      <c r="D406" t="s">
        <v>58</v>
      </c>
      <c r="E406" t="s">
        <v>95</v>
      </c>
      <c r="F406" t="s">
        <v>1328</v>
      </c>
      <c r="H406">
        <v>1012100</v>
      </c>
    </row>
    <row r="407" spans="1:8" x14ac:dyDescent="0.45">
      <c r="A407" t="s">
        <v>473</v>
      </c>
      <c r="B407" t="s">
        <v>1329</v>
      </c>
      <c r="C407" t="s">
        <v>630</v>
      </c>
      <c r="D407" t="s">
        <v>58</v>
      </c>
      <c r="E407" t="s">
        <v>59</v>
      </c>
      <c r="F407" t="s">
        <v>1097</v>
      </c>
      <c r="G407" s="1">
        <v>23558</v>
      </c>
      <c r="H407">
        <v>89800</v>
      </c>
    </row>
    <row r="408" spans="1:8" x14ac:dyDescent="0.45">
      <c r="A408" t="s">
        <v>474</v>
      </c>
      <c r="B408" t="s">
        <v>1330</v>
      </c>
      <c r="C408" t="s">
        <v>630</v>
      </c>
      <c r="D408" t="s">
        <v>18</v>
      </c>
      <c r="E408" t="s">
        <v>78</v>
      </c>
      <c r="F408" t="s">
        <v>1331</v>
      </c>
      <c r="G408" s="1">
        <v>42214</v>
      </c>
      <c r="H408">
        <v>832988</v>
      </c>
    </row>
    <row r="409" spans="1:8" x14ac:dyDescent="0.45">
      <c r="A409" t="s">
        <v>475</v>
      </c>
      <c r="B409" t="s">
        <v>1332</v>
      </c>
      <c r="C409" t="s">
        <v>630</v>
      </c>
      <c r="D409" t="s">
        <v>35</v>
      </c>
      <c r="E409" t="s">
        <v>123</v>
      </c>
      <c r="F409" t="s">
        <v>1333</v>
      </c>
      <c r="G409" s="1">
        <v>39758</v>
      </c>
      <c r="H409">
        <v>91419</v>
      </c>
    </row>
    <row r="410" spans="1:8" x14ac:dyDescent="0.45">
      <c r="A410" t="s">
        <v>1334</v>
      </c>
      <c r="B410" t="s">
        <v>1335</v>
      </c>
      <c r="C410" t="s">
        <v>630</v>
      </c>
      <c r="D410" t="s">
        <v>82</v>
      </c>
      <c r="E410" t="s">
        <v>113</v>
      </c>
      <c r="F410" t="s">
        <v>1336</v>
      </c>
      <c r="G410" s="1">
        <v>23832</v>
      </c>
      <c r="H410">
        <v>87347</v>
      </c>
    </row>
    <row r="411" spans="1:8" x14ac:dyDescent="0.45">
      <c r="A411" t="s">
        <v>476</v>
      </c>
      <c r="B411" t="s">
        <v>1337</v>
      </c>
      <c r="C411" t="s">
        <v>630</v>
      </c>
      <c r="D411" t="s">
        <v>51</v>
      </c>
      <c r="E411" t="s">
        <v>477</v>
      </c>
      <c r="F411" t="s">
        <v>675</v>
      </c>
      <c r="G411" s="1">
        <v>42083</v>
      </c>
      <c r="H411">
        <v>1040971</v>
      </c>
    </row>
    <row r="412" spans="1:8" x14ac:dyDescent="0.45">
      <c r="A412" t="s">
        <v>478</v>
      </c>
      <c r="B412" t="s">
        <v>1338</v>
      </c>
      <c r="C412" t="s">
        <v>630</v>
      </c>
      <c r="D412" t="s">
        <v>18</v>
      </c>
      <c r="E412" t="s">
        <v>479</v>
      </c>
      <c r="F412" t="s">
        <v>1339</v>
      </c>
      <c r="G412" s="1">
        <v>30224</v>
      </c>
      <c r="H412">
        <v>91440</v>
      </c>
    </row>
    <row r="413" spans="1:8" x14ac:dyDescent="0.45">
      <c r="A413" t="s">
        <v>480</v>
      </c>
      <c r="B413" t="s">
        <v>1340</v>
      </c>
      <c r="C413" t="s">
        <v>630</v>
      </c>
      <c r="D413" t="s">
        <v>18</v>
      </c>
      <c r="E413" t="s">
        <v>203</v>
      </c>
      <c r="F413" t="s">
        <v>974</v>
      </c>
      <c r="G413" s="1">
        <v>39630</v>
      </c>
      <c r="H413">
        <v>1430602</v>
      </c>
    </row>
    <row r="414" spans="1:8" x14ac:dyDescent="0.45">
      <c r="A414" t="s">
        <v>481</v>
      </c>
      <c r="B414" t="s">
        <v>1341</v>
      </c>
      <c r="C414" t="s">
        <v>630</v>
      </c>
      <c r="D414" t="s">
        <v>41</v>
      </c>
      <c r="E414" t="s">
        <v>44</v>
      </c>
      <c r="F414" t="s">
        <v>734</v>
      </c>
      <c r="H414">
        <v>92122</v>
      </c>
    </row>
    <row r="415" spans="1:8" x14ac:dyDescent="0.45">
      <c r="A415" t="s">
        <v>482</v>
      </c>
      <c r="B415" t="s">
        <v>1342</v>
      </c>
      <c r="C415" t="s">
        <v>630</v>
      </c>
      <c r="D415" t="s">
        <v>51</v>
      </c>
      <c r="E415" t="s">
        <v>52</v>
      </c>
      <c r="F415" t="s">
        <v>709</v>
      </c>
      <c r="H415">
        <v>1063761</v>
      </c>
    </row>
    <row r="416" spans="1:8" x14ac:dyDescent="0.45">
      <c r="A416" t="s">
        <v>1343</v>
      </c>
      <c r="B416" t="s">
        <v>1344</v>
      </c>
      <c r="C416" t="s">
        <v>630</v>
      </c>
      <c r="D416" t="s">
        <v>46</v>
      </c>
      <c r="E416" t="s">
        <v>378</v>
      </c>
      <c r="F416" t="s">
        <v>675</v>
      </c>
      <c r="H416">
        <v>64040</v>
      </c>
    </row>
    <row r="417" spans="1:8" x14ac:dyDescent="0.45">
      <c r="A417" t="s">
        <v>483</v>
      </c>
      <c r="B417" t="s">
        <v>1345</v>
      </c>
      <c r="C417" t="s">
        <v>630</v>
      </c>
      <c r="D417" t="s">
        <v>18</v>
      </c>
      <c r="E417" t="s">
        <v>78</v>
      </c>
      <c r="F417" t="s">
        <v>1346</v>
      </c>
      <c r="H417">
        <v>791519</v>
      </c>
    </row>
    <row r="418" spans="1:8" x14ac:dyDescent="0.45">
      <c r="A418" t="s">
        <v>484</v>
      </c>
      <c r="B418" t="s">
        <v>1347</v>
      </c>
      <c r="C418" t="s">
        <v>630</v>
      </c>
      <c r="D418" t="s">
        <v>12</v>
      </c>
      <c r="E418" t="s">
        <v>163</v>
      </c>
      <c r="F418" t="s">
        <v>1022</v>
      </c>
      <c r="G418" s="1">
        <v>39771</v>
      </c>
      <c r="H418">
        <v>861878</v>
      </c>
    </row>
    <row r="419" spans="1:8" x14ac:dyDescent="0.45">
      <c r="A419" t="s">
        <v>485</v>
      </c>
      <c r="B419" t="s">
        <v>1348</v>
      </c>
      <c r="C419" t="s">
        <v>630</v>
      </c>
      <c r="D419" t="s">
        <v>41</v>
      </c>
      <c r="E419" t="s">
        <v>42</v>
      </c>
      <c r="F419" t="s">
        <v>1068</v>
      </c>
      <c r="H419">
        <v>1032208</v>
      </c>
    </row>
    <row r="420" spans="1:8" x14ac:dyDescent="0.45">
      <c r="A420" t="s">
        <v>486</v>
      </c>
      <c r="B420" t="s">
        <v>1349</v>
      </c>
      <c r="C420" t="s">
        <v>630</v>
      </c>
      <c r="D420" t="s">
        <v>46</v>
      </c>
      <c r="E420" t="s">
        <v>104</v>
      </c>
      <c r="F420" t="s">
        <v>734</v>
      </c>
      <c r="G420" s="1">
        <v>32294</v>
      </c>
      <c r="H420">
        <v>750556</v>
      </c>
    </row>
    <row r="421" spans="1:8" x14ac:dyDescent="0.45">
      <c r="A421" t="s">
        <v>1350</v>
      </c>
      <c r="B421" t="s">
        <v>1351</v>
      </c>
      <c r="C421" t="s">
        <v>630</v>
      </c>
      <c r="D421" t="s">
        <v>46</v>
      </c>
      <c r="E421" t="s">
        <v>378</v>
      </c>
      <c r="F421" t="s">
        <v>704</v>
      </c>
      <c r="H421">
        <v>93751</v>
      </c>
    </row>
    <row r="422" spans="1:8" x14ac:dyDescent="0.45">
      <c r="A422" t="s">
        <v>487</v>
      </c>
      <c r="B422" t="s">
        <v>1352</v>
      </c>
      <c r="C422" t="s">
        <v>630</v>
      </c>
      <c r="D422" t="s">
        <v>21</v>
      </c>
      <c r="E422" t="s">
        <v>488</v>
      </c>
      <c r="F422" t="s">
        <v>645</v>
      </c>
      <c r="G422" s="1">
        <v>41092</v>
      </c>
      <c r="H422">
        <v>1137789</v>
      </c>
    </row>
    <row r="423" spans="1:8" x14ac:dyDescent="0.45">
      <c r="A423" t="s">
        <v>489</v>
      </c>
      <c r="B423" t="s">
        <v>1353</v>
      </c>
      <c r="C423" t="s">
        <v>630</v>
      </c>
      <c r="D423" t="s">
        <v>35</v>
      </c>
      <c r="E423" t="s">
        <v>490</v>
      </c>
      <c r="F423" t="s">
        <v>1354</v>
      </c>
      <c r="H423">
        <v>16918</v>
      </c>
    </row>
    <row r="424" spans="1:8" x14ac:dyDescent="0.45">
      <c r="A424" t="s">
        <v>491</v>
      </c>
      <c r="B424" t="s">
        <v>1355</v>
      </c>
      <c r="C424" t="s">
        <v>630</v>
      </c>
      <c r="D424" t="s">
        <v>18</v>
      </c>
      <c r="E424" t="s">
        <v>479</v>
      </c>
      <c r="F424" t="s">
        <v>1356</v>
      </c>
      <c r="G424" s="1">
        <v>30224</v>
      </c>
      <c r="H424">
        <v>93556</v>
      </c>
    </row>
    <row r="425" spans="1:8" x14ac:dyDescent="0.45">
      <c r="A425" t="s">
        <v>492</v>
      </c>
      <c r="B425" t="s">
        <v>1357</v>
      </c>
      <c r="C425" t="s">
        <v>630</v>
      </c>
      <c r="D425" t="s">
        <v>21</v>
      </c>
      <c r="E425" t="s">
        <v>33</v>
      </c>
      <c r="F425" t="s">
        <v>1358</v>
      </c>
      <c r="G425" s="1">
        <v>42075</v>
      </c>
      <c r="H425">
        <v>4127</v>
      </c>
    </row>
    <row r="426" spans="1:8" x14ac:dyDescent="0.45">
      <c r="A426" t="s">
        <v>493</v>
      </c>
      <c r="B426" t="s">
        <v>1359</v>
      </c>
      <c r="C426" t="s">
        <v>630</v>
      </c>
      <c r="D426" t="s">
        <v>82</v>
      </c>
      <c r="E426" t="s">
        <v>83</v>
      </c>
      <c r="F426" t="s">
        <v>1360</v>
      </c>
      <c r="G426" s="1">
        <v>39605</v>
      </c>
      <c r="H426">
        <v>7332</v>
      </c>
    </row>
    <row r="427" spans="1:8" x14ac:dyDescent="0.45">
      <c r="A427" t="s">
        <v>494</v>
      </c>
      <c r="B427" t="s">
        <v>1361</v>
      </c>
      <c r="C427" t="s">
        <v>630</v>
      </c>
      <c r="D427" t="s">
        <v>46</v>
      </c>
      <c r="E427" t="s">
        <v>99</v>
      </c>
      <c r="F427" t="s">
        <v>810</v>
      </c>
      <c r="G427" s="1">
        <v>42326</v>
      </c>
      <c r="H427">
        <v>1601712</v>
      </c>
    </row>
    <row r="428" spans="1:8" x14ac:dyDescent="0.45">
      <c r="A428" t="s">
        <v>495</v>
      </c>
      <c r="B428" t="s">
        <v>1362</v>
      </c>
      <c r="C428" t="s">
        <v>630</v>
      </c>
      <c r="D428" t="s">
        <v>24</v>
      </c>
      <c r="E428" t="s">
        <v>29</v>
      </c>
      <c r="F428" t="s">
        <v>1363</v>
      </c>
      <c r="H428">
        <v>310764</v>
      </c>
    </row>
    <row r="429" spans="1:8" x14ac:dyDescent="0.45">
      <c r="A429" t="s">
        <v>496</v>
      </c>
      <c r="B429" t="s">
        <v>1364</v>
      </c>
      <c r="C429" t="s">
        <v>630</v>
      </c>
      <c r="D429" t="s">
        <v>21</v>
      </c>
      <c r="E429" t="s">
        <v>31</v>
      </c>
      <c r="F429" t="s">
        <v>1010</v>
      </c>
      <c r="G429" s="1">
        <v>37705</v>
      </c>
      <c r="H429">
        <v>849399</v>
      </c>
    </row>
    <row r="430" spans="1:8" x14ac:dyDescent="0.45">
      <c r="A430" t="s">
        <v>497</v>
      </c>
      <c r="B430" t="s">
        <v>1365</v>
      </c>
      <c r="C430" t="s">
        <v>630</v>
      </c>
      <c r="D430" t="s">
        <v>35</v>
      </c>
      <c r="E430" t="s">
        <v>498</v>
      </c>
      <c r="F430" t="s">
        <v>714</v>
      </c>
      <c r="G430" s="1">
        <v>31777</v>
      </c>
      <c r="H430">
        <v>96021</v>
      </c>
    </row>
    <row r="431" spans="1:8" x14ac:dyDescent="0.45">
      <c r="A431" t="s">
        <v>499</v>
      </c>
      <c r="B431" t="s">
        <v>1366</v>
      </c>
      <c r="C431" t="s">
        <v>630</v>
      </c>
      <c r="D431" t="s">
        <v>181</v>
      </c>
      <c r="E431" t="s">
        <v>182</v>
      </c>
      <c r="F431" t="s">
        <v>819</v>
      </c>
      <c r="G431" s="1">
        <v>30650</v>
      </c>
      <c r="H431">
        <v>732717</v>
      </c>
    </row>
    <row r="432" spans="1:8" x14ac:dyDescent="0.45">
      <c r="A432" t="s">
        <v>500</v>
      </c>
      <c r="B432" t="s">
        <v>1367</v>
      </c>
      <c r="C432" t="s">
        <v>630</v>
      </c>
      <c r="D432" t="s">
        <v>35</v>
      </c>
      <c r="E432" t="s">
        <v>501</v>
      </c>
      <c r="F432" t="s">
        <v>677</v>
      </c>
      <c r="G432" s="1">
        <v>27941</v>
      </c>
      <c r="H432">
        <v>24545</v>
      </c>
    </row>
    <row r="433" spans="1:8" x14ac:dyDescent="0.45">
      <c r="A433" t="s">
        <v>502</v>
      </c>
      <c r="B433" t="s">
        <v>1368</v>
      </c>
      <c r="C433" t="s">
        <v>630</v>
      </c>
      <c r="D433" t="s">
        <v>21</v>
      </c>
      <c r="E433" t="s">
        <v>31</v>
      </c>
      <c r="F433" t="s">
        <v>1369</v>
      </c>
      <c r="G433" s="1">
        <v>39356</v>
      </c>
      <c r="H433">
        <v>816761</v>
      </c>
    </row>
    <row r="434" spans="1:8" x14ac:dyDescent="0.45">
      <c r="A434" t="s">
        <v>503</v>
      </c>
      <c r="B434" t="s">
        <v>1370</v>
      </c>
      <c r="C434" t="s">
        <v>630</v>
      </c>
      <c r="D434" t="s">
        <v>12</v>
      </c>
      <c r="E434" t="s">
        <v>90</v>
      </c>
      <c r="F434" t="s">
        <v>1097</v>
      </c>
      <c r="G434" s="1">
        <v>42524</v>
      </c>
      <c r="H434">
        <v>1260221</v>
      </c>
    </row>
    <row r="435" spans="1:8" x14ac:dyDescent="0.45">
      <c r="A435" t="s">
        <v>504</v>
      </c>
      <c r="B435" t="s">
        <v>1371</v>
      </c>
      <c r="C435" t="s">
        <v>630</v>
      </c>
      <c r="D435" t="s">
        <v>21</v>
      </c>
      <c r="E435" t="s">
        <v>505</v>
      </c>
      <c r="F435" t="s">
        <v>1017</v>
      </c>
      <c r="G435" s="1">
        <v>40833</v>
      </c>
      <c r="H435">
        <v>1385157</v>
      </c>
    </row>
    <row r="436" spans="1:8" x14ac:dyDescent="0.45">
      <c r="A436" t="s">
        <v>506</v>
      </c>
      <c r="B436" t="s">
        <v>1372</v>
      </c>
      <c r="C436" t="s">
        <v>630</v>
      </c>
      <c r="D436" t="s">
        <v>18</v>
      </c>
      <c r="E436" t="s">
        <v>507</v>
      </c>
      <c r="F436" t="s">
        <v>1373</v>
      </c>
      <c r="G436" s="1">
        <v>27759</v>
      </c>
      <c r="H436">
        <v>39899</v>
      </c>
    </row>
    <row r="437" spans="1:8" x14ac:dyDescent="0.45">
      <c r="A437" t="s">
        <v>508</v>
      </c>
      <c r="B437" t="s">
        <v>1374</v>
      </c>
      <c r="C437" t="s">
        <v>630</v>
      </c>
      <c r="D437" t="s">
        <v>18</v>
      </c>
      <c r="E437" t="s">
        <v>196</v>
      </c>
      <c r="F437" t="s">
        <v>702</v>
      </c>
      <c r="G437" s="1">
        <v>28125</v>
      </c>
      <c r="H437">
        <v>27419</v>
      </c>
    </row>
    <row r="438" spans="1:8" x14ac:dyDescent="0.45">
      <c r="A438" t="s">
        <v>509</v>
      </c>
      <c r="B438" t="s">
        <v>1375</v>
      </c>
      <c r="C438" t="s">
        <v>630</v>
      </c>
      <c r="D438" t="s">
        <v>18</v>
      </c>
      <c r="E438" t="s">
        <v>288</v>
      </c>
      <c r="F438" t="s">
        <v>675</v>
      </c>
      <c r="H438">
        <v>98246</v>
      </c>
    </row>
    <row r="439" spans="1:8" x14ac:dyDescent="0.45">
      <c r="A439" t="s">
        <v>510</v>
      </c>
      <c r="B439" t="s">
        <v>1376</v>
      </c>
      <c r="C439" t="s">
        <v>630</v>
      </c>
      <c r="D439" t="s">
        <v>18</v>
      </c>
      <c r="E439" t="s">
        <v>256</v>
      </c>
      <c r="F439" t="s">
        <v>1346</v>
      </c>
      <c r="G439" s="1">
        <v>31320</v>
      </c>
      <c r="H439">
        <v>109198</v>
      </c>
    </row>
    <row r="440" spans="1:8" x14ac:dyDescent="0.45">
      <c r="A440" t="s">
        <v>511</v>
      </c>
      <c r="B440" t="s">
        <v>1377</v>
      </c>
      <c r="C440" t="s">
        <v>630</v>
      </c>
      <c r="D440" t="s">
        <v>46</v>
      </c>
      <c r="E440" t="s">
        <v>47</v>
      </c>
      <c r="F440" t="s">
        <v>1378</v>
      </c>
      <c r="G440" s="1">
        <v>32628</v>
      </c>
      <c r="H440">
        <v>320335</v>
      </c>
    </row>
    <row r="441" spans="1:8" x14ac:dyDescent="0.45">
      <c r="A441" t="s">
        <v>512</v>
      </c>
      <c r="B441" t="s">
        <v>1379</v>
      </c>
      <c r="C441" t="s">
        <v>630</v>
      </c>
      <c r="D441" t="s">
        <v>24</v>
      </c>
      <c r="E441" t="s">
        <v>29</v>
      </c>
      <c r="F441" t="s">
        <v>1271</v>
      </c>
      <c r="H441">
        <v>97745</v>
      </c>
    </row>
    <row r="442" spans="1:8" x14ac:dyDescent="0.45">
      <c r="A442" t="s">
        <v>513</v>
      </c>
      <c r="B442" t="s">
        <v>1380</v>
      </c>
      <c r="C442" t="s">
        <v>630</v>
      </c>
      <c r="D442" t="s">
        <v>18</v>
      </c>
      <c r="E442" t="s">
        <v>76</v>
      </c>
      <c r="F442" t="s">
        <v>1381</v>
      </c>
      <c r="G442" s="1">
        <v>40898</v>
      </c>
      <c r="H442">
        <v>1526520</v>
      </c>
    </row>
    <row r="443" spans="1:8" x14ac:dyDescent="0.45">
      <c r="A443" t="s">
        <v>1382</v>
      </c>
      <c r="B443" t="s">
        <v>1383</v>
      </c>
      <c r="C443" t="s">
        <v>630</v>
      </c>
      <c r="D443" t="s">
        <v>46</v>
      </c>
      <c r="E443" t="s">
        <v>378</v>
      </c>
      <c r="F443" t="s">
        <v>1384</v>
      </c>
      <c r="H443">
        <v>1113169</v>
      </c>
    </row>
    <row r="444" spans="1:8" x14ac:dyDescent="0.45">
      <c r="A444" t="s">
        <v>514</v>
      </c>
      <c r="B444" t="s">
        <v>1385</v>
      </c>
      <c r="C444" t="s">
        <v>630</v>
      </c>
      <c r="D444" t="s">
        <v>46</v>
      </c>
      <c r="E444" t="s">
        <v>49</v>
      </c>
      <c r="F444" t="s">
        <v>675</v>
      </c>
      <c r="H444">
        <v>86312</v>
      </c>
    </row>
    <row r="445" spans="1:8" x14ac:dyDescent="0.45">
      <c r="A445" t="s">
        <v>515</v>
      </c>
      <c r="B445" t="s">
        <v>1386</v>
      </c>
      <c r="C445" t="s">
        <v>630</v>
      </c>
      <c r="D445" t="s">
        <v>18</v>
      </c>
      <c r="E445" t="s">
        <v>516</v>
      </c>
      <c r="F445" t="s">
        <v>1387</v>
      </c>
      <c r="G445" s="1">
        <v>41663</v>
      </c>
      <c r="H445">
        <v>916365</v>
      </c>
    </row>
    <row r="446" spans="1:8" x14ac:dyDescent="0.45">
      <c r="A446" t="s">
        <v>517</v>
      </c>
      <c r="B446" t="s">
        <v>1388</v>
      </c>
      <c r="C446" t="s">
        <v>630</v>
      </c>
      <c r="D446" t="s">
        <v>35</v>
      </c>
      <c r="E446" t="s">
        <v>123</v>
      </c>
      <c r="F446" t="s">
        <v>1389</v>
      </c>
      <c r="H446">
        <v>100493</v>
      </c>
    </row>
    <row r="447" spans="1:8" x14ac:dyDescent="0.45">
      <c r="A447" t="s">
        <v>518</v>
      </c>
      <c r="B447" t="s">
        <v>1390</v>
      </c>
      <c r="C447" t="s">
        <v>630</v>
      </c>
      <c r="D447" t="s">
        <v>82</v>
      </c>
      <c r="E447" t="s">
        <v>340</v>
      </c>
      <c r="F447" t="s">
        <v>1391</v>
      </c>
      <c r="G447" s="1">
        <v>39352</v>
      </c>
      <c r="H447">
        <v>50104</v>
      </c>
    </row>
    <row r="448" spans="1:8" x14ac:dyDescent="0.45">
      <c r="A448" t="s">
        <v>519</v>
      </c>
      <c r="B448" t="s">
        <v>1392</v>
      </c>
      <c r="C448" t="s">
        <v>630</v>
      </c>
      <c r="D448" t="s">
        <v>21</v>
      </c>
      <c r="E448" t="s">
        <v>56</v>
      </c>
      <c r="F448" t="s">
        <v>671</v>
      </c>
      <c r="G448" s="1">
        <v>39449</v>
      </c>
      <c r="H448">
        <v>721683</v>
      </c>
    </row>
    <row r="449" spans="1:8" x14ac:dyDescent="0.45">
      <c r="A449" t="s">
        <v>1393</v>
      </c>
      <c r="B449" t="s">
        <v>1394</v>
      </c>
      <c r="C449" t="s">
        <v>630</v>
      </c>
      <c r="D449" t="s">
        <v>18</v>
      </c>
      <c r="E449" t="s">
        <v>203</v>
      </c>
      <c r="F449" t="s">
        <v>675</v>
      </c>
      <c r="H449">
        <v>1105705</v>
      </c>
    </row>
    <row r="450" spans="1:8" x14ac:dyDescent="0.45">
      <c r="A450" t="s">
        <v>520</v>
      </c>
      <c r="B450" t="s">
        <v>1395</v>
      </c>
      <c r="C450" t="s">
        <v>630</v>
      </c>
      <c r="D450" t="s">
        <v>21</v>
      </c>
      <c r="E450" t="s">
        <v>33</v>
      </c>
      <c r="F450" t="s">
        <v>819</v>
      </c>
      <c r="H450">
        <v>97476</v>
      </c>
    </row>
    <row r="451" spans="1:8" x14ac:dyDescent="0.45">
      <c r="A451" t="s">
        <v>521</v>
      </c>
      <c r="B451" t="s">
        <v>1396</v>
      </c>
      <c r="C451" t="s">
        <v>630</v>
      </c>
      <c r="D451" t="s">
        <v>12</v>
      </c>
      <c r="E451" t="s">
        <v>163</v>
      </c>
      <c r="F451" t="s">
        <v>802</v>
      </c>
      <c r="G451" s="1">
        <v>28855</v>
      </c>
      <c r="H451">
        <v>217346</v>
      </c>
    </row>
    <row r="452" spans="1:8" x14ac:dyDescent="0.45">
      <c r="A452" t="s">
        <v>522</v>
      </c>
      <c r="B452" t="s">
        <v>1397</v>
      </c>
      <c r="C452" t="s">
        <v>630</v>
      </c>
      <c r="D452" t="s">
        <v>18</v>
      </c>
      <c r="E452" t="s">
        <v>288</v>
      </c>
      <c r="F452" t="s">
        <v>1384</v>
      </c>
      <c r="G452" s="1">
        <v>41760</v>
      </c>
      <c r="H452">
        <v>1336917</v>
      </c>
    </row>
    <row r="453" spans="1:8" x14ac:dyDescent="0.45">
      <c r="A453" t="s">
        <v>523</v>
      </c>
      <c r="B453" t="s">
        <v>1397</v>
      </c>
      <c r="C453" t="s">
        <v>630</v>
      </c>
      <c r="D453" t="s">
        <v>18</v>
      </c>
      <c r="E453" t="s">
        <v>288</v>
      </c>
      <c r="F453" t="s">
        <v>1384</v>
      </c>
      <c r="G453" s="1">
        <v>42454</v>
      </c>
      <c r="H453">
        <v>1336917</v>
      </c>
    </row>
    <row r="454" spans="1:8" x14ac:dyDescent="0.45">
      <c r="A454" t="s">
        <v>524</v>
      </c>
      <c r="B454" t="s">
        <v>1398</v>
      </c>
      <c r="C454" t="s">
        <v>630</v>
      </c>
      <c r="D454" t="s">
        <v>12</v>
      </c>
      <c r="E454" t="s">
        <v>13</v>
      </c>
      <c r="F454" t="s">
        <v>738</v>
      </c>
      <c r="G454" s="1">
        <v>42250</v>
      </c>
      <c r="H454">
        <v>100517</v>
      </c>
    </row>
    <row r="455" spans="1:8" x14ac:dyDescent="0.45">
      <c r="A455" t="s">
        <v>525</v>
      </c>
      <c r="B455" t="s">
        <v>1399</v>
      </c>
      <c r="C455" t="s">
        <v>630</v>
      </c>
      <c r="D455" t="s">
        <v>51</v>
      </c>
      <c r="E455" t="s">
        <v>233</v>
      </c>
      <c r="F455" t="s">
        <v>1400</v>
      </c>
      <c r="G455" s="1">
        <v>42436</v>
      </c>
      <c r="H455">
        <v>74208</v>
      </c>
    </row>
    <row r="456" spans="1:8" x14ac:dyDescent="0.45">
      <c r="A456" t="s">
        <v>1401</v>
      </c>
      <c r="B456" t="s">
        <v>1402</v>
      </c>
      <c r="C456" t="s">
        <v>630</v>
      </c>
      <c r="D456" t="s">
        <v>24</v>
      </c>
      <c r="E456" t="s">
        <v>198</v>
      </c>
      <c r="F456" t="s">
        <v>1403</v>
      </c>
      <c r="G456" s="1">
        <v>41902</v>
      </c>
      <c r="H456">
        <v>352915</v>
      </c>
    </row>
    <row r="457" spans="1:8" x14ac:dyDescent="0.45">
      <c r="A457" t="s">
        <v>526</v>
      </c>
      <c r="B457" t="s">
        <v>1404</v>
      </c>
      <c r="C457" t="s">
        <v>630</v>
      </c>
      <c r="D457" t="s">
        <v>18</v>
      </c>
      <c r="E457" t="s">
        <v>78</v>
      </c>
      <c r="F457" t="s">
        <v>1405</v>
      </c>
      <c r="G457" s="1">
        <v>42478</v>
      </c>
      <c r="H457">
        <v>1403568</v>
      </c>
    </row>
    <row r="458" spans="1:8" x14ac:dyDescent="0.45">
      <c r="A458" t="s">
        <v>527</v>
      </c>
      <c r="B458" t="s">
        <v>1406</v>
      </c>
      <c r="C458" t="s">
        <v>630</v>
      </c>
      <c r="D458" t="s">
        <v>24</v>
      </c>
      <c r="E458" t="s">
        <v>80</v>
      </c>
      <c r="F458" t="s">
        <v>1407</v>
      </c>
      <c r="G458" s="1">
        <v>34516</v>
      </c>
      <c r="H458">
        <v>731766</v>
      </c>
    </row>
    <row r="459" spans="1:8" x14ac:dyDescent="0.45">
      <c r="A459" t="s">
        <v>528</v>
      </c>
      <c r="B459" t="s">
        <v>1408</v>
      </c>
      <c r="C459" t="s">
        <v>630</v>
      </c>
      <c r="D459" t="s">
        <v>46</v>
      </c>
      <c r="E459" t="s">
        <v>378</v>
      </c>
      <c r="F459" t="s">
        <v>1409</v>
      </c>
      <c r="G459" s="1">
        <v>34394</v>
      </c>
      <c r="H459">
        <v>5513</v>
      </c>
    </row>
    <row r="460" spans="1:8" x14ac:dyDescent="0.45">
      <c r="A460" t="s">
        <v>529</v>
      </c>
      <c r="B460" t="s">
        <v>1410</v>
      </c>
      <c r="C460" t="s">
        <v>630</v>
      </c>
      <c r="D460" t="s">
        <v>12</v>
      </c>
      <c r="E460" t="s">
        <v>177</v>
      </c>
      <c r="F460" t="s">
        <v>771</v>
      </c>
      <c r="H460">
        <v>100885</v>
      </c>
    </row>
    <row r="461" spans="1:8" x14ac:dyDescent="0.45">
      <c r="A461" t="s">
        <v>530</v>
      </c>
      <c r="B461" t="s">
        <v>1411</v>
      </c>
      <c r="C461" t="s">
        <v>630</v>
      </c>
      <c r="D461" t="s">
        <v>12</v>
      </c>
      <c r="E461" t="s">
        <v>145</v>
      </c>
      <c r="F461" t="s">
        <v>734</v>
      </c>
      <c r="H461">
        <v>1090727</v>
      </c>
    </row>
    <row r="462" spans="1:8" x14ac:dyDescent="0.45">
      <c r="A462" t="s">
        <v>531</v>
      </c>
      <c r="B462" t="s">
        <v>1412</v>
      </c>
      <c r="C462" t="s">
        <v>630</v>
      </c>
      <c r="D462" t="s">
        <v>18</v>
      </c>
      <c r="E462" t="s">
        <v>256</v>
      </c>
      <c r="F462" t="s">
        <v>812</v>
      </c>
      <c r="G462" s="1">
        <v>40217</v>
      </c>
      <c r="H462">
        <v>912615</v>
      </c>
    </row>
    <row r="463" spans="1:8" x14ac:dyDescent="0.45">
      <c r="A463" t="s">
        <v>1413</v>
      </c>
      <c r="B463" t="s">
        <v>1414</v>
      </c>
      <c r="C463" t="s">
        <v>630</v>
      </c>
      <c r="D463" t="s">
        <v>12</v>
      </c>
      <c r="E463" t="s">
        <v>1415</v>
      </c>
      <c r="F463" t="s">
        <v>810</v>
      </c>
      <c r="G463" s="1">
        <v>41902</v>
      </c>
      <c r="H463">
        <v>1067701</v>
      </c>
    </row>
    <row r="464" spans="1:8" x14ac:dyDescent="0.45">
      <c r="A464" t="s">
        <v>532</v>
      </c>
      <c r="B464" t="s">
        <v>1416</v>
      </c>
      <c r="C464" t="s">
        <v>630</v>
      </c>
      <c r="D464" t="s">
        <v>46</v>
      </c>
      <c r="E464" t="s">
        <v>104</v>
      </c>
      <c r="F464" t="s">
        <v>702</v>
      </c>
      <c r="H464">
        <v>36104</v>
      </c>
    </row>
    <row r="465" spans="1:8" x14ac:dyDescent="0.45">
      <c r="A465" t="s">
        <v>533</v>
      </c>
      <c r="B465" t="s">
        <v>1417</v>
      </c>
      <c r="C465" t="s">
        <v>630</v>
      </c>
      <c r="D465" t="s">
        <v>12</v>
      </c>
      <c r="E465" t="s">
        <v>163</v>
      </c>
      <c r="F465" t="s">
        <v>669</v>
      </c>
      <c r="H465">
        <v>101829</v>
      </c>
    </row>
    <row r="466" spans="1:8" x14ac:dyDescent="0.45">
      <c r="A466" t="s">
        <v>534</v>
      </c>
      <c r="B466" t="s">
        <v>1418</v>
      </c>
      <c r="C466" t="s">
        <v>630</v>
      </c>
      <c r="D466" t="s">
        <v>21</v>
      </c>
      <c r="E466" t="s">
        <v>56</v>
      </c>
      <c r="F466" t="s">
        <v>851</v>
      </c>
      <c r="G466" s="1">
        <v>40168</v>
      </c>
      <c r="H466">
        <v>1403161</v>
      </c>
    </row>
    <row r="467" spans="1:8" x14ac:dyDescent="0.45">
      <c r="A467" t="s">
        <v>535</v>
      </c>
      <c r="B467" t="s">
        <v>1419</v>
      </c>
      <c r="C467" t="s">
        <v>630</v>
      </c>
      <c r="D467" t="s">
        <v>24</v>
      </c>
      <c r="E467" t="s">
        <v>29</v>
      </c>
      <c r="F467" t="s">
        <v>939</v>
      </c>
      <c r="G467" s="1">
        <v>39125</v>
      </c>
      <c r="H467">
        <v>203527</v>
      </c>
    </row>
    <row r="468" spans="1:8" x14ac:dyDescent="0.45">
      <c r="A468" t="s">
        <v>536</v>
      </c>
      <c r="B468" t="s">
        <v>1420</v>
      </c>
      <c r="C468" t="s">
        <v>630</v>
      </c>
      <c r="D468" t="s">
        <v>18</v>
      </c>
      <c r="E468" t="s">
        <v>288</v>
      </c>
      <c r="F468" t="s">
        <v>1297</v>
      </c>
      <c r="G468" s="1">
        <v>29036</v>
      </c>
      <c r="H468">
        <v>103379</v>
      </c>
    </row>
    <row r="469" spans="1:8" x14ac:dyDescent="0.45">
      <c r="A469" t="s">
        <v>537</v>
      </c>
      <c r="B469" t="s">
        <v>1421</v>
      </c>
      <c r="C469" t="s">
        <v>630</v>
      </c>
      <c r="D469" t="s">
        <v>18</v>
      </c>
      <c r="E469" t="s">
        <v>203</v>
      </c>
      <c r="F469" t="s">
        <v>675</v>
      </c>
      <c r="H469">
        <v>1339947</v>
      </c>
    </row>
    <row r="470" spans="1:8" x14ac:dyDescent="0.45">
      <c r="A470" t="s">
        <v>538</v>
      </c>
      <c r="B470" t="s">
        <v>1422</v>
      </c>
      <c r="C470" t="s">
        <v>630</v>
      </c>
      <c r="D470" t="s">
        <v>82</v>
      </c>
      <c r="E470" t="s">
        <v>340</v>
      </c>
      <c r="F470" t="s">
        <v>1391</v>
      </c>
      <c r="H470">
        <v>1035002</v>
      </c>
    </row>
    <row r="471" spans="1:8" x14ac:dyDescent="0.45">
      <c r="A471" t="s">
        <v>539</v>
      </c>
      <c r="B471" t="s">
        <v>1423</v>
      </c>
      <c r="C471" t="s">
        <v>630</v>
      </c>
      <c r="D471" t="s">
        <v>58</v>
      </c>
      <c r="E471" t="s">
        <v>386</v>
      </c>
      <c r="F471" t="s">
        <v>1306</v>
      </c>
      <c r="H471">
        <v>1396009</v>
      </c>
    </row>
    <row r="472" spans="1:8" x14ac:dyDescent="0.45">
      <c r="A472" t="s">
        <v>540</v>
      </c>
      <c r="B472" t="s">
        <v>1424</v>
      </c>
      <c r="C472" t="s">
        <v>630</v>
      </c>
      <c r="D472" t="s">
        <v>51</v>
      </c>
      <c r="E472" t="s">
        <v>52</v>
      </c>
      <c r="F472" t="s">
        <v>675</v>
      </c>
      <c r="H472">
        <v>899689</v>
      </c>
    </row>
    <row r="473" spans="1:8" x14ac:dyDescent="0.45">
      <c r="A473" t="s">
        <v>541</v>
      </c>
      <c r="B473" t="s">
        <v>1425</v>
      </c>
      <c r="C473" t="s">
        <v>630</v>
      </c>
      <c r="D473" t="s">
        <v>12</v>
      </c>
      <c r="E473" t="s">
        <v>210</v>
      </c>
      <c r="F473" t="s">
        <v>1426</v>
      </c>
      <c r="G473" s="1">
        <v>42285</v>
      </c>
      <c r="H473">
        <v>1442145</v>
      </c>
    </row>
    <row r="474" spans="1:8" x14ac:dyDescent="0.45">
      <c r="A474" t="s">
        <v>542</v>
      </c>
      <c r="B474" t="s">
        <v>1427</v>
      </c>
      <c r="C474" t="s">
        <v>630</v>
      </c>
      <c r="D474" t="s">
        <v>21</v>
      </c>
      <c r="E474" t="s">
        <v>56</v>
      </c>
      <c r="F474" t="s">
        <v>1428</v>
      </c>
      <c r="H474">
        <v>1014473</v>
      </c>
    </row>
    <row r="475" spans="1:8" x14ac:dyDescent="0.45">
      <c r="A475" t="s">
        <v>543</v>
      </c>
      <c r="B475" t="s">
        <v>1429</v>
      </c>
      <c r="C475" t="s">
        <v>630</v>
      </c>
      <c r="D475" t="s">
        <v>24</v>
      </c>
      <c r="E475" t="s">
        <v>65</v>
      </c>
      <c r="F475" t="s">
        <v>683</v>
      </c>
      <c r="G475" s="1">
        <v>41540</v>
      </c>
      <c r="H475">
        <v>875320</v>
      </c>
    </row>
    <row r="476" spans="1:8" x14ac:dyDescent="0.45">
      <c r="A476" t="s">
        <v>544</v>
      </c>
      <c r="B476" t="s">
        <v>1430</v>
      </c>
      <c r="C476" t="s">
        <v>630</v>
      </c>
      <c r="D476" t="s">
        <v>51</v>
      </c>
      <c r="E476" t="s">
        <v>52</v>
      </c>
      <c r="F476" t="s">
        <v>738</v>
      </c>
      <c r="G476" s="1">
        <v>39876</v>
      </c>
      <c r="H476">
        <v>740260</v>
      </c>
    </row>
    <row r="477" spans="1:8" x14ac:dyDescent="0.45">
      <c r="A477" t="s">
        <v>545</v>
      </c>
      <c r="B477" t="s">
        <v>1431</v>
      </c>
      <c r="C477" t="s">
        <v>630</v>
      </c>
      <c r="D477" t="s">
        <v>181</v>
      </c>
      <c r="E477" t="s">
        <v>182</v>
      </c>
      <c r="F477" t="s">
        <v>675</v>
      </c>
      <c r="G477" s="1">
        <v>30650</v>
      </c>
      <c r="H477">
        <v>732712</v>
      </c>
    </row>
    <row r="478" spans="1:8" x14ac:dyDescent="0.45">
      <c r="A478" t="s">
        <v>546</v>
      </c>
      <c r="B478" t="s">
        <v>1432</v>
      </c>
      <c r="C478" t="s">
        <v>630</v>
      </c>
      <c r="D478" t="s">
        <v>24</v>
      </c>
      <c r="E478" t="s">
        <v>27</v>
      </c>
      <c r="F478" t="s">
        <v>1433</v>
      </c>
      <c r="H478">
        <v>1000697</v>
      </c>
    </row>
    <row r="479" spans="1:8" x14ac:dyDescent="0.45">
      <c r="A479" t="s">
        <v>1434</v>
      </c>
      <c r="B479" t="s">
        <v>1435</v>
      </c>
      <c r="C479" t="s">
        <v>630</v>
      </c>
      <c r="D479" t="s">
        <v>35</v>
      </c>
      <c r="E479" t="s">
        <v>186</v>
      </c>
      <c r="F479" t="s">
        <v>742</v>
      </c>
      <c r="G479" s="1">
        <v>29220</v>
      </c>
      <c r="H479">
        <v>1618921</v>
      </c>
    </row>
    <row r="480" spans="1:8" x14ac:dyDescent="0.45">
      <c r="A480" t="s">
        <v>547</v>
      </c>
      <c r="B480" t="s">
        <v>1436</v>
      </c>
      <c r="C480" t="s">
        <v>630</v>
      </c>
      <c r="D480" t="s">
        <v>21</v>
      </c>
      <c r="E480" t="s">
        <v>488</v>
      </c>
      <c r="F480" t="s">
        <v>949</v>
      </c>
      <c r="G480" s="1">
        <v>39995</v>
      </c>
      <c r="H480">
        <v>106040</v>
      </c>
    </row>
    <row r="481" spans="1:8" x14ac:dyDescent="0.45">
      <c r="A481" t="s">
        <v>548</v>
      </c>
      <c r="B481" t="s">
        <v>1437</v>
      </c>
      <c r="C481" t="s">
        <v>630</v>
      </c>
      <c r="D481" t="s">
        <v>41</v>
      </c>
      <c r="E481" t="s">
        <v>44</v>
      </c>
      <c r="F481" t="s">
        <v>1038</v>
      </c>
      <c r="G481" s="1">
        <v>39752</v>
      </c>
      <c r="H481">
        <v>783325</v>
      </c>
    </row>
    <row r="482" spans="1:8" x14ac:dyDescent="0.45">
      <c r="A482" t="s">
        <v>549</v>
      </c>
      <c r="B482" t="s">
        <v>1438</v>
      </c>
      <c r="C482" t="s">
        <v>630</v>
      </c>
      <c r="D482" t="s">
        <v>46</v>
      </c>
      <c r="E482" t="s">
        <v>104</v>
      </c>
      <c r="F482" t="s">
        <v>851</v>
      </c>
      <c r="G482" s="1">
        <v>27941</v>
      </c>
      <c r="H482">
        <v>72971</v>
      </c>
    </row>
    <row r="483" spans="1:8" x14ac:dyDescent="0.45">
      <c r="A483" t="s">
        <v>550</v>
      </c>
      <c r="B483" t="s">
        <v>1439</v>
      </c>
      <c r="C483" t="s">
        <v>630</v>
      </c>
      <c r="D483" t="s">
        <v>35</v>
      </c>
      <c r="E483" t="s">
        <v>345</v>
      </c>
      <c r="F483" t="s">
        <v>1440</v>
      </c>
      <c r="H483">
        <v>865436</v>
      </c>
    </row>
    <row r="484" spans="1:8" x14ac:dyDescent="0.45">
      <c r="A484" t="s">
        <v>551</v>
      </c>
      <c r="B484" t="s">
        <v>1441</v>
      </c>
      <c r="C484" t="s">
        <v>630</v>
      </c>
      <c r="D484" t="s">
        <v>18</v>
      </c>
      <c r="E484" t="s">
        <v>479</v>
      </c>
      <c r="F484" t="s">
        <v>1442</v>
      </c>
      <c r="H484">
        <v>106640</v>
      </c>
    </row>
    <row r="485" spans="1:8" x14ac:dyDescent="0.45">
      <c r="A485" t="s">
        <v>1443</v>
      </c>
      <c r="B485" t="s">
        <v>1444</v>
      </c>
      <c r="C485" t="s">
        <v>630</v>
      </c>
      <c r="D485" t="s">
        <v>46</v>
      </c>
      <c r="E485" t="s">
        <v>388</v>
      </c>
      <c r="F485" t="s">
        <v>712</v>
      </c>
      <c r="G485" s="1">
        <v>42374</v>
      </c>
      <c r="H485">
        <v>1140536</v>
      </c>
    </row>
    <row r="486" spans="1:8" x14ac:dyDescent="0.45">
      <c r="A486" t="s">
        <v>552</v>
      </c>
      <c r="B486" t="s">
        <v>1445</v>
      </c>
      <c r="C486" t="s">
        <v>630</v>
      </c>
      <c r="D486" t="s">
        <v>12</v>
      </c>
      <c r="E486" t="s">
        <v>553</v>
      </c>
      <c r="F486" t="s">
        <v>714</v>
      </c>
      <c r="H486">
        <v>823768</v>
      </c>
    </row>
    <row r="487" spans="1:8" x14ac:dyDescent="0.45">
      <c r="A487" t="s">
        <v>554</v>
      </c>
      <c r="B487" t="s">
        <v>1446</v>
      </c>
      <c r="C487" t="s">
        <v>630</v>
      </c>
      <c r="D487" t="s">
        <v>82</v>
      </c>
      <c r="E487" t="s">
        <v>83</v>
      </c>
      <c r="F487" t="s">
        <v>1239</v>
      </c>
      <c r="G487" s="1">
        <v>27484</v>
      </c>
      <c r="H487">
        <v>107263</v>
      </c>
    </row>
    <row r="488" spans="1:8" x14ac:dyDescent="0.45">
      <c r="A488" t="s">
        <v>555</v>
      </c>
      <c r="B488" t="s">
        <v>1447</v>
      </c>
      <c r="C488" t="s">
        <v>630</v>
      </c>
      <c r="D488" t="s">
        <v>35</v>
      </c>
      <c r="E488" t="s">
        <v>167</v>
      </c>
      <c r="F488" t="s">
        <v>1448</v>
      </c>
      <c r="G488" s="1">
        <v>30194</v>
      </c>
      <c r="H488">
        <v>104169</v>
      </c>
    </row>
    <row r="489" spans="1:8" x14ac:dyDescent="0.45">
      <c r="A489" t="s">
        <v>556</v>
      </c>
      <c r="B489" t="s">
        <v>1449</v>
      </c>
      <c r="C489" t="s">
        <v>630</v>
      </c>
      <c r="D489" t="s">
        <v>58</v>
      </c>
      <c r="E489" t="s">
        <v>95</v>
      </c>
      <c r="F489" t="s">
        <v>871</v>
      </c>
      <c r="H489">
        <v>1636023</v>
      </c>
    </row>
    <row r="490" spans="1:8" x14ac:dyDescent="0.45">
      <c r="A490" t="s">
        <v>557</v>
      </c>
      <c r="B490" t="s">
        <v>1450</v>
      </c>
      <c r="C490" t="s">
        <v>630</v>
      </c>
      <c r="D490" t="s">
        <v>21</v>
      </c>
      <c r="E490" t="s">
        <v>56</v>
      </c>
      <c r="F490" t="s">
        <v>1451</v>
      </c>
      <c r="H490">
        <v>1365135</v>
      </c>
    </row>
    <row r="491" spans="1:8" x14ac:dyDescent="0.45">
      <c r="A491" t="s">
        <v>558</v>
      </c>
      <c r="B491" t="s">
        <v>1452</v>
      </c>
      <c r="C491" t="s">
        <v>630</v>
      </c>
      <c r="D491" t="s">
        <v>51</v>
      </c>
      <c r="E491" t="s">
        <v>52</v>
      </c>
      <c r="F491" t="s">
        <v>1453</v>
      </c>
      <c r="H491">
        <v>106535</v>
      </c>
    </row>
    <row r="492" spans="1:8" x14ac:dyDescent="0.45">
      <c r="A492" t="s">
        <v>559</v>
      </c>
      <c r="B492" t="s">
        <v>1454</v>
      </c>
      <c r="C492" t="s">
        <v>630</v>
      </c>
      <c r="D492" t="s">
        <v>18</v>
      </c>
      <c r="E492" t="s">
        <v>132</v>
      </c>
      <c r="F492" t="s">
        <v>1455</v>
      </c>
      <c r="H492">
        <v>1361658</v>
      </c>
    </row>
    <row r="493" spans="1:8" x14ac:dyDescent="0.45">
      <c r="A493" t="s">
        <v>560</v>
      </c>
      <c r="B493" t="s">
        <v>1456</v>
      </c>
      <c r="C493" t="s">
        <v>630</v>
      </c>
      <c r="D493" t="s">
        <v>18</v>
      </c>
      <c r="E493" t="s">
        <v>561</v>
      </c>
      <c r="F493" t="s">
        <v>1457</v>
      </c>
      <c r="G493" s="1">
        <v>39766</v>
      </c>
      <c r="H493">
        <v>1174922</v>
      </c>
    </row>
    <row r="494" spans="1:8" x14ac:dyDescent="0.45">
      <c r="A494" t="s">
        <v>562</v>
      </c>
      <c r="B494" t="s">
        <v>1458</v>
      </c>
      <c r="C494" t="s">
        <v>630</v>
      </c>
      <c r="D494" t="s">
        <v>82</v>
      </c>
      <c r="E494" t="s">
        <v>83</v>
      </c>
      <c r="F494" t="s">
        <v>677</v>
      </c>
      <c r="G494" s="1">
        <v>41811</v>
      </c>
      <c r="H494">
        <v>1168054</v>
      </c>
    </row>
    <row r="495" spans="1:8" x14ac:dyDescent="0.45">
      <c r="A495" t="s">
        <v>563</v>
      </c>
      <c r="B495" t="s">
        <v>1459</v>
      </c>
      <c r="C495" t="s">
        <v>630</v>
      </c>
      <c r="D495" t="s">
        <v>41</v>
      </c>
      <c r="E495" t="s">
        <v>42</v>
      </c>
      <c r="F495" t="s">
        <v>702</v>
      </c>
      <c r="H495">
        <v>72903</v>
      </c>
    </row>
    <row r="496" spans="1:8" x14ac:dyDescent="0.45">
      <c r="A496" t="s">
        <v>564</v>
      </c>
      <c r="B496" t="s">
        <v>1460</v>
      </c>
      <c r="C496" t="s">
        <v>630</v>
      </c>
      <c r="D496" t="s">
        <v>46</v>
      </c>
      <c r="E496" t="s">
        <v>49</v>
      </c>
      <c r="F496" t="s">
        <v>1331</v>
      </c>
      <c r="H496">
        <v>875159</v>
      </c>
    </row>
    <row r="497" spans="1:8" x14ac:dyDescent="0.45">
      <c r="A497" t="s">
        <v>565</v>
      </c>
      <c r="B497" t="s">
        <v>1461</v>
      </c>
      <c r="C497" t="s">
        <v>630</v>
      </c>
      <c r="D497" t="s">
        <v>21</v>
      </c>
      <c r="E497" t="s">
        <v>33</v>
      </c>
      <c r="F497" t="s">
        <v>647</v>
      </c>
      <c r="H497">
        <v>743988</v>
      </c>
    </row>
    <row r="498" spans="1:8" x14ac:dyDescent="0.45">
      <c r="A498" t="s">
        <v>566</v>
      </c>
      <c r="B498" t="s">
        <v>1462</v>
      </c>
      <c r="C498" t="s">
        <v>630</v>
      </c>
      <c r="D498" t="s">
        <v>82</v>
      </c>
      <c r="E498" t="s">
        <v>143</v>
      </c>
      <c r="F498" t="s">
        <v>979</v>
      </c>
      <c r="H498">
        <v>34088</v>
      </c>
    </row>
    <row r="499" spans="1:8" x14ac:dyDescent="0.45">
      <c r="A499" t="s">
        <v>567</v>
      </c>
      <c r="B499" t="s">
        <v>1463</v>
      </c>
      <c r="C499" t="s">
        <v>630</v>
      </c>
      <c r="D499" t="s">
        <v>24</v>
      </c>
      <c r="E499" t="s">
        <v>165</v>
      </c>
      <c r="F499" t="s">
        <v>1464</v>
      </c>
      <c r="G499" s="1">
        <v>39766</v>
      </c>
      <c r="H499">
        <v>818479</v>
      </c>
    </row>
    <row r="500" spans="1:8" x14ac:dyDescent="0.45">
      <c r="A500" t="s">
        <v>568</v>
      </c>
      <c r="B500" t="s">
        <v>1465</v>
      </c>
      <c r="C500" t="s">
        <v>630</v>
      </c>
      <c r="D500" t="s">
        <v>21</v>
      </c>
      <c r="E500" t="s">
        <v>175</v>
      </c>
      <c r="F500" t="s">
        <v>1256</v>
      </c>
      <c r="H500">
        <v>108772</v>
      </c>
    </row>
    <row r="501" spans="1:8" x14ac:dyDescent="0.45">
      <c r="A501" t="s">
        <v>569</v>
      </c>
      <c r="B501" t="s">
        <v>1466</v>
      </c>
      <c r="C501" t="s">
        <v>630</v>
      </c>
      <c r="D501" t="s">
        <v>12</v>
      </c>
      <c r="E501" t="s">
        <v>163</v>
      </c>
      <c r="F501" t="s">
        <v>1467</v>
      </c>
      <c r="G501" s="1">
        <v>40848</v>
      </c>
      <c r="H501">
        <v>1524472</v>
      </c>
    </row>
    <row r="502" spans="1:8" x14ac:dyDescent="0.45">
      <c r="A502" t="s">
        <v>570</v>
      </c>
      <c r="B502" t="s">
        <v>1468</v>
      </c>
      <c r="C502" t="s">
        <v>630</v>
      </c>
      <c r="D502" t="s">
        <v>21</v>
      </c>
      <c r="E502" t="s">
        <v>56</v>
      </c>
      <c r="F502" t="s">
        <v>1077</v>
      </c>
      <c r="H502">
        <v>1011006</v>
      </c>
    </row>
    <row r="503" spans="1:8" x14ac:dyDescent="0.45">
      <c r="A503" t="s">
        <v>571</v>
      </c>
      <c r="B503" t="s">
        <v>1469</v>
      </c>
      <c r="C503" t="s">
        <v>630</v>
      </c>
      <c r="D503" t="s">
        <v>18</v>
      </c>
      <c r="E503" t="s">
        <v>154</v>
      </c>
      <c r="F503" t="s">
        <v>758</v>
      </c>
      <c r="G503" s="1">
        <v>35709</v>
      </c>
      <c r="H503">
        <v>1041061</v>
      </c>
    </row>
    <row r="504" spans="1:8" x14ac:dyDescent="0.45">
      <c r="A504" t="s">
        <v>572</v>
      </c>
      <c r="B504" t="s">
        <v>1470</v>
      </c>
      <c r="C504" t="s">
        <v>630</v>
      </c>
      <c r="D504" t="s">
        <v>24</v>
      </c>
      <c r="E504" t="s">
        <v>29</v>
      </c>
      <c r="F504" t="s">
        <v>1471</v>
      </c>
      <c r="H504">
        <v>1136869</v>
      </c>
    </row>
    <row r="505" spans="1:8" x14ac:dyDescent="0.45">
      <c r="A505" t="s">
        <v>573</v>
      </c>
      <c r="B505" t="s">
        <v>1472</v>
      </c>
      <c r="C505" t="s">
        <v>630</v>
      </c>
      <c r="D505" t="s">
        <v>46</v>
      </c>
      <c r="E505" t="s">
        <v>139</v>
      </c>
      <c r="F505" t="s">
        <v>1473</v>
      </c>
      <c r="H505">
        <v>109380</v>
      </c>
    </row>
    <row r="506" spans="1:8" x14ac:dyDescent="0.45">
      <c r="A506" t="s">
        <v>574</v>
      </c>
      <c r="B506" t="s">
        <v>1474</v>
      </c>
      <c r="C506" t="s">
        <v>630</v>
      </c>
      <c r="D506" t="s">
        <v>24</v>
      </c>
      <c r="E506" t="s">
        <v>25</v>
      </c>
      <c r="F506" t="s">
        <v>1475</v>
      </c>
      <c r="G506" s="1">
        <v>41446</v>
      </c>
      <c r="H506">
        <v>1555280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1400-AC04-45CF-9680-BEC973517F7D}">
  <dimension ref="A3:H434"/>
  <sheetViews>
    <sheetView workbookViewId="0">
      <selection activeCell="N20" sqref="N20"/>
    </sheetView>
  </sheetViews>
  <sheetFormatPr defaultRowHeight="14.25" x14ac:dyDescent="0.45"/>
  <cols>
    <col min="1" max="1" width="12.06640625" bestFit="1" customWidth="1"/>
  </cols>
  <sheetData>
    <row r="3" spans="1:8" x14ac:dyDescent="0.45">
      <c r="A3" s="3" t="s">
        <v>575</v>
      </c>
      <c r="E3" s="4" t="s">
        <v>612</v>
      </c>
      <c r="H3" s="4" t="s">
        <v>10</v>
      </c>
    </row>
    <row r="4" spans="1:8" x14ac:dyDescent="0.45">
      <c r="A4" s="4" t="s">
        <v>371</v>
      </c>
      <c r="E4" s="4" t="s">
        <v>610</v>
      </c>
      <c r="H4" s="4" t="s">
        <v>17</v>
      </c>
    </row>
    <row r="5" spans="1:8" x14ac:dyDescent="0.45">
      <c r="A5" s="4" t="s">
        <v>393</v>
      </c>
      <c r="E5" s="4" t="s">
        <v>611</v>
      </c>
      <c r="H5" s="4" t="s">
        <v>20</v>
      </c>
    </row>
    <row r="6" spans="1:8" x14ac:dyDescent="0.45">
      <c r="A6" s="4" t="s">
        <v>414</v>
      </c>
      <c r="H6" s="4" t="s">
        <v>23</v>
      </c>
    </row>
    <row r="7" spans="1:8" x14ac:dyDescent="0.45">
      <c r="A7" s="4" t="s">
        <v>10</v>
      </c>
      <c r="H7" s="4" t="s">
        <v>26</v>
      </c>
    </row>
    <row r="8" spans="1:8" x14ac:dyDescent="0.45">
      <c r="A8" s="4" t="s">
        <v>17</v>
      </c>
      <c r="H8" s="4" t="s">
        <v>28</v>
      </c>
    </row>
    <row r="9" spans="1:8" x14ac:dyDescent="0.45">
      <c r="A9" s="4" t="s">
        <v>20</v>
      </c>
      <c r="H9" s="4" t="s">
        <v>30</v>
      </c>
    </row>
    <row r="10" spans="1:8" x14ac:dyDescent="0.45">
      <c r="A10" s="4" t="s">
        <v>23</v>
      </c>
      <c r="H10" s="4" t="s">
        <v>32</v>
      </c>
    </row>
    <row r="11" spans="1:8" x14ac:dyDescent="0.45">
      <c r="A11" s="4" t="s">
        <v>26</v>
      </c>
      <c r="H11" s="4" t="s">
        <v>34</v>
      </c>
    </row>
    <row r="12" spans="1:8" x14ac:dyDescent="0.45">
      <c r="A12" s="4" t="s">
        <v>28</v>
      </c>
      <c r="H12" s="4" t="s">
        <v>37</v>
      </c>
    </row>
    <row r="13" spans="1:8" x14ac:dyDescent="0.45">
      <c r="A13" s="4" t="s">
        <v>30</v>
      </c>
      <c r="H13" s="4" t="s">
        <v>39</v>
      </c>
    </row>
    <row r="14" spans="1:8" x14ac:dyDescent="0.45">
      <c r="A14" s="4" t="s">
        <v>32</v>
      </c>
      <c r="H14" s="4" t="s">
        <v>40</v>
      </c>
    </row>
    <row r="15" spans="1:8" x14ac:dyDescent="0.45">
      <c r="A15" s="4" t="s">
        <v>34</v>
      </c>
      <c r="H15" s="4" t="s">
        <v>43</v>
      </c>
    </row>
    <row r="16" spans="1:8" x14ac:dyDescent="0.45">
      <c r="A16" s="4" t="s">
        <v>37</v>
      </c>
      <c r="H16" s="4" t="s">
        <v>45</v>
      </c>
    </row>
    <row r="17" spans="1:8" x14ac:dyDescent="0.45">
      <c r="A17" s="4" t="s">
        <v>39</v>
      </c>
      <c r="H17" s="4" t="s">
        <v>48</v>
      </c>
    </row>
    <row r="18" spans="1:8" x14ac:dyDescent="0.45">
      <c r="A18" s="4" t="s">
        <v>40</v>
      </c>
      <c r="H18" s="4" t="s">
        <v>50</v>
      </c>
    </row>
    <row r="19" spans="1:8" x14ac:dyDescent="0.45">
      <c r="A19" s="4" t="s">
        <v>43</v>
      </c>
      <c r="H19" s="4" t="s">
        <v>53</v>
      </c>
    </row>
    <row r="20" spans="1:8" x14ac:dyDescent="0.45">
      <c r="A20" s="4" t="s">
        <v>45</v>
      </c>
      <c r="H20" s="4" t="s">
        <v>55</v>
      </c>
    </row>
    <row r="21" spans="1:8" x14ac:dyDescent="0.45">
      <c r="A21" s="4" t="s">
        <v>48</v>
      </c>
      <c r="H21" s="4" t="s">
        <v>57</v>
      </c>
    </row>
    <row r="22" spans="1:8" x14ac:dyDescent="0.45">
      <c r="A22" s="4" t="s">
        <v>50</v>
      </c>
      <c r="H22" s="4" t="s">
        <v>60</v>
      </c>
    </row>
    <row r="23" spans="1:8" x14ac:dyDescent="0.45">
      <c r="A23" s="4" t="s">
        <v>53</v>
      </c>
      <c r="H23" s="4" t="s">
        <v>61</v>
      </c>
    </row>
    <row r="24" spans="1:8" x14ac:dyDescent="0.45">
      <c r="A24" s="4" t="s">
        <v>55</v>
      </c>
      <c r="H24" s="4" t="s">
        <v>62</v>
      </c>
    </row>
    <row r="25" spans="1:8" x14ac:dyDescent="0.45">
      <c r="A25" s="4" t="s">
        <v>57</v>
      </c>
      <c r="H25" s="4" t="s">
        <v>64</v>
      </c>
    </row>
    <row r="26" spans="1:8" x14ac:dyDescent="0.45">
      <c r="A26" s="4" t="s">
        <v>60</v>
      </c>
      <c r="H26" s="4" t="s">
        <v>66</v>
      </c>
    </row>
    <row r="27" spans="1:8" x14ac:dyDescent="0.45">
      <c r="A27" s="4" t="s">
        <v>61</v>
      </c>
      <c r="H27" s="4" t="s">
        <v>68</v>
      </c>
    </row>
    <row r="28" spans="1:8" x14ac:dyDescent="0.45">
      <c r="A28" s="4" t="s">
        <v>62</v>
      </c>
      <c r="H28" s="4" t="s">
        <v>70</v>
      </c>
    </row>
    <row r="29" spans="1:8" x14ac:dyDescent="0.45">
      <c r="A29" s="4" t="s">
        <v>64</v>
      </c>
      <c r="H29" s="4" t="s">
        <v>71</v>
      </c>
    </row>
    <row r="30" spans="1:8" x14ac:dyDescent="0.45">
      <c r="A30" s="4" t="s">
        <v>66</v>
      </c>
      <c r="H30" s="4" t="s">
        <v>73</v>
      </c>
    </row>
    <row r="31" spans="1:8" x14ac:dyDescent="0.45">
      <c r="A31" s="4" t="s">
        <v>68</v>
      </c>
      <c r="H31" s="4" t="s">
        <v>75</v>
      </c>
    </row>
    <row r="32" spans="1:8" x14ac:dyDescent="0.45">
      <c r="A32" s="4" t="s">
        <v>70</v>
      </c>
      <c r="H32" s="4" t="s">
        <v>77</v>
      </c>
    </row>
    <row r="33" spans="1:8" x14ac:dyDescent="0.45">
      <c r="A33" s="4" t="s">
        <v>71</v>
      </c>
      <c r="H33" s="4" t="s">
        <v>79</v>
      </c>
    </row>
    <row r="34" spans="1:8" x14ac:dyDescent="0.45">
      <c r="A34" s="4" t="s">
        <v>73</v>
      </c>
      <c r="H34" s="4" t="s">
        <v>81</v>
      </c>
    </row>
    <row r="35" spans="1:8" x14ac:dyDescent="0.45">
      <c r="A35" s="4" t="s">
        <v>75</v>
      </c>
      <c r="H35" s="4" t="s">
        <v>84</v>
      </c>
    </row>
    <row r="36" spans="1:8" x14ac:dyDescent="0.45">
      <c r="A36" s="4" t="s">
        <v>77</v>
      </c>
      <c r="H36" s="4" t="s">
        <v>85</v>
      </c>
    </row>
    <row r="37" spans="1:8" x14ac:dyDescent="0.45">
      <c r="A37" s="4" t="s">
        <v>79</v>
      </c>
      <c r="H37" s="4" t="s">
        <v>87</v>
      </c>
    </row>
    <row r="38" spans="1:8" x14ac:dyDescent="0.45">
      <c r="A38" s="4" t="s">
        <v>81</v>
      </c>
      <c r="H38" s="4" t="s">
        <v>89</v>
      </c>
    </row>
    <row r="39" spans="1:8" x14ac:dyDescent="0.45">
      <c r="A39" s="4" t="s">
        <v>84</v>
      </c>
      <c r="H39" s="4" t="s">
        <v>91</v>
      </c>
    </row>
    <row r="40" spans="1:8" x14ac:dyDescent="0.45">
      <c r="A40" s="4" t="s">
        <v>85</v>
      </c>
      <c r="H40" s="4" t="s">
        <v>93</v>
      </c>
    </row>
    <row r="41" spans="1:8" x14ac:dyDescent="0.45">
      <c r="A41" s="4" t="s">
        <v>87</v>
      </c>
      <c r="H41" s="4" t="s">
        <v>94</v>
      </c>
    </row>
    <row r="42" spans="1:8" x14ac:dyDescent="0.45">
      <c r="A42" s="4" t="s">
        <v>89</v>
      </c>
      <c r="H42" s="4" t="s">
        <v>96</v>
      </c>
    </row>
    <row r="43" spans="1:8" x14ac:dyDescent="0.45">
      <c r="A43" s="4" t="s">
        <v>91</v>
      </c>
      <c r="H43" s="4" t="s">
        <v>98</v>
      </c>
    </row>
    <row r="44" spans="1:8" x14ac:dyDescent="0.45">
      <c r="A44" s="4" t="s">
        <v>93</v>
      </c>
      <c r="H44" s="4" t="s">
        <v>100</v>
      </c>
    </row>
    <row r="45" spans="1:8" x14ac:dyDescent="0.45">
      <c r="A45" s="4" t="s">
        <v>94</v>
      </c>
      <c r="H45" s="4" t="s">
        <v>101</v>
      </c>
    </row>
    <row r="46" spans="1:8" x14ac:dyDescent="0.45">
      <c r="A46" s="4" t="s">
        <v>96</v>
      </c>
      <c r="H46" s="4" t="s">
        <v>102</v>
      </c>
    </row>
    <row r="47" spans="1:8" x14ac:dyDescent="0.45">
      <c r="A47" s="4" t="s">
        <v>98</v>
      </c>
      <c r="H47" s="4" t="s">
        <v>103</v>
      </c>
    </row>
    <row r="48" spans="1:8" x14ac:dyDescent="0.45">
      <c r="A48" s="4" t="s">
        <v>100</v>
      </c>
      <c r="H48" s="4" t="s">
        <v>105</v>
      </c>
    </row>
    <row r="49" spans="1:8" x14ac:dyDescent="0.45">
      <c r="A49" s="4" t="s">
        <v>101</v>
      </c>
      <c r="H49" s="4" t="s">
        <v>106</v>
      </c>
    </row>
    <row r="50" spans="1:8" x14ac:dyDescent="0.45">
      <c r="A50" s="4" t="s">
        <v>102</v>
      </c>
      <c r="H50" s="4" t="s">
        <v>107</v>
      </c>
    </row>
    <row r="51" spans="1:8" x14ac:dyDescent="0.45">
      <c r="A51" s="4" t="s">
        <v>103</v>
      </c>
      <c r="H51" s="4" t="s">
        <v>108</v>
      </c>
    </row>
    <row r="52" spans="1:8" x14ac:dyDescent="0.45">
      <c r="A52" s="4" t="s">
        <v>105</v>
      </c>
      <c r="H52" s="4" t="s">
        <v>110</v>
      </c>
    </row>
    <row r="53" spans="1:8" x14ac:dyDescent="0.45">
      <c r="A53" s="4" t="s">
        <v>106</v>
      </c>
      <c r="H53" s="4" t="s">
        <v>111</v>
      </c>
    </row>
    <row r="54" spans="1:8" x14ac:dyDescent="0.45">
      <c r="A54" s="4" t="s">
        <v>107</v>
      </c>
      <c r="H54" s="4" t="s">
        <v>112</v>
      </c>
    </row>
    <row r="55" spans="1:8" x14ac:dyDescent="0.45">
      <c r="A55" s="4" t="s">
        <v>108</v>
      </c>
      <c r="H55" s="4" t="s">
        <v>114</v>
      </c>
    </row>
    <row r="56" spans="1:8" x14ac:dyDescent="0.45">
      <c r="A56" s="4" t="s">
        <v>110</v>
      </c>
      <c r="H56" s="4" t="s">
        <v>115</v>
      </c>
    </row>
    <row r="57" spans="1:8" x14ac:dyDescent="0.45">
      <c r="A57" s="4" t="s">
        <v>111</v>
      </c>
      <c r="H57" s="4" t="s">
        <v>117</v>
      </c>
    </row>
    <row r="58" spans="1:8" x14ac:dyDescent="0.45">
      <c r="A58" s="4" t="s">
        <v>112</v>
      </c>
      <c r="H58" s="4" t="s">
        <v>118</v>
      </c>
    </row>
    <row r="59" spans="1:8" x14ac:dyDescent="0.45">
      <c r="A59" s="4" t="s">
        <v>114</v>
      </c>
      <c r="H59" s="4" t="s">
        <v>119</v>
      </c>
    </row>
    <row r="60" spans="1:8" x14ac:dyDescent="0.45">
      <c r="A60" s="4" t="s">
        <v>115</v>
      </c>
      <c r="H60" s="4" t="s">
        <v>121</v>
      </c>
    </row>
    <row r="61" spans="1:8" x14ac:dyDescent="0.45">
      <c r="A61" s="4" t="s">
        <v>117</v>
      </c>
      <c r="H61" s="4" t="s">
        <v>122</v>
      </c>
    </row>
    <row r="62" spans="1:8" x14ac:dyDescent="0.45">
      <c r="A62" s="4" t="s">
        <v>118</v>
      </c>
      <c r="H62" s="4" t="s">
        <v>124</v>
      </c>
    </row>
    <row r="63" spans="1:8" x14ac:dyDescent="0.45">
      <c r="A63" s="4" t="s">
        <v>119</v>
      </c>
      <c r="H63" s="4" t="s">
        <v>125</v>
      </c>
    </row>
    <row r="64" spans="1:8" x14ac:dyDescent="0.45">
      <c r="A64" s="4" t="s">
        <v>121</v>
      </c>
      <c r="H64" s="4" t="s">
        <v>127</v>
      </c>
    </row>
    <row r="65" spans="1:8" x14ac:dyDescent="0.45">
      <c r="A65" s="4" t="s">
        <v>122</v>
      </c>
      <c r="H65" s="4" t="s">
        <v>128</v>
      </c>
    </row>
    <row r="66" spans="1:8" x14ac:dyDescent="0.45">
      <c r="A66" s="4" t="s">
        <v>124</v>
      </c>
      <c r="H66" s="4" t="s">
        <v>130</v>
      </c>
    </row>
    <row r="67" spans="1:8" x14ac:dyDescent="0.45">
      <c r="A67" s="4" t="s">
        <v>125</v>
      </c>
      <c r="H67" s="4" t="s">
        <v>131</v>
      </c>
    </row>
    <row r="68" spans="1:8" x14ac:dyDescent="0.45">
      <c r="A68" s="4" t="s">
        <v>127</v>
      </c>
      <c r="H68" s="4" t="s">
        <v>133</v>
      </c>
    </row>
    <row r="69" spans="1:8" x14ac:dyDescent="0.45">
      <c r="A69" s="4" t="s">
        <v>128</v>
      </c>
      <c r="H69" s="4" t="s">
        <v>134</v>
      </c>
    </row>
    <row r="70" spans="1:8" x14ac:dyDescent="0.45">
      <c r="A70" s="4" t="s">
        <v>130</v>
      </c>
      <c r="H70" s="4" t="s">
        <v>136</v>
      </c>
    </row>
    <row r="71" spans="1:8" x14ac:dyDescent="0.45">
      <c r="A71" s="4" t="s">
        <v>131</v>
      </c>
      <c r="H71" s="4" t="s">
        <v>138</v>
      </c>
    </row>
    <row r="72" spans="1:8" x14ac:dyDescent="0.45">
      <c r="A72" s="4" t="s">
        <v>133</v>
      </c>
      <c r="H72" s="4" t="s">
        <v>140</v>
      </c>
    </row>
    <row r="73" spans="1:8" x14ac:dyDescent="0.45">
      <c r="A73" s="4" t="s">
        <v>134</v>
      </c>
      <c r="H73" s="4" t="s">
        <v>142</v>
      </c>
    </row>
    <row r="74" spans="1:8" x14ac:dyDescent="0.45">
      <c r="A74" s="4" t="s">
        <v>136</v>
      </c>
      <c r="H74" s="4" t="s">
        <v>144</v>
      </c>
    </row>
    <row r="75" spans="1:8" x14ac:dyDescent="0.45">
      <c r="A75" s="4" t="s">
        <v>138</v>
      </c>
      <c r="H75" s="4" t="s">
        <v>146</v>
      </c>
    </row>
    <row r="76" spans="1:8" x14ac:dyDescent="0.45">
      <c r="A76" s="4" t="s">
        <v>140</v>
      </c>
      <c r="H76" s="4" t="s">
        <v>148</v>
      </c>
    </row>
    <row r="77" spans="1:8" x14ac:dyDescent="0.45">
      <c r="A77" s="4" t="s">
        <v>142</v>
      </c>
      <c r="H77" s="4" t="s">
        <v>149</v>
      </c>
    </row>
    <row r="78" spans="1:8" x14ac:dyDescent="0.45">
      <c r="A78" s="4" t="s">
        <v>144</v>
      </c>
      <c r="H78" s="4" t="s">
        <v>150</v>
      </c>
    </row>
    <row r="79" spans="1:8" x14ac:dyDescent="0.45">
      <c r="A79" s="4" t="s">
        <v>146</v>
      </c>
      <c r="H79" s="4" t="s">
        <v>151</v>
      </c>
    </row>
    <row r="80" spans="1:8" x14ac:dyDescent="0.45">
      <c r="A80" s="4" t="s">
        <v>148</v>
      </c>
      <c r="H80" s="4" t="s">
        <v>152</v>
      </c>
    </row>
    <row r="81" spans="1:8" x14ac:dyDescent="0.45">
      <c r="A81" s="4" t="s">
        <v>149</v>
      </c>
      <c r="H81" s="4" t="s">
        <v>153</v>
      </c>
    </row>
    <row r="82" spans="1:8" x14ac:dyDescent="0.45">
      <c r="A82" s="4" t="s">
        <v>150</v>
      </c>
      <c r="H82" s="4" t="s">
        <v>155</v>
      </c>
    </row>
    <row r="83" spans="1:8" x14ac:dyDescent="0.45">
      <c r="A83" s="4" t="s">
        <v>151</v>
      </c>
      <c r="H83" s="4" t="s">
        <v>157</v>
      </c>
    </row>
    <row r="84" spans="1:8" x14ac:dyDescent="0.45">
      <c r="A84" s="4" t="s">
        <v>152</v>
      </c>
      <c r="H84" s="4" t="s">
        <v>158</v>
      </c>
    </row>
    <row r="85" spans="1:8" x14ac:dyDescent="0.45">
      <c r="A85" s="4" t="s">
        <v>153</v>
      </c>
      <c r="H85" s="4" t="s">
        <v>159</v>
      </c>
    </row>
    <row r="86" spans="1:8" x14ac:dyDescent="0.45">
      <c r="A86" s="4" t="s">
        <v>155</v>
      </c>
      <c r="H86" s="4" t="s">
        <v>160</v>
      </c>
    </row>
    <row r="87" spans="1:8" x14ac:dyDescent="0.45">
      <c r="A87" s="4" t="s">
        <v>157</v>
      </c>
      <c r="H87" s="4" t="s">
        <v>161</v>
      </c>
    </row>
    <row r="88" spans="1:8" x14ac:dyDescent="0.45">
      <c r="A88" s="4" t="s">
        <v>158</v>
      </c>
      <c r="H88" s="4" t="s">
        <v>162</v>
      </c>
    </row>
    <row r="89" spans="1:8" x14ac:dyDescent="0.45">
      <c r="A89" s="4" t="s">
        <v>159</v>
      </c>
      <c r="H89" s="4" t="s">
        <v>164</v>
      </c>
    </row>
    <row r="90" spans="1:8" x14ac:dyDescent="0.45">
      <c r="A90" s="4" t="s">
        <v>160</v>
      </c>
      <c r="H90" s="4" t="s">
        <v>166</v>
      </c>
    </row>
    <row r="91" spans="1:8" x14ac:dyDescent="0.45">
      <c r="A91" s="4" t="s">
        <v>161</v>
      </c>
      <c r="H91" s="4" t="s">
        <v>168</v>
      </c>
    </row>
    <row r="92" spans="1:8" x14ac:dyDescent="0.45">
      <c r="A92" s="4" t="s">
        <v>162</v>
      </c>
      <c r="H92" s="4" t="s">
        <v>170</v>
      </c>
    </row>
    <row r="93" spans="1:8" x14ac:dyDescent="0.45">
      <c r="A93" s="4" t="s">
        <v>164</v>
      </c>
      <c r="H93" s="4" t="s">
        <v>171</v>
      </c>
    </row>
    <row r="94" spans="1:8" x14ac:dyDescent="0.45">
      <c r="A94" s="4" t="s">
        <v>166</v>
      </c>
      <c r="H94" s="4" t="s">
        <v>172</v>
      </c>
    </row>
    <row r="95" spans="1:8" x14ac:dyDescent="0.45">
      <c r="A95" s="4" t="s">
        <v>168</v>
      </c>
      <c r="H95" s="4" t="s">
        <v>174</v>
      </c>
    </row>
    <row r="96" spans="1:8" x14ac:dyDescent="0.45">
      <c r="A96" s="4" t="s">
        <v>170</v>
      </c>
      <c r="H96" s="4" t="s">
        <v>176</v>
      </c>
    </row>
    <row r="97" spans="1:8" x14ac:dyDescent="0.45">
      <c r="A97" s="4" t="s">
        <v>171</v>
      </c>
      <c r="H97" s="4" t="s">
        <v>178</v>
      </c>
    </row>
    <row r="98" spans="1:8" x14ac:dyDescent="0.45">
      <c r="A98" s="4" t="s">
        <v>172</v>
      </c>
      <c r="H98" s="4" t="s">
        <v>180</v>
      </c>
    </row>
    <row r="99" spans="1:8" x14ac:dyDescent="0.45">
      <c r="A99" s="4" t="s">
        <v>174</v>
      </c>
      <c r="H99" s="4" t="s">
        <v>183</v>
      </c>
    </row>
    <row r="100" spans="1:8" x14ac:dyDescent="0.45">
      <c r="A100" s="4" t="s">
        <v>176</v>
      </c>
      <c r="H100" s="4" t="s">
        <v>184</v>
      </c>
    </row>
    <row r="101" spans="1:8" x14ac:dyDescent="0.45">
      <c r="A101" s="4" t="s">
        <v>178</v>
      </c>
      <c r="H101" s="4" t="s">
        <v>185</v>
      </c>
    </row>
    <row r="102" spans="1:8" x14ac:dyDescent="0.45">
      <c r="A102" s="4" t="s">
        <v>180</v>
      </c>
      <c r="H102" s="4" t="s">
        <v>187</v>
      </c>
    </row>
    <row r="103" spans="1:8" x14ac:dyDescent="0.45">
      <c r="A103" s="4" t="s">
        <v>183</v>
      </c>
      <c r="H103" s="4" t="s">
        <v>188</v>
      </c>
    </row>
    <row r="104" spans="1:8" x14ac:dyDescent="0.45">
      <c r="A104" s="4" t="s">
        <v>184</v>
      </c>
      <c r="H104" s="4" t="s">
        <v>189</v>
      </c>
    </row>
    <row r="105" spans="1:8" x14ac:dyDescent="0.45">
      <c r="A105" s="4" t="s">
        <v>185</v>
      </c>
      <c r="H105" s="4" t="s">
        <v>190</v>
      </c>
    </row>
    <row r="106" spans="1:8" x14ac:dyDescent="0.45">
      <c r="A106" s="4" t="s">
        <v>187</v>
      </c>
      <c r="H106" s="4" t="s">
        <v>191</v>
      </c>
    </row>
    <row r="107" spans="1:8" x14ac:dyDescent="0.45">
      <c r="A107" s="4" t="s">
        <v>188</v>
      </c>
      <c r="H107" s="4" t="s">
        <v>193</v>
      </c>
    </row>
    <row r="108" spans="1:8" x14ac:dyDescent="0.45">
      <c r="A108" s="4" t="s">
        <v>189</v>
      </c>
      <c r="H108" s="4" t="s">
        <v>194</v>
      </c>
    </row>
    <row r="109" spans="1:8" x14ac:dyDescent="0.45">
      <c r="A109" s="4" t="s">
        <v>190</v>
      </c>
      <c r="H109" s="4" t="s">
        <v>195</v>
      </c>
    </row>
    <row r="110" spans="1:8" x14ac:dyDescent="0.45">
      <c r="A110" s="4" t="s">
        <v>191</v>
      </c>
      <c r="H110" s="4" t="s">
        <v>197</v>
      </c>
    </row>
    <row r="111" spans="1:8" x14ac:dyDescent="0.45">
      <c r="A111" s="4" t="s">
        <v>193</v>
      </c>
      <c r="H111" s="4" t="s">
        <v>199</v>
      </c>
    </row>
    <row r="112" spans="1:8" x14ac:dyDescent="0.45">
      <c r="A112" s="4" t="s">
        <v>194</v>
      </c>
      <c r="H112" s="4" t="s">
        <v>201</v>
      </c>
    </row>
    <row r="113" spans="1:8" x14ac:dyDescent="0.45">
      <c r="A113" s="4" t="s">
        <v>195</v>
      </c>
      <c r="H113" s="4" t="s">
        <v>202</v>
      </c>
    </row>
    <row r="114" spans="1:8" x14ac:dyDescent="0.45">
      <c r="A114" s="4" t="s">
        <v>197</v>
      </c>
      <c r="H114" s="4" t="s">
        <v>204</v>
      </c>
    </row>
    <row r="115" spans="1:8" x14ac:dyDescent="0.45">
      <c r="A115" s="4" t="s">
        <v>199</v>
      </c>
      <c r="H115" s="4" t="s">
        <v>205</v>
      </c>
    </row>
    <row r="116" spans="1:8" x14ac:dyDescent="0.45">
      <c r="A116" s="4" t="s">
        <v>201</v>
      </c>
      <c r="H116" s="4" t="s">
        <v>206</v>
      </c>
    </row>
    <row r="117" spans="1:8" x14ac:dyDescent="0.45">
      <c r="A117" s="4" t="s">
        <v>202</v>
      </c>
      <c r="H117" s="4" t="s">
        <v>207</v>
      </c>
    </row>
    <row r="118" spans="1:8" x14ac:dyDescent="0.45">
      <c r="A118" s="4" t="s">
        <v>204</v>
      </c>
      <c r="H118" s="4" t="s">
        <v>208</v>
      </c>
    </row>
    <row r="119" spans="1:8" x14ac:dyDescent="0.45">
      <c r="A119" s="4" t="s">
        <v>205</v>
      </c>
      <c r="H119" s="4" t="s">
        <v>209</v>
      </c>
    </row>
    <row r="120" spans="1:8" x14ac:dyDescent="0.45">
      <c r="A120" s="4" t="s">
        <v>206</v>
      </c>
      <c r="H120" s="4" t="s">
        <v>211</v>
      </c>
    </row>
    <row r="121" spans="1:8" x14ac:dyDescent="0.45">
      <c r="A121" s="4" t="s">
        <v>207</v>
      </c>
      <c r="H121" s="4" t="s">
        <v>212</v>
      </c>
    </row>
    <row r="122" spans="1:8" x14ac:dyDescent="0.45">
      <c r="A122" s="4" t="s">
        <v>208</v>
      </c>
      <c r="H122" s="4" t="s">
        <v>214</v>
      </c>
    </row>
    <row r="123" spans="1:8" x14ac:dyDescent="0.45">
      <c r="A123" s="4" t="s">
        <v>209</v>
      </c>
      <c r="H123" s="4" t="s">
        <v>215</v>
      </c>
    </row>
    <row r="124" spans="1:8" x14ac:dyDescent="0.45">
      <c r="A124" s="4" t="s">
        <v>211</v>
      </c>
      <c r="H124" s="4" t="s">
        <v>216</v>
      </c>
    </row>
    <row r="125" spans="1:8" x14ac:dyDescent="0.45">
      <c r="A125" s="4" t="s">
        <v>212</v>
      </c>
      <c r="H125" s="4" t="s">
        <v>217</v>
      </c>
    </row>
    <row r="126" spans="1:8" x14ac:dyDescent="0.45">
      <c r="A126" s="4" t="s">
        <v>214</v>
      </c>
      <c r="H126" s="4" t="s">
        <v>218</v>
      </c>
    </row>
    <row r="127" spans="1:8" x14ac:dyDescent="0.45">
      <c r="A127" s="4" t="s">
        <v>215</v>
      </c>
      <c r="H127" s="4" t="s">
        <v>219</v>
      </c>
    </row>
    <row r="128" spans="1:8" x14ac:dyDescent="0.45">
      <c r="A128" s="4" t="s">
        <v>216</v>
      </c>
      <c r="H128" s="4" t="s">
        <v>220</v>
      </c>
    </row>
    <row r="129" spans="1:8" x14ac:dyDescent="0.45">
      <c r="A129" s="4" t="s">
        <v>217</v>
      </c>
      <c r="H129" s="4" t="s">
        <v>221</v>
      </c>
    </row>
    <row r="130" spans="1:8" x14ac:dyDescent="0.45">
      <c r="A130" s="4" t="s">
        <v>218</v>
      </c>
      <c r="H130" s="4" t="s">
        <v>222</v>
      </c>
    </row>
    <row r="131" spans="1:8" x14ac:dyDescent="0.45">
      <c r="A131" s="4" t="s">
        <v>219</v>
      </c>
      <c r="H131" s="4" t="s">
        <v>223</v>
      </c>
    </row>
    <row r="132" spans="1:8" x14ac:dyDescent="0.45">
      <c r="A132" s="4" t="s">
        <v>220</v>
      </c>
      <c r="H132" s="4" t="s">
        <v>224</v>
      </c>
    </row>
    <row r="133" spans="1:8" x14ac:dyDescent="0.45">
      <c r="A133" s="4" t="s">
        <v>221</v>
      </c>
      <c r="H133" s="4" t="s">
        <v>225</v>
      </c>
    </row>
    <row r="134" spans="1:8" x14ac:dyDescent="0.45">
      <c r="A134" s="4" t="s">
        <v>222</v>
      </c>
      <c r="H134" s="4" t="s">
        <v>226</v>
      </c>
    </row>
    <row r="135" spans="1:8" x14ac:dyDescent="0.45">
      <c r="A135" s="4" t="s">
        <v>223</v>
      </c>
      <c r="H135" s="4" t="s">
        <v>227</v>
      </c>
    </row>
    <row r="136" spans="1:8" x14ac:dyDescent="0.45">
      <c r="A136" s="4" t="s">
        <v>224</v>
      </c>
      <c r="H136" s="4" t="s">
        <v>228</v>
      </c>
    </row>
    <row r="137" spans="1:8" x14ac:dyDescent="0.45">
      <c r="A137" s="4" t="s">
        <v>225</v>
      </c>
      <c r="H137" s="4" t="s">
        <v>229</v>
      </c>
    </row>
    <row r="138" spans="1:8" x14ac:dyDescent="0.45">
      <c r="A138" s="4" t="s">
        <v>226</v>
      </c>
      <c r="H138" s="4" t="s">
        <v>230</v>
      </c>
    </row>
    <row r="139" spans="1:8" x14ac:dyDescent="0.45">
      <c r="A139" s="4" t="s">
        <v>227</v>
      </c>
      <c r="H139" s="4" t="s">
        <v>231</v>
      </c>
    </row>
    <row r="140" spans="1:8" x14ac:dyDescent="0.45">
      <c r="A140" s="4" t="s">
        <v>228</v>
      </c>
      <c r="H140" s="4" t="s">
        <v>232</v>
      </c>
    </row>
    <row r="141" spans="1:8" x14ac:dyDescent="0.45">
      <c r="A141" s="4" t="s">
        <v>229</v>
      </c>
      <c r="H141" s="4" t="s">
        <v>234</v>
      </c>
    </row>
    <row r="142" spans="1:8" x14ac:dyDescent="0.45">
      <c r="A142" s="4" t="s">
        <v>230</v>
      </c>
      <c r="H142" s="4" t="s">
        <v>236</v>
      </c>
    </row>
    <row r="143" spans="1:8" x14ac:dyDescent="0.45">
      <c r="A143" s="4" t="s">
        <v>231</v>
      </c>
      <c r="H143" s="4" t="s">
        <v>237</v>
      </c>
    </row>
    <row r="144" spans="1:8" x14ac:dyDescent="0.45">
      <c r="A144" s="4" t="s">
        <v>232</v>
      </c>
      <c r="H144" s="4" t="s">
        <v>238</v>
      </c>
    </row>
    <row r="145" spans="1:8" x14ac:dyDescent="0.45">
      <c r="A145" s="4" t="s">
        <v>234</v>
      </c>
      <c r="H145" s="4" t="s">
        <v>239</v>
      </c>
    </row>
    <row r="146" spans="1:8" x14ac:dyDescent="0.45">
      <c r="A146" s="4" t="s">
        <v>236</v>
      </c>
      <c r="H146" s="4" t="s">
        <v>240</v>
      </c>
    </row>
    <row r="147" spans="1:8" x14ac:dyDescent="0.45">
      <c r="A147" s="4" t="s">
        <v>237</v>
      </c>
      <c r="H147" s="4" t="s">
        <v>241</v>
      </c>
    </row>
    <row r="148" spans="1:8" x14ac:dyDescent="0.45">
      <c r="A148" s="4" t="s">
        <v>238</v>
      </c>
      <c r="H148" s="4" t="s">
        <v>242</v>
      </c>
    </row>
    <row r="149" spans="1:8" x14ac:dyDescent="0.45">
      <c r="A149" s="4" t="s">
        <v>239</v>
      </c>
      <c r="H149" s="4" t="s">
        <v>243</v>
      </c>
    </row>
    <row r="150" spans="1:8" x14ac:dyDescent="0.45">
      <c r="A150" s="4" t="s">
        <v>240</v>
      </c>
      <c r="H150" s="4" t="s">
        <v>245</v>
      </c>
    </row>
    <row r="151" spans="1:8" x14ac:dyDescent="0.45">
      <c r="A151" s="4" t="s">
        <v>241</v>
      </c>
      <c r="H151" s="4" t="s">
        <v>246</v>
      </c>
    </row>
    <row r="152" spans="1:8" x14ac:dyDescent="0.45">
      <c r="A152" s="4" t="s">
        <v>242</v>
      </c>
      <c r="H152" s="4" t="s">
        <v>247</v>
      </c>
    </row>
    <row r="153" spans="1:8" x14ac:dyDescent="0.45">
      <c r="A153" s="4" t="s">
        <v>243</v>
      </c>
      <c r="H153" s="4" t="s">
        <v>248</v>
      </c>
    </row>
    <row r="154" spans="1:8" x14ac:dyDescent="0.45">
      <c r="A154" s="4" t="s">
        <v>245</v>
      </c>
      <c r="H154" s="4" t="s">
        <v>250</v>
      </c>
    </row>
    <row r="155" spans="1:8" x14ac:dyDescent="0.45">
      <c r="A155" s="4" t="s">
        <v>246</v>
      </c>
      <c r="H155" s="4" t="s">
        <v>251</v>
      </c>
    </row>
    <row r="156" spans="1:8" x14ac:dyDescent="0.45">
      <c r="A156" s="4" t="s">
        <v>247</v>
      </c>
      <c r="H156" s="4" t="s">
        <v>252</v>
      </c>
    </row>
    <row r="157" spans="1:8" x14ac:dyDescent="0.45">
      <c r="A157" s="4" t="s">
        <v>248</v>
      </c>
      <c r="H157" s="4" t="s">
        <v>253</v>
      </c>
    </row>
    <row r="158" spans="1:8" x14ac:dyDescent="0.45">
      <c r="A158" s="4" t="s">
        <v>250</v>
      </c>
      <c r="H158" s="4" t="s">
        <v>254</v>
      </c>
    </row>
    <row r="159" spans="1:8" x14ac:dyDescent="0.45">
      <c r="A159" s="4" t="s">
        <v>251</v>
      </c>
      <c r="H159" s="4" t="s">
        <v>255</v>
      </c>
    </row>
    <row r="160" spans="1:8" x14ac:dyDescent="0.45">
      <c r="A160" s="4" t="s">
        <v>252</v>
      </c>
      <c r="H160" s="4" t="s">
        <v>257</v>
      </c>
    </row>
    <row r="161" spans="1:8" x14ac:dyDescent="0.45">
      <c r="A161" s="4" t="s">
        <v>253</v>
      </c>
      <c r="H161" s="4" t="s">
        <v>259</v>
      </c>
    </row>
    <row r="162" spans="1:8" x14ac:dyDescent="0.45">
      <c r="A162" s="4" t="s">
        <v>254</v>
      </c>
      <c r="H162" s="4" t="s">
        <v>261</v>
      </c>
    </row>
    <row r="163" spans="1:8" x14ac:dyDescent="0.45">
      <c r="A163" s="4" t="s">
        <v>255</v>
      </c>
      <c r="H163" s="4" t="s">
        <v>262</v>
      </c>
    </row>
    <row r="164" spans="1:8" x14ac:dyDescent="0.45">
      <c r="A164" s="4" t="s">
        <v>257</v>
      </c>
      <c r="H164" s="4" t="s">
        <v>263</v>
      </c>
    </row>
    <row r="165" spans="1:8" x14ac:dyDescent="0.45">
      <c r="A165" s="4" t="s">
        <v>259</v>
      </c>
      <c r="H165" s="4" t="s">
        <v>265</v>
      </c>
    </row>
    <row r="166" spans="1:8" x14ac:dyDescent="0.45">
      <c r="A166" s="4" t="s">
        <v>261</v>
      </c>
      <c r="H166" s="4" t="s">
        <v>266</v>
      </c>
    </row>
    <row r="167" spans="1:8" x14ac:dyDescent="0.45">
      <c r="A167" s="4" t="s">
        <v>262</v>
      </c>
      <c r="H167" s="4" t="s">
        <v>267</v>
      </c>
    </row>
    <row r="168" spans="1:8" x14ac:dyDescent="0.45">
      <c r="A168" s="4" t="s">
        <v>263</v>
      </c>
      <c r="H168" s="4" t="s">
        <v>268</v>
      </c>
    </row>
    <row r="169" spans="1:8" x14ac:dyDescent="0.45">
      <c r="A169" s="4" t="s">
        <v>265</v>
      </c>
      <c r="H169" s="4" t="s">
        <v>269</v>
      </c>
    </row>
    <row r="170" spans="1:8" x14ac:dyDescent="0.45">
      <c r="A170" s="4" t="s">
        <v>266</v>
      </c>
      <c r="H170" s="4" t="s">
        <v>270</v>
      </c>
    </row>
    <row r="171" spans="1:8" x14ac:dyDescent="0.45">
      <c r="A171" s="4" t="s">
        <v>267</v>
      </c>
      <c r="H171" s="4" t="s">
        <v>271</v>
      </c>
    </row>
    <row r="172" spans="1:8" x14ac:dyDescent="0.45">
      <c r="A172" s="4" t="s">
        <v>268</v>
      </c>
      <c r="H172" s="4" t="s">
        <v>272</v>
      </c>
    </row>
    <row r="173" spans="1:8" x14ac:dyDescent="0.45">
      <c r="A173" s="4" t="s">
        <v>269</v>
      </c>
      <c r="H173" s="4" t="s">
        <v>273</v>
      </c>
    </row>
    <row r="174" spans="1:8" x14ac:dyDescent="0.45">
      <c r="A174" s="4" t="s">
        <v>270</v>
      </c>
      <c r="H174" s="4" t="s">
        <v>274</v>
      </c>
    </row>
    <row r="175" spans="1:8" x14ac:dyDescent="0.45">
      <c r="A175" s="4" t="s">
        <v>271</v>
      </c>
      <c r="H175" s="4" t="s">
        <v>275</v>
      </c>
    </row>
    <row r="176" spans="1:8" x14ac:dyDescent="0.45">
      <c r="A176" s="4" t="s">
        <v>272</v>
      </c>
      <c r="H176" s="4" t="s">
        <v>276</v>
      </c>
    </row>
    <row r="177" spans="1:8" x14ac:dyDescent="0.45">
      <c r="A177" s="4" t="s">
        <v>273</v>
      </c>
      <c r="H177" s="4" t="s">
        <v>278</v>
      </c>
    </row>
    <row r="178" spans="1:8" x14ac:dyDescent="0.45">
      <c r="A178" s="4" t="s">
        <v>274</v>
      </c>
      <c r="H178" s="4" t="s">
        <v>280</v>
      </c>
    </row>
    <row r="179" spans="1:8" x14ac:dyDescent="0.45">
      <c r="A179" s="4" t="s">
        <v>275</v>
      </c>
      <c r="H179" s="4" t="s">
        <v>282</v>
      </c>
    </row>
    <row r="180" spans="1:8" x14ac:dyDescent="0.45">
      <c r="A180" s="4" t="s">
        <v>276</v>
      </c>
      <c r="H180" s="4" t="s">
        <v>283</v>
      </c>
    </row>
    <row r="181" spans="1:8" x14ac:dyDescent="0.45">
      <c r="A181" s="4" t="s">
        <v>278</v>
      </c>
      <c r="H181" s="4" t="s">
        <v>284</v>
      </c>
    </row>
    <row r="182" spans="1:8" x14ac:dyDescent="0.45">
      <c r="A182" s="4" t="s">
        <v>280</v>
      </c>
      <c r="H182" s="4" t="s">
        <v>286</v>
      </c>
    </row>
    <row r="183" spans="1:8" x14ac:dyDescent="0.45">
      <c r="A183" s="4" t="s">
        <v>282</v>
      </c>
      <c r="H183" s="4" t="s">
        <v>287</v>
      </c>
    </row>
    <row r="184" spans="1:8" x14ac:dyDescent="0.45">
      <c r="A184" s="4" t="s">
        <v>283</v>
      </c>
      <c r="H184" s="4" t="s">
        <v>289</v>
      </c>
    </row>
    <row r="185" spans="1:8" x14ac:dyDescent="0.45">
      <c r="A185" s="4" t="s">
        <v>284</v>
      </c>
      <c r="H185" s="4" t="s">
        <v>290</v>
      </c>
    </row>
    <row r="186" spans="1:8" x14ac:dyDescent="0.45">
      <c r="A186" s="4" t="s">
        <v>286</v>
      </c>
      <c r="H186" s="4" t="s">
        <v>291</v>
      </c>
    </row>
    <row r="187" spans="1:8" x14ac:dyDescent="0.45">
      <c r="A187" s="4" t="s">
        <v>287</v>
      </c>
      <c r="H187" s="4" t="s">
        <v>292</v>
      </c>
    </row>
    <row r="188" spans="1:8" x14ac:dyDescent="0.45">
      <c r="A188" s="4" t="s">
        <v>289</v>
      </c>
      <c r="H188" s="4" t="s">
        <v>294</v>
      </c>
    </row>
    <row r="189" spans="1:8" x14ac:dyDescent="0.45">
      <c r="A189" s="4" t="s">
        <v>290</v>
      </c>
      <c r="H189" s="4" t="s">
        <v>295</v>
      </c>
    </row>
    <row r="190" spans="1:8" x14ac:dyDescent="0.45">
      <c r="A190" s="4" t="s">
        <v>291</v>
      </c>
      <c r="H190" s="4" t="s">
        <v>296</v>
      </c>
    </row>
    <row r="191" spans="1:8" x14ac:dyDescent="0.45">
      <c r="A191" s="4" t="s">
        <v>292</v>
      </c>
      <c r="H191" s="4" t="s">
        <v>298</v>
      </c>
    </row>
    <row r="192" spans="1:8" x14ac:dyDescent="0.45">
      <c r="A192" s="4" t="s">
        <v>294</v>
      </c>
      <c r="H192" s="4" t="s">
        <v>299</v>
      </c>
    </row>
    <row r="193" spans="1:8" x14ac:dyDescent="0.45">
      <c r="A193" s="4" t="s">
        <v>295</v>
      </c>
      <c r="H193" s="4" t="s">
        <v>300</v>
      </c>
    </row>
    <row r="194" spans="1:8" x14ac:dyDescent="0.45">
      <c r="A194" s="4" t="s">
        <v>296</v>
      </c>
      <c r="H194" s="4" t="s">
        <v>302</v>
      </c>
    </row>
    <row r="195" spans="1:8" x14ac:dyDescent="0.45">
      <c r="A195" s="4" t="s">
        <v>298</v>
      </c>
      <c r="H195" s="4" t="s">
        <v>304</v>
      </c>
    </row>
    <row r="196" spans="1:8" x14ac:dyDescent="0.45">
      <c r="A196" s="4" t="s">
        <v>299</v>
      </c>
      <c r="H196" s="4" t="s">
        <v>305</v>
      </c>
    </row>
    <row r="197" spans="1:8" x14ac:dyDescent="0.45">
      <c r="A197" s="4" t="s">
        <v>300</v>
      </c>
      <c r="H197" s="4" t="s">
        <v>306</v>
      </c>
    </row>
    <row r="198" spans="1:8" x14ac:dyDescent="0.45">
      <c r="A198" s="4" t="s">
        <v>302</v>
      </c>
      <c r="H198" s="4" t="s">
        <v>307</v>
      </c>
    </row>
    <row r="199" spans="1:8" x14ac:dyDescent="0.45">
      <c r="A199" s="4" t="s">
        <v>304</v>
      </c>
      <c r="H199" s="4" t="s">
        <v>309</v>
      </c>
    </row>
    <row r="200" spans="1:8" x14ac:dyDescent="0.45">
      <c r="A200" s="4" t="s">
        <v>305</v>
      </c>
      <c r="H200" s="4" t="s">
        <v>310</v>
      </c>
    </row>
    <row r="201" spans="1:8" x14ac:dyDescent="0.45">
      <c r="A201" s="4" t="s">
        <v>306</v>
      </c>
      <c r="H201" s="4" t="s">
        <v>311</v>
      </c>
    </row>
    <row r="202" spans="1:8" x14ac:dyDescent="0.45">
      <c r="A202" s="4" t="s">
        <v>307</v>
      </c>
      <c r="H202" s="4" t="s">
        <v>312</v>
      </c>
    </row>
    <row r="203" spans="1:8" x14ac:dyDescent="0.45">
      <c r="A203" s="4" t="s">
        <v>309</v>
      </c>
      <c r="H203" s="4" t="s">
        <v>313</v>
      </c>
    </row>
    <row r="204" spans="1:8" x14ac:dyDescent="0.45">
      <c r="A204" s="4" t="s">
        <v>310</v>
      </c>
      <c r="H204" s="4" t="s">
        <v>314</v>
      </c>
    </row>
    <row r="205" spans="1:8" x14ac:dyDescent="0.45">
      <c r="A205" s="4" t="s">
        <v>311</v>
      </c>
      <c r="H205" s="4" t="s">
        <v>315</v>
      </c>
    </row>
    <row r="206" spans="1:8" x14ac:dyDescent="0.45">
      <c r="A206" s="4" t="s">
        <v>312</v>
      </c>
      <c r="H206" s="4" t="s">
        <v>316</v>
      </c>
    </row>
    <row r="207" spans="1:8" x14ac:dyDescent="0.45">
      <c r="A207" s="4" t="s">
        <v>313</v>
      </c>
      <c r="H207" s="4" t="s">
        <v>318</v>
      </c>
    </row>
    <row r="208" spans="1:8" x14ac:dyDescent="0.45">
      <c r="A208" s="4" t="s">
        <v>314</v>
      </c>
      <c r="H208" s="4" t="s">
        <v>319</v>
      </c>
    </row>
    <row r="209" spans="1:8" x14ac:dyDescent="0.45">
      <c r="A209" s="4" t="s">
        <v>315</v>
      </c>
      <c r="H209" s="4" t="s">
        <v>320</v>
      </c>
    </row>
    <row r="210" spans="1:8" x14ac:dyDescent="0.45">
      <c r="A210" s="4" t="s">
        <v>316</v>
      </c>
      <c r="H210" s="4" t="s">
        <v>321</v>
      </c>
    </row>
    <row r="211" spans="1:8" x14ac:dyDescent="0.45">
      <c r="A211" s="4" t="s">
        <v>318</v>
      </c>
      <c r="H211" s="4" t="s">
        <v>323</v>
      </c>
    </row>
    <row r="212" spans="1:8" x14ac:dyDescent="0.45">
      <c r="A212" s="4" t="s">
        <v>319</v>
      </c>
      <c r="H212" s="4" t="s">
        <v>324</v>
      </c>
    </row>
    <row r="213" spans="1:8" x14ac:dyDescent="0.45">
      <c r="A213" s="4" t="s">
        <v>320</v>
      </c>
      <c r="H213" s="4" t="s">
        <v>325</v>
      </c>
    </row>
    <row r="214" spans="1:8" x14ac:dyDescent="0.45">
      <c r="A214" s="4" t="s">
        <v>321</v>
      </c>
      <c r="H214" s="4" t="s">
        <v>326</v>
      </c>
    </row>
    <row r="215" spans="1:8" x14ac:dyDescent="0.45">
      <c r="A215" s="4" t="s">
        <v>323</v>
      </c>
      <c r="H215" s="4" t="s">
        <v>327</v>
      </c>
    </row>
    <row r="216" spans="1:8" x14ac:dyDescent="0.45">
      <c r="A216" s="4" t="s">
        <v>324</v>
      </c>
      <c r="H216" s="4" t="s">
        <v>329</v>
      </c>
    </row>
    <row r="217" spans="1:8" x14ac:dyDescent="0.45">
      <c r="A217" s="4" t="s">
        <v>325</v>
      </c>
      <c r="H217" s="4" t="s">
        <v>330</v>
      </c>
    </row>
    <row r="218" spans="1:8" x14ac:dyDescent="0.45">
      <c r="A218" s="4" t="s">
        <v>326</v>
      </c>
      <c r="H218" s="4" t="s">
        <v>331</v>
      </c>
    </row>
    <row r="219" spans="1:8" x14ac:dyDescent="0.45">
      <c r="A219" s="4" t="s">
        <v>327</v>
      </c>
      <c r="H219" s="4" t="s">
        <v>332</v>
      </c>
    </row>
    <row r="220" spans="1:8" x14ac:dyDescent="0.45">
      <c r="A220" s="4" t="s">
        <v>329</v>
      </c>
      <c r="H220" s="4" t="s">
        <v>334</v>
      </c>
    </row>
    <row r="221" spans="1:8" x14ac:dyDescent="0.45">
      <c r="A221" s="4" t="s">
        <v>330</v>
      </c>
      <c r="H221" s="4" t="s">
        <v>335</v>
      </c>
    </row>
    <row r="222" spans="1:8" x14ac:dyDescent="0.45">
      <c r="A222" s="4" t="s">
        <v>331</v>
      </c>
      <c r="H222" s="4" t="s">
        <v>336</v>
      </c>
    </row>
    <row r="223" spans="1:8" x14ac:dyDescent="0.45">
      <c r="A223" s="4" t="s">
        <v>332</v>
      </c>
      <c r="H223" s="4" t="s">
        <v>337</v>
      </c>
    </row>
    <row r="224" spans="1:8" x14ac:dyDescent="0.45">
      <c r="A224" s="4" t="s">
        <v>334</v>
      </c>
      <c r="H224" s="4" t="s">
        <v>338</v>
      </c>
    </row>
    <row r="225" spans="1:8" x14ac:dyDescent="0.45">
      <c r="A225" s="4" t="s">
        <v>335</v>
      </c>
      <c r="H225" s="4" t="s">
        <v>339</v>
      </c>
    </row>
    <row r="226" spans="1:8" x14ac:dyDescent="0.45">
      <c r="A226" s="4" t="s">
        <v>336</v>
      </c>
      <c r="H226" s="4" t="s">
        <v>341</v>
      </c>
    </row>
    <row r="227" spans="1:8" x14ac:dyDescent="0.45">
      <c r="A227" s="4" t="s">
        <v>337</v>
      </c>
      <c r="H227" s="4" t="s">
        <v>342</v>
      </c>
    </row>
    <row r="228" spans="1:8" x14ac:dyDescent="0.45">
      <c r="A228" s="4" t="s">
        <v>338</v>
      </c>
      <c r="H228" s="4" t="s">
        <v>343</v>
      </c>
    </row>
    <row r="229" spans="1:8" x14ac:dyDescent="0.45">
      <c r="A229" s="4" t="s">
        <v>339</v>
      </c>
      <c r="H229" s="4" t="s">
        <v>344</v>
      </c>
    </row>
    <row r="230" spans="1:8" x14ac:dyDescent="0.45">
      <c r="A230" s="4" t="s">
        <v>341</v>
      </c>
      <c r="H230" s="4" t="s">
        <v>346</v>
      </c>
    </row>
    <row r="231" spans="1:8" x14ac:dyDescent="0.45">
      <c r="A231" s="4" t="s">
        <v>342</v>
      </c>
      <c r="H231" s="4" t="s">
        <v>347</v>
      </c>
    </row>
    <row r="232" spans="1:8" x14ac:dyDescent="0.45">
      <c r="A232" s="4" t="s">
        <v>343</v>
      </c>
      <c r="H232" s="4" t="s">
        <v>348</v>
      </c>
    </row>
    <row r="233" spans="1:8" x14ac:dyDescent="0.45">
      <c r="A233" s="4" t="s">
        <v>344</v>
      </c>
      <c r="H233" s="4" t="s">
        <v>349</v>
      </c>
    </row>
    <row r="234" spans="1:8" x14ac:dyDescent="0.45">
      <c r="A234" s="4" t="s">
        <v>346</v>
      </c>
      <c r="H234" s="4" t="s">
        <v>350</v>
      </c>
    </row>
    <row r="235" spans="1:8" x14ac:dyDescent="0.45">
      <c r="A235" s="4" t="s">
        <v>347</v>
      </c>
      <c r="H235" s="4" t="s">
        <v>351</v>
      </c>
    </row>
    <row r="236" spans="1:8" x14ac:dyDescent="0.45">
      <c r="A236" s="4" t="s">
        <v>348</v>
      </c>
      <c r="H236" s="4" t="s">
        <v>352</v>
      </c>
    </row>
    <row r="237" spans="1:8" x14ac:dyDescent="0.45">
      <c r="A237" s="4" t="s">
        <v>349</v>
      </c>
      <c r="H237" s="4" t="s">
        <v>354</v>
      </c>
    </row>
    <row r="238" spans="1:8" x14ac:dyDescent="0.45">
      <c r="A238" s="4" t="s">
        <v>350</v>
      </c>
      <c r="H238" s="4" t="s">
        <v>355</v>
      </c>
    </row>
    <row r="239" spans="1:8" x14ac:dyDescent="0.45">
      <c r="A239" s="4" t="s">
        <v>351</v>
      </c>
      <c r="H239" s="4" t="s">
        <v>356</v>
      </c>
    </row>
    <row r="240" spans="1:8" x14ac:dyDescent="0.45">
      <c r="A240" s="4" t="s">
        <v>352</v>
      </c>
      <c r="H240" s="4" t="s">
        <v>357</v>
      </c>
    </row>
    <row r="241" spans="1:8" x14ac:dyDescent="0.45">
      <c r="A241" s="4" t="s">
        <v>354</v>
      </c>
      <c r="H241" s="4" t="s">
        <v>358</v>
      </c>
    </row>
    <row r="242" spans="1:8" x14ac:dyDescent="0.45">
      <c r="A242" s="4" t="s">
        <v>355</v>
      </c>
      <c r="H242" s="4" t="s">
        <v>359</v>
      </c>
    </row>
    <row r="243" spans="1:8" x14ac:dyDescent="0.45">
      <c r="A243" s="4" t="s">
        <v>356</v>
      </c>
      <c r="H243" s="4" t="s">
        <v>360</v>
      </c>
    </row>
    <row r="244" spans="1:8" x14ac:dyDescent="0.45">
      <c r="A244" s="4" t="s">
        <v>357</v>
      </c>
      <c r="H244" s="4" t="s">
        <v>361</v>
      </c>
    </row>
    <row r="245" spans="1:8" x14ac:dyDescent="0.45">
      <c r="A245" s="4" t="s">
        <v>358</v>
      </c>
      <c r="H245" s="4" t="s">
        <v>363</v>
      </c>
    </row>
    <row r="246" spans="1:8" x14ac:dyDescent="0.45">
      <c r="A246" s="4" t="s">
        <v>359</v>
      </c>
      <c r="H246" s="4" t="s">
        <v>364</v>
      </c>
    </row>
    <row r="247" spans="1:8" x14ac:dyDescent="0.45">
      <c r="A247" s="4" t="s">
        <v>360</v>
      </c>
      <c r="H247" s="4" t="s">
        <v>366</v>
      </c>
    </row>
    <row r="248" spans="1:8" x14ac:dyDescent="0.45">
      <c r="A248" s="4" t="s">
        <v>361</v>
      </c>
      <c r="H248" s="4" t="s">
        <v>367</v>
      </c>
    </row>
    <row r="249" spans="1:8" x14ac:dyDescent="0.45">
      <c r="A249" s="4" t="s">
        <v>363</v>
      </c>
      <c r="H249" s="4" t="s">
        <v>368</v>
      </c>
    </row>
    <row r="250" spans="1:8" x14ac:dyDescent="0.45">
      <c r="A250" s="4" t="s">
        <v>364</v>
      </c>
      <c r="H250" s="4" t="s">
        <v>369</v>
      </c>
    </row>
    <row r="251" spans="1:8" x14ac:dyDescent="0.45">
      <c r="A251" s="4" t="s">
        <v>366</v>
      </c>
      <c r="H251" s="4" t="s">
        <v>370</v>
      </c>
    </row>
    <row r="252" spans="1:8" x14ac:dyDescent="0.45">
      <c r="A252" s="4" t="s">
        <v>367</v>
      </c>
      <c r="H252" s="4" t="s">
        <v>371</v>
      </c>
    </row>
    <row r="253" spans="1:8" x14ac:dyDescent="0.45">
      <c r="A253" s="4" t="s">
        <v>368</v>
      </c>
      <c r="H253" s="4" t="s">
        <v>372</v>
      </c>
    </row>
    <row r="254" spans="1:8" x14ac:dyDescent="0.45">
      <c r="A254" s="4" t="s">
        <v>369</v>
      </c>
      <c r="H254" s="4" t="s">
        <v>373</v>
      </c>
    </row>
    <row r="255" spans="1:8" x14ac:dyDescent="0.45">
      <c r="A255" s="4" t="s">
        <v>370</v>
      </c>
      <c r="H255" s="4" t="s">
        <v>374</v>
      </c>
    </row>
    <row r="256" spans="1:8" x14ac:dyDescent="0.45">
      <c r="A256" s="4" t="s">
        <v>372</v>
      </c>
      <c r="H256" s="4" t="s">
        <v>375</v>
      </c>
    </row>
    <row r="257" spans="1:8" x14ac:dyDescent="0.45">
      <c r="A257" s="4" t="s">
        <v>373</v>
      </c>
      <c r="H257" s="4" t="s">
        <v>376</v>
      </c>
    </row>
    <row r="258" spans="1:8" x14ac:dyDescent="0.45">
      <c r="A258" s="4" t="s">
        <v>374</v>
      </c>
      <c r="H258" s="4" t="s">
        <v>377</v>
      </c>
    </row>
    <row r="259" spans="1:8" x14ac:dyDescent="0.45">
      <c r="A259" s="4" t="s">
        <v>375</v>
      </c>
      <c r="H259" s="4" t="s">
        <v>379</v>
      </c>
    </row>
    <row r="260" spans="1:8" x14ac:dyDescent="0.45">
      <c r="A260" s="4" t="s">
        <v>376</v>
      </c>
      <c r="H260" s="4" t="s">
        <v>380</v>
      </c>
    </row>
    <row r="261" spans="1:8" x14ac:dyDescent="0.45">
      <c r="A261" s="4" t="s">
        <v>377</v>
      </c>
      <c r="H261" s="4" t="s">
        <v>381</v>
      </c>
    </row>
    <row r="262" spans="1:8" x14ac:dyDescent="0.45">
      <c r="A262" s="4" t="s">
        <v>379</v>
      </c>
      <c r="H262" s="4" t="s">
        <v>383</v>
      </c>
    </row>
    <row r="263" spans="1:8" x14ac:dyDescent="0.45">
      <c r="A263" s="4" t="s">
        <v>380</v>
      </c>
      <c r="H263" s="4" t="s">
        <v>384</v>
      </c>
    </row>
    <row r="264" spans="1:8" x14ac:dyDescent="0.45">
      <c r="A264" s="4" t="s">
        <v>381</v>
      </c>
      <c r="H264" s="4" t="s">
        <v>385</v>
      </c>
    </row>
    <row r="265" spans="1:8" x14ac:dyDescent="0.45">
      <c r="A265" s="4" t="s">
        <v>383</v>
      </c>
      <c r="H265" s="4" t="s">
        <v>387</v>
      </c>
    </row>
    <row r="266" spans="1:8" x14ac:dyDescent="0.45">
      <c r="A266" s="4" t="s">
        <v>384</v>
      </c>
      <c r="H266" s="4" t="s">
        <v>389</v>
      </c>
    </row>
    <row r="267" spans="1:8" x14ac:dyDescent="0.45">
      <c r="A267" s="4" t="s">
        <v>385</v>
      </c>
      <c r="H267" s="4" t="s">
        <v>390</v>
      </c>
    </row>
    <row r="268" spans="1:8" x14ac:dyDescent="0.45">
      <c r="A268" s="4" t="s">
        <v>387</v>
      </c>
      <c r="H268" s="4" t="s">
        <v>391</v>
      </c>
    </row>
    <row r="269" spans="1:8" x14ac:dyDescent="0.45">
      <c r="A269" s="4" t="s">
        <v>389</v>
      </c>
      <c r="H269" s="4" t="s">
        <v>393</v>
      </c>
    </row>
    <row r="270" spans="1:8" x14ac:dyDescent="0.45">
      <c r="A270" s="4" t="s">
        <v>390</v>
      </c>
      <c r="H270" s="4" t="s">
        <v>394</v>
      </c>
    </row>
    <row r="271" spans="1:8" x14ac:dyDescent="0.45">
      <c r="A271" s="4" t="s">
        <v>391</v>
      </c>
      <c r="H271" s="4" t="s">
        <v>395</v>
      </c>
    </row>
    <row r="272" spans="1:8" x14ac:dyDescent="0.45">
      <c r="A272" s="4" t="s">
        <v>394</v>
      </c>
      <c r="H272" s="4" t="s">
        <v>396</v>
      </c>
    </row>
    <row r="273" spans="1:8" x14ac:dyDescent="0.45">
      <c r="A273" s="4" t="s">
        <v>395</v>
      </c>
      <c r="H273" s="4" t="s">
        <v>397</v>
      </c>
    </row>
    <row r="274" spans="1:8" x14ac:dyDescent="0.45">
      <c r="A274" s="4" t="s">
        <v>396</v>
      </c>
      <c r="H274" s="4" t="s">
        <v>398</v>
      </c>
    </row>
    <row r="275" spans="1:8" x14ac:dyDescent="0.45">
      <c r="A275" s="4" t="s">
        <v>397</v>
      </c>
      <c r="H275" s="4" t="s">
        <v>400</v>
      </c>
    </row>
    <row r="276" spans="1:8" x14ac:dyDescent="0.45">
      <c r="A276" s="4" t="s">
        <v>398</v>
      </c>
      <c r="H276" s="4" t="s">
        <v>401</v>
      </c>
    </row>
    <row r="277" spans="1:8" x14ac:dyDescent="0.45">
      <c r="A277" s="4" t="s">
        <v>400</v>
      </c>
      <c r="H277" s="4" t="s">
        <v>402</v>
      </c>
    </row>
    <row r="278" spans="1:8" x14ac:dyDescent="0.45">
      <c r="A278" s="4" t="s">
        <v>401</v>
      </c>
      <c r="H278" s="4" t="s">
        <v>403</v>
      </c>
    </row>
    <row r="279" spans="1:8" x14ac:dyDescent="0.45">
      <c r="A279" s="4" t="s">
        <v>402</v>
      </c>
      <c r="H279" s="4" t="s">
        <v>404</v>
      </c>
    </row>
    <row r="280" spans="1:8" x14ac:dyDescent="0.45">
      <c r="A280" s="4" t="s">
        <v>403</v>
      </c>
      <c r="H280" s="4" t="s">
        <v>405</v>
      </c>
    </row>
    <row r="281" spans="1:8" x14ac:dyDescent="0.45">
      <c r="A281" s="4" t="s">
        <v>404</v>
      </c>
      <c r="H281" s="4" t="s">
        <v>406</v>
      </c>
    </row>
    <row r="282" spans="1:8" x14ac:dyDescent="0.45">
      <c r="A282" s="4" t="s">
        <v>405</v>
      </c>
      <c r="H282" s="4" t="s">
        <v>407</v>
      </c>
    </row>
    <row r="283" spans="1:8" x14ac:dyDescent="0.45">
      <c r="A283" s="4" t="s">
        <v>406</v>
      </c>
      <c r="H283" s="4" t="s">
        <v>408</v>
      </c>
    </row>
    <row r="284" spans="1:8" x14ac:dyDescent="0.45">
      <c r="A284" s="4" t="s">
        <v>407</v>
      </c>
      <c r="H284" s="4" t="s">
        <v>410</v>
      </c>
    </row>
    <row r="285" spans="1:8" x14ac:dyDescent="0.45">
      <c r="A285" s="4" t="s">
        <v>408</v>
      </c>
      <c r="H285" s="4" t="s">
        <v>411</v>
      </c>
    </row>
    <row r="286" spans="1:8" x14ac:dyDescent="0.45">
      <c r="A286" s="4" t="s">
        <v>410</v>
      </c>
      <c r="H286" s="4" t="s">
        <v>412</v>
      </c>
    </row>
    <row r="287" spans="1:8" x14ac:dyDescent="0.45">
      <c r="A287" s="4" t="s">
        <v>411</v>
      </c>
      <c r="H287" s="4" t="s">
        <v>413</v>
      </c>
    </row>
    <row r="288" spans="1:8" x14ac:dyDescent="0.45">
      <c r="A288" s="4" t="s">
        <v>412</v>
      </c>
      <c r="H288" s="4" t="s">
        <v>414</v>
      </c>
    </row>
    <row r="289" spans="1:8" x14ac:dyDescent="0.45">
      <c r="A289" s="4" t="s">
        <v>413</v>
      </c>
      <c r="H289" s="4" t="s">
        <v>415</v>
      </c>
    </row>
    <row r="290" spans="1:8" x14ac:dyDescent="0.45">
      <c r="A290" s="4" t="s">
        <v>415</v>
      </c>
      <c r="H290" s="4" t="s">
        <v>416</v>
      </c>
    </row>
    <row r="291" spans="1:8" x14ac:dyDescent="0.45">
      <c r="A291" s="4" t="s">
        <v>416</v>
      </c>
      <c r="H291" s="4" t="s">
        <v>417</v>
      </c>
    </row>
    <row r="292" spans="1:8" x14ac:dyDescent="0.45">
      <c r="A292" s="4" t="s">
        <v>417</v>
      </c>
      <c r="H292" s="4" t="s">
        <v>419</v>
      </c>
    </row>
    <row r="293" spans="1:8" x14ac:dyDescent="0.45">
      <c r="A293" s="4" t="s">
        <v>419</v>
      </c>
      <c r="H293" s="4" t="s">
        <v>420</v>
      </c>
    </row>
    <row r="294" spans="1:8" x14ac:dyDescent="0.45">
      <c r="A294" s="4" t="s">
        <v>420</v>
      </c>
      <c r="H294" s="4" t="s">
        <v>422</v>
      </c>
    </row>
    <row r="295" spans="1:8" x14ac:dyDescent="0.45">
      <c r="A295" s="4" t="s">
        <v>422</v>
      </c>
      <c r="H295" s="4" t="s">
        <v>423</v>
      </c>
    </row>
    <row r="296" spans="1:8" x14ac:dyDescent="0.45">
      <c r="A296" s="4" t="s">
        <v>423</v>
      </c>
      <c r="H296" s="4" t="s">
        <v>424</v>
      </c>
    </row>
    <row r="297" spans="1:8" x14ac:dyDescent="0.45">
      <c r="A297" s="4" t="s">
        <v>424</v>
      </c>
      <c r="H297" s="4" t="s">
        <v>425</v>
      </c>
    </row>
    <row r="298" spans="1:8" x14ac:dyDescent="0.45">
      <c r="A298" s="4" t="s">
        <v>425</v>
      </c>
      <c r="H298" s="4" t="s">
        <v>426</v>
      </c>
    </row>
    <row r="299" spans="1:8" x14ac:dyDescent="0.45">
      <c r="A299" s="4" t="s">
        <v>426</v>
      </c>
      <c r="H299" s="4" t="s">
        <v>427</v>
      </c>
    </row>
    <row r="300" spans="1:8" x14ac:dyDescent="0.45">
      <c r="A300" s="4" t="s">
        <v>427</v>
      </c>
      <c r="H300" s="4" t="s">
        <v>429</v>
      </c>
    </row>
    <row r="301" spans="1:8" x14ac:dyDescent="0.45">
      <c r="A301" s="4" t="s">
        <v>429</v>
      </c>
      <c r="H301" s="4" t="s">
        <v>431</v>
      </c>
    </row>
    <row r="302" spans="1:8" x14ac:dyDescent="0.45">
      <c r="A302" s="4" t="s">
        <v>431</v>
      </c>
      <c r="H302" s="4" t="s">
        <v>432</v>
      </c>
    </row>
    <row r="303" spans="1:8" x14ac:dyDescent="0.45">
      <c r="A303" s="4" t="s">
        <v>432</v>
      </c>
      <c r="H303" s="4" t="s">
        <v>433</v>
      </c>
    </row>
    <row r="304" spans="1:8" x14ac:dyDescent="0.45">
      <c r="A304" s="4" t="s">
        <v>433</v>
      </c>
      <c r="H304" s="4" t="s">
        <v>434</v>
      </c>
    </row>
    <row r="305" spans="1:8" x14ac:dyDescent="0.45">
      <c r="A305" s="4" t="s">
        <v>434</v>
      </c>
      <c r="H305" s="4" t="s">
        <v>435</v>
      </c>
    </row>
    <row r="306" spans="1:8" x14ac:dyDescent="0.45">
      <c r="A306" s="4" t="s">
        <v>435</v>
      </c>
      <c r="H306" s="4" t="s">
        <v>436</v>
      </c>
    </row>
    <row r="307" spans="1:8" x14ac:dyDescent="0.45">
      <c r="A307" s="4" t="s">
        <v>436</v>
      </c>
      <c r="H307" s="4" t="s">
        <v>437</v>
      </c>
    </row>
    <row r="308" spans="1:8" x14ac:dyDescent="0.45">
      <c r="A308" s="4" t="s">
        <v>437</v>
      </c>
      <c r="H308" s="4" t="s">
        <v>438</v>
      </c>
    </row>
    <row r="309" spans="1:8" x14ac:dyDescent="0.45">
      <c r="A309" s="4" t="s">
        <v>438</v>
      </c>
      <c r="H309" s="4" t="s">
        <v>439</v>
      </c>
    </row>
    <row r="310" spans="1:8" x14ac:dyDescent="0.45">
      <c r="A310" s="4" t="s">
        <v>439</v>
      </c>
      <c r="H310" s="4" t="s">
        <v>440</v>
      </c>
    </row>
    <row r="311" spans="1:8" x14ac:dyDescent="0.45">
      <c r="A311" s="4" t="s">
        <v>440</v>
      </c>
      <c r="H311" s="4" t="s">
        <v>441</v>
      </c>
    </row>
    <row r="312" spans="1:8" x14ac:dyDescent="0.45">
      <c r="A312" s="4" t="s">
        <v>441</v>
      </c>
      <c r="H312" s="4" t="s">
        <v>442</v>
      </c>
    </row>
    <row r="313" spans="1:8" x14ac:dyDescent="0.45">
      <c r="A313" s="4" t="s">
        <v>442</v>
      </c>
      <c r="H313" s="4" t="s">
        <v>443</v>
      </c>
    </row>
    <row r="314" spans="1:8" x14ac:dyDescent="0.45">
      <c r="A314" s="4" t="s">
        <v>443</v>
      </c>
      <c r="H314" s="4" t="s">
        <v>444</v>
      </c>
    </row>
    <row r="315" spans="1:8" x14ac:dyDescent="0.45">
      <c r="A315" s="4" t="s">
        <v>444</v>
      </c>
      <c r="H315" s="4" t="s">
        <v>445</v>
      </c>
    </row>
    <row r="316" spans="1:8" x14ac:dyDescent="0.45">
      <c r="A316" s="4" t="s">
        <v>445</v>
      </c>
      <c r="H316" s="4" t="s">
        <v>446</v>
      </c>
    </row>
    <row r="317" spans="1:8" x14ac:dyDescent="0.45">
      <c r="A317" s="4" t="s">
        <v>446</v>
      </c>
      <c r="H317" s="4" t="s">
        <v>447</v>
      </c>
    </row>
    <row r="318" spans="1:8" x14ac:dyDescent="0.45">
      <c r="A318" s="4" t="s">
        <v>447</v>
      </c>
      <c r="H318" s="4" t="s">
        <v>448</v>
      </c>
    </row>
    <row r="319" spans="1:8" x14ac:dyDescent="0.45">
      <c r="A319" s="4" t="s">
        <v>448</v>
      </c>
      <c r="H319" s="4" t="s">
        <v>449</v>
      </c>
    </row>
    <row r="320" spans="1:8" x14ac:dyDescent="0.45">
      <c r="A320" s="4" t="s">
        <v>449</v>
      </c>
      <c r="H320" s="4" t="s">
        <v>450</v>
      </c>
    </row>
    <row r="321" spans="1:8" x14ac:dyDescent="0.45">
      <c r="A321" s="4" t="s">
        <v>450</v>
      </c>
      <c r="H321" s="4" t="s">
        <v>451</v>
      </c>
    </row>
    <row r="322" spans="1:8" x14ac:dyDescent="0.45">
      <c r="A322" s="4" t="s">
        <v>451</v>
      </c>
      <c r="H322" s="4" t="s">
        <v>452</v>
      </c>
    </row>
    <row r="323" spans="1:8" x14ac:dyDescent="0.45">
      <c r="A323" s="4" t="s">
        <v>452</v>
      </c>
      <c r="H323" s="4" t="s">
        <v>453</v>
      </c>
    </row>
    <row r="324" spans="1:8" x14ac:dyDescent="0.45">
      <c r="A324" s="4" t="s">
        <v>453</v>
      </c>
      <c r="H324" s="4" t="s">
        <v>454</v>
      </c>
    </row>
    <row r="325" spans="1:8" x14ac:dyDescent="0.45">
      <c r="A325" s="4" t="s">
        <v>454</v>
      </c>
      <c r="H325" s="4" t="s">
        <v>455</v>
      </c>
    </row>
    <row r="326" spans="1:8" x14ac:dyDescent="0.45">
      <c r="A326" s="4" t="s">
        <v>455</v>
      </c>
      <c r="H326" s="4" t="s">
        <v>456</v>
      </c>
    </row>
    <row r="327" spans="1:8" x14ac:dyDescent="0.45">
      <c r="A327" s="4" t="s">
        <v>456</v>
      </c>
      <c r="H327" s="4" t="s">
        <v>457</v>
      </c>
    </row>
    <row r="328" spans="1:8" x14ac:dyDescent="0.45">
      <c r="A328" s="4" t="s">
        <v>457</v>
      </c>
      <c r="H328" s="4" t="s">
        <v>458</v>
      </c>
    </row>
    <row r="329" spans="1:8" x14ac:dyDescent="0.45">
      <c r="A329" s="4" t="s">
        <v>458</v>
      </c>
      <c r="H329" s="4" t="s">
        <v>459</v>
      </c>
    </row>
    <row r="330" spans="1:8" x14ac:dyDescent="0.45">
      <c r="A330" s="4" t="s">
        <v>459</v>
      </c>
      <c r="H330" s="4" t="s">
        <v>460</v>
      </c>
    </row>
    <row r="331" spans="1:8" x14ac:dyDescent="0.45">
      <c r="A331" s="4" t="s">
        <v>460</v>
      </c>
      <c r="H331" s="4" t="s">
        <v>462</v>
      </c>
    </row>
    <row r="332" spans="1:8" x14ac:dyDescent="0.45">
      <c r="A332" s="4" t="s">
        <v>462</v>
      </c>
      <c r="H332" s="4" t="s">
        <v>463</v>
      </c>
    </row>
    <row r="333" spans="1:8" x14ac:dyDescent="0.45">
      <c r="A333" s="4" t="s">
        <v>463</v>
      </c>
      <c r="H333" s="4" t="s">
        <v>464</v>
      </c>
    </row>
    <row r="334" spans="1:8" x14ac:dyDescent="0.45">
      <c r="A334" s="4" t="s">
        <v>464</v>
      </c>
      <c r="H334" s="4" t="s">
        <v>465</v>
      </c>
    </row>
    <row r="335" spans="1:8" x14ac:dyDescent="0.45">
      <c r="A335" s="4" t="s">
        <v>465</v>
      </c>
      <c r="H335" s="4" t="s">
        <v>466</v>
      </c>
    </row>
    <row r="336" spans="1:8" x14ac:dyDescent="0.45">
      <c r="A336" s="4" t="s">
        <v>466</v>
      </c>
      <c r="H336" s="4" t="s">
        <v>467</v>
      </c>
    </row>
    <row r="337" spans="1:8" x14ac:dyDescent="0.45">
      <c r="A337" s="4" t="s">
        <v>467</v>
      </c>
      <c r="H337" s="4" t="s">
        <v>468</v>
      </c>
    </row>
    <row r="338" spans="1:8" x14ac:dyDescent="0.45">
      <c r="A338" s="4" t="s">
        <v>468</v>
      </c>
      <c r="H338" s="4" t="s">
        <v>469</v>
      </c>
    </row>
    <row r="339" spans="1:8" x14ac:dyDescent="0.45">
      <c r="A339" s="4" t="s">
        <v>469</v>
      </c>
      <c r="H339" s="4" t="s">
        <v>470</v>
      </c>
    </row>
    <row r="340" spans="1:8" x14ac:dyDescent="0.45">
      <c r="A340" s="4" t="s">
        <v>470</v>
      </c>
      <c r="H340" s="4" t="s">
        <v>471</v>
      </c>
    </row>
    <row r="341" spans="1:8" x14ac:dyDescent="0.45">
      <c r="A341" s="4" t="s">
        <v>471</v>
      </c>
      <c r="H341" s="4" t="s">
        <v>472</v>
      </c>
    </row>
    <row r="342" spans="1:8" x14ac:dyDescent="0.45">
      <c r="A342" s="4" t="s">
        <v>472</v>
      </c>
      <c r="H342" s="4" t="s">
        <v>473</v>
      </c>
    </row>
    <row r="343" spans="1:8" x14ac:dyDescent="0.45">
      <c r="A343" s="4" t="s">
        <v>473</v>
      </c>
      <c r="H343" s="4" t="s">
        <v>474</v>
      </c>
    </row>
    <row r="344" spans="1:8" x14ac:dyDescent="0.45">
      <c r="A344" s="4" t="s">
        <v>474</v>
      </c>
      <c r="H344" s="4" t="s">
        <v>475</v>
      </c>
    </row>
    <row r="345" spans="1:8" x14ac:dyDescent="0.45">
      <c r="A345" s="4" t="s">
        <v>475</v>
      </c>
      <c r="H345" s="4" t="s">
        <v>476</v>
      </c>
    </row>
    <row r="346" spans="1:8" x14ac:dyDescent="0.45">
      <c r="A346" s="4" t="s">
        <v>476</v>
      </c>
      <c r="H346" s="4" t="s">
        <v>478</v>
      </c>
    </row>
    <row r="347" spans="1:8" x14ac:dyDescent="0.45">
      <c r="A347" s="4" t="s">
        <v>478</v>
      </c>
      <c r="H347" s="4" t="s">
        <v>480</v>
      </c>
    </row>
    <row r="348" spans="1:8" x14ac:dyDescent="0.45">
      <c r="A348" s="4" t="s">
        <v>480</v>
      </c>
      <c r="H348" s="4" t="s">
        <v>481</v>
      </c>
    </row>
    <row r="349" spans="1:8" x14ac:dyDescent="0.45">
      <c r="A349" s="4" t="s">
        <v>481</v>
      </c>
      <c r="H349" s="4" t="s">
        <v>482</v>
      </c>
    </row>
    <row r="350" spans="1:8" x14ac:dyDescent="0.45">
      <c r="A350" s="4" t="s">
        <v>482</v>
      </c>
      <c r="H350" s="4" t="s">
        <v>483</v>
      </c>
    </row>
    <row r="351" spans="1:8" x14ac:dyDescent="0.45">
      <c r="A351" s="4" t="s">
        <v>483</v>
      </c>
      <c r="H351" s="4" t="s">
        <v>484</v>
      </c>
    </row>
    <row r="352" spans="1:8" x14ac:dyDescent="0.45">
      <c r="A352" s="4" t="s">
        <v>484</v>
      </c>
      <c r="H352" s="4" t="s">
        <v>485</v>
      </c>
    </row>
    <row r="353" spans="1:8" x14ac:dyDescent="0.45">
      <c r="A353" s="4" t="s">
        <v>485</v>
      </c>
      <c r="H353" s="4" t="s">
        <v>486</v>
      </c>
    </row>
    <row r="354" spans="1:8" x14ac:dyDescent="0.45">
      <c r="A354" s="4" t="s">
        <v>486</v>
      </c>
      <c r="H354" s="4" t="s">
        <v>487</v>
      </c>
    </row>
    <row r="355" spans="1:8" x14ac:dyDescent="0.45">
      <c r="A355" s="4" t="s">
        <v>487</v>
      </c>
      <c r="H355" s="4" t="s">
        <v>489</v>
      </c>
    </row>
    <row r="356" spans="1:8" x14ac:dyDescent="0.45">
      <c r="A356" s="4" t="s">
        <v>489</v>
      </c>
      <c r="H356" s="4" t="s">
        <v>491</v>
      </c>
    </row>
    <row r="357" spans="1:8" x14ac:dyDescent="0.45">
      <c r="A357" s="4" t="s">
        <v>491</v>
      </c>
      <c r="H357" s="4" t="s">
        <v>492</v>
      </c>
    </row>
    <row r="358" spans="1:8" x14ac:dyDescent="0.45">
      <c r="A358" s="4" t="s">
        <v>492</v>
      </c>
      <c r="H358" s="4" t="s">
        <v>493</v>
      </c>
    </row>
    <row r="359" spans="1:8" x14ac:dyDescent="0.45">
      <c r="A359" s="4" t="s">
        <v>493</v>
      </c>
      <c r="H359" s="4" t="s">
        <v>494</v>
      </c>
    </row>
    <row r="360" spans="1:8" x14ac:dyDescent="0.45">
      <c r="A360" s="4" t="s">
        <v>494</v>
      </c>
      <c r="H360" s="4" t="s">
        <v>495</v>
      </c>
    </row>
    <row r="361" spans="1:8" x14ac:dyDescent="0.45">
      <c r="A361" s="4" t="s">
        <v>495</v>
      </c>
      <c r="H361" s="4" t="s">
        <v>496</v>
      </c>
    </row>
    <row r="362" spans="1:8" x14ac:dyDescent="0.45">
      <c r="A362" s="4" t="s">
        <v>496</v>
      </c>
      <c r="H362" s="4" t="s">
        <v>497</v>
      </c>
    </row>
    <row r="363" spans="1:8" x14ac:dyDescent="0.45">
      <c r="A363" s="4" t="s">
        <v>497</v>
      </c>
      <c r="H363" s="4" t="s">
        <v>499</v>
      </c>
    </row>
    <row r="364" spans="1:8" x14ac:dyDescent="0.45">
      <c r="A364" s="4" t="s">
        <v>499</v>
      </c>
      <c r="H364" s="4" t="s">
        <v>500</v>
      </c>
    </row>
    <row r="365" spans="1:8" x14ac:dyDescent="0.45">
      <c r="A365" s="4" t="s">
        <v>500</v>
      </c>
      <c r="H365" s="4" t="s">
        <v>502</v>
      </c>
    </row>
    <row r="366" spans="1:8" x14ac:dyDescent="0.45">
      <c r="A366" s="4" t="s">
        <v>502</v>
      </c>
      <c r="H366" s="4" t="s">
        <v>503</v>
      </c>
    </row>
    <row r="367" spans="1:8" x14ac:dyDescent="0.45">
      <c r="A367" s="4" t="s">
        <v>503</v>
      </c>
      <c r="H367" s="4" t="s">
        <v>504</v>
      </c>
    </row>
    <row r="368" spans="1:8" x14ac:dyDescent="0.45">
      <c r="A368" s="4" t="s">
        <v>504</v>
      </c>
      <c r="H368" s="4" t="s">
        <v>506</v>
      </c>
    </row>
    <row r="369" spans="1:8" x14ac:dyDescent="0.45">
      <c r="A369" s="4" t="s">
        <v>506</v>
      </c>
      <c r="H369" s="4" t="s">
        <v>508</v>
      </c>
    </row>
    <row r="370" spans="1:8" x14ac:dyDescent="0.45">
      <c r="A370" s="4" t="s">
        <v>508</v>
      </c>
      <c r="H370" s="4" t="s">
        <v>509</v>
      </c>
    </row>
    <row r="371" spans="1:8" x14ac:dyDescent="0.45">
      <c r="A371" s="4" t="s">
        <v>509</v>
      </c>
      <c r="H371" s="4" t="s">
        <v>510</v>
      </c>
    </row>
    <row r="372" spans="1:8" x14ac:dyDescent="0.45">
      <c r="A372" s="4" t="s">
        <v>510</v>
      </c>
      <c r="H372" s="4" t="s">
        <v>511</v>
      </c>
    </row>
    <row r="373" spans="1:8" x14ac:dyDescent="0.45">
      <c r="A373" s="4" t="s">
        <v>511</v>
      </c>
      <c r="H373" s="4" t="s">
        <v>512</v>
      </c>
    </row>
    <row r="374" spans="1:8" x14ac:dyDescent="0.45">
      <c r="A374" s="4" t="s">
        <v>512</v>
      </c>
      <c r="H374" s="4" t="s">
        <v>513</v>
      </c>
    </row>
    <row r="375" spans="1:8" x14ac:dyDescent="0.45">
      <c r="A375" s="4" t="s">
        <v>513</v>
      </c>
      <c r="H375" s="4" t="s">
        <v>514</v>
      </c>
    </row>
    <row r="376" spans="1:8" x14ac:dyDescent="0.45">
      <c r="A376" s="4" t="s">
        <v>514</v>
      </c>
      <c r="H376" s="4" t="s">
        <v>515</v>
      </c>
    </row>
    <row r="377" spans="1:8" x14ac:dyDescent="0.45">
      <c r="A377" s="4" t="s">
        <v>515</v>
      </c>
      <c r="H377" s="4" t="s">
        <v>517</v>
      </c>
    </row>
    <row r="378" spans="1:8" x14ac:dyDescent="0.45">
      <c r="A378" s="4" t="s">
        <v>517</v>
      </c>
      <c r="H378" s="4" t="s">
        <v>518</v>
      </c>
    </row>
    <row r="379" spans="1:8" x14ac:dyDescent="0.45">
      <c r="A379" s="4" t="s">
        <v>518</v>
      </c>
      <c r="H379" s="4" t="s">
        <v>519</v>
      </c>
    </row>
    <row r="380" spans="1:8" x14ac:dyDescent="0.45">
      <c r="A380" s="4" t="s">
        <v>519</v>
      </c>
      <c r="H380" s="4" t="s">
        <v>520</v>
      </c>
    </row>
    <row r="381" spans="1:8" x14ac:dyDescent="0.45">
      <c r="A381" s="4" t="s">
        <v>520</v>
      </c>
      <c r="H381" s="4" t="s">
        <v>521</v>
      </c>
    </row>
    <row r="382" spans="1:8" x14ac:dyDescent="0.45">
      <c r="A382" s="4" t="s">
        <v>521</v>
      </c>
      <c r="H382" s="4" t="s">
        <v>522</v>
      </c>
    </row>
    <row r="383" spans="1:8" x14ac:dyDescent="0.45">
      <c r="A383" s="4" t="s">
        <v>522</v>
      </c>
      <c r="H383" s="4" t="s">
        <v>523</v>
      </c>
    </row>
    <row r="384" spans="1:8" x14ac:dyDescent="0.45">
      <c r="A384" s="4" t="s">
        <v>523</v>
      </c>
      <c r="H384" s="4" t="s">
        <v>524</v>
      </c>
    </row>
    <row r="385" spans="1:8" x14ac:dyDescent="0.45">
      <c r="A385" s="4" t="s">
        <v>524</v>
      </c>
      <c r="H385" s="4" t="s">
        <v>525</v>
      </c>
    </row>
    <row r="386" spans="1:8" x14ac:dyDescent="0.45">
      <c r="A386" s="4" t="s">
        <v>525</v>
      </c>
      <c r="H386" s="4" t="s">
        <v>526</v>
      </c>
    </row>
    <row r="387" spans="1:8" x14ac:dyDescent="0.45">
      <c r="A387" s="4" t="s">
        <v>526</v>
      </c>
      <c r="H387" s="4" t="s">
        <v>527</v>
      </c>
    </row>
    <row r="388" spans="1:8" x14ac:dyDescent="0.45">
      <c r="A388" s="4" t="s">
        <v>527</v>
      </c>
      <c r="H388" s="4" t="s">
        <v>528</v>
      </c>
    </row>
    <row r="389" spans="1:8" x14ac:dyDescent="0.45">
      <c r="A389" s="4" t="s">
        <v>528</v>
      </c>
      <c r="H389" s="4" t="s">
        <v>529</v>
      </c>
    </row>
    <row r="390" spans="1:8" x14ac:dyDescent="0.45">
      <c r="A390" s="4" t="s">
        <v>529</v>
      </c>
      <c r="H390" s="4" t="s">
        <v>530</v>
      </c>
    </row>
    <row r="391" spans="1:8" x14ac:dyDescent="0.45">
      <c r="A391" s="4" t="s">
        <v>530</v>
      </c>
      <c r="H391" s="4" t="s">
        <v>531</v>
      </c>
    </row>
    <row r="392" spans="1:8" x14ac:dyDescent="0.45">
      <c r="A392" s="4" t="s">
        <v>531</v>
      </c>
      <c r="H392" s="4" t="s">
        <v>532</v>
      </c>
    </row>
    <row r="393" spans="1:8" x14ac:dyDescent="0.45">
      <c r="A393" s="4" t="s">
        <v>532</v>
      </c>
      <c r="H393" s="4" t="s">
        <v>533</v>
      </c>
    </row>
    <row r="394" spans="1:8" x14ac:dyDescent="0.45">
      <c r="A394" s="4" t="s">
        <v>533</v>
      </c>
      <c r="H394" s="4" t="s">
        <v>534</v>
      </c>
    </row>
    <row r="395" spans="1:8" x14ac:dyDescent="0.45">
      <c r="A395" s="4" t="s">
        <v>534</v>
      </c>
      <c r="H395" s="4" t="s">
        <v>535</v>
      </c>
    </row>
    <row r="396" spans="1:8" x14ac:dyDescent="0.45">
      <c r="A396" s="4" t="s">
        <v>535</v>
      </c>
      <c r="H396" s="4" t="s">
        <v>536</v>
      </c>
    </row>
    <row r="397" spans="1:8" x14ac:dyDescent="0.45">
      <c r="A397" s="4" t="s">
        <v>536</v>
      </c>
      <c r="H397" s="4" t="s">
        <v>537</v>
      </c>
    </row>
    <row r="398" spans="1:8" x14ac:dyDescent="0.45">
      <c r="A398" s="4" t="s">
        <v>537</v>
      </c>
      <c r="H398" s="4" t="s">
        <v>538</v>
      </c>
    </row>
    <row r="399" spans="1:8" x14ac:dyDescent="0.45">
      <c r="A399" s="4" t="s">
        <v>538</v>
      </c>
      <c r="H399" s="4" t="s">
        <v>539</v>
      </c>
    </row>
    <row r="400" spans="1:8" x14ac:dyDescent="0.45">
      <c r="A400" s="4" t="s">
        <v>539</v>
      </c>
      <c r="H400" s="4" t="s">
        <v>540</v>
      </c>
    </row>
    <row r="401" spans="1:8" x14ac:dyDescent="0.45">
      <c r="A401" s="4" t="s">
        <v>540</v>
      </c>
      <c r="H401" s="4" t="s">
        <v>541</v>
      </c>
    </row>
    <row r="402" spans="1:8" x14ac:dyDescent="0.45">
      <c r="A402" s="4" t="s">
        <v>541</v>
      </c>
      <c r="H402" s="4" t="s">
        <v>542</v>
      </c>
    </row>
    <row r="403" spans="1:8" x14ac:dyDescent="0.45">
      <c r="A403" s="4" t="s">
        <v>542</v>
      </c>
      <c r="H403" s="4" t="s">
        <v>543</v>
      </c>
    </row>
    <row r="404" spans="1:8" x14ac:dyDescent="0.45">
      <c r="A404" s="4" t="s">
        <v>543</v>
      </c>
      <c r="H404" s="4" t="s">
        <v>544</v>
      </c>
    </row>
    <row r="405" spans="1:8" x14ac:dyDescent="0.45">
      <c r="A405" s="4" t="s">
        <v>544</v>
      </c>
      <c r="H405" s="4" t="s">
        <v>545</v>
      </c>
    </row>
    <row r="406" spans="1:8" x14ac:dyDescent="0.45">
      <c r="A406" s="4" t="s">
        <v>545</v>
      </c>
      <c r="H406" s="4" t="s">
        <v>546</v>
      </c>
    </row>
    <row r="407" spans="1:8" x14ac:dyDescent="0.45">
      <c r="A407" s="4" t="s">
        <v>546</v>
      </c>
      <c r="H407" s="4" t="s">
        <v>547</v>
      </c>
    </row>
    <row r="408" spans="1:8" x14ac:dyDescent="0.45">
      <c r="A408" s="4" t="s">
        <v>547</v>
      </c>
      <c r="H408" s="4" t="s">
        <v>548</v>
      </c>
    </row>
    <row r="409" spans="1:8" x14ac:dyDescent="0.45">
      <c r="A409" s="4" t="s">
        <v>548</v>
      </c>
      <c r="H409" s="4" t="s">
        <v>549</v>
      </c>
    </row>
    <row r="410" spans="1:8" x14ac:dyDescent="0.45">
      <c r="A410" s="4" t="s">
        <v>549</v>
      </c>
      <c r="H410" s="4" t="s">
        <v>550</v>
      </c>
    </row>
    <row r="411" spans="1:8" x14ac:dyDescent="0.45">
      <c r="A411" s="4" t="s">
        <v>550</v>
      </c>
      <c r="H411" s="4" t="s">
        <v>551</v>
      </c>
    </row>
    <row r="412" spans="1:8" x14ac:dyDescent="0.45">
      <c r="A412" s="4" t="s">
        <v>551</v>
      </c>
      <c r="H412" s="4" t="s">
        <v>552</v>
      </c>
    </row>
    <row r="413" spans="1:8" x14ac:dyDescent="0.45">
      <c r="A413" s="4" t="s">
        <v>552</v>
      </c>
      <c r="H413" s="4" t="s">
        <v>554</v>
      </c>
    </row>
    <row r="414" spans="1:8" x14ac:dyDescent="0.45">
      <c r="A414" s="4" t="s">
        <v>554</v>
      </c>
      <c r="H414" s="4" t="s">
        <v>555</v>
      </c>
    </row>
    <row r="415" spans="1:8" x14ac:dyDescent="0.45">
      <c r="A415" s="4" t="s">
        <v>555</v>
      </c>
      <c r="H415" s="4" t="s">
        <v>556</v>
      </c>
    </row>
    <row r="416" spans="1:8" x14ac:dyDescent="0.45">
      <c r="A416" s="4" t="s">
        <v>556</v>
      </c>
      <c r="H416" s="4" t="s">
        <v>557</v>
      </c>
    </row>
    <row r="417" spans="1:8" x14ac:dyDescent="0.45">
      <c r="A417" s="4" t="s">
        <v>557</v>
      </c>
      <c r="H417" s="4" t="s">
        <v>558</v>
      </c>
    </row>
    <row r="418" spans="1:8" x14ac:dyDescent="0.45">
      <c r="A418" s="4" t="s">
        <v>558</v>
      </c>
      <c r="H418" s="4" t="s">
        <v>559</v>
      </c>
    </row>
    <row r="419" spans="1:8" x14ac:dyDescent="0.45">
      <c r="A419" s="4" t="s">
        <v>559</v>
      </c>
      <c r="H419" s="4" t="s">
        <v>560</v>
      </c>
    </row>
    <row r="420" spans="1:8" x14ac:dyDescent="0.45">
      <c r="A420" s="4" t="s">
        <v>560</v>
      </c>
      <c r="H420" s="4" t="s">
        <v>562</v>
      </c>
    </row>
    <row r="421" spans="1:8" x14ac:dyDescent="0.45">
      <c r="A421" s="4" t="s">
        <v>562</v>
      </c>
      <c r="H421" s="4" t="s">
        <v>563</v>
      </c>
    </row>
    <row r="422" spans="1:8" x14ac:dyDescent="0.45">
      <c r="A422" s="4" t="s">
        <v>563</v>
      </c>
      <c r="H422" s="4" t="s">
        <v>564</v>
      </c>
    </row>
    <row r="423" spans="1:8" x14ac:dyDescent="0.45">
      <c r="A423" s="4" t="s">
        <v>564</v>
      </c>
      <c r="H423" s="4" t="s">
        <v>565</v>
      </c>
    </row>
    <row r="424" spans="1:8" x14ac:dyDescent="0.45">
      <c r="A424" s="4" t="s">
        <v>565</v>
      </c>
      <c r="H424" s="4" t="s">
        <v>566</v>
      </c>
    </row>
    <row r="425" spans="1:8" x14ac:dyDescent="0.45">
      <c r="A425" s="4" t="s">
        <v>566</v>
      </c>
      <c r="H425" s="4" t="s">
        <v>567</v>
      </c>
    </row>
    <row r="426" spans="1:8" x14ac:dyDescent="0.45">
      <c r="A426" s="4" t="s">
        <v>567</v>
      </c>
      <c r="H426" s="4" t="s">
        <v>568</v>
      </c>
    </row>
    <row r="427" spans="1:8" x14ac:dyDescent="0.45">
      <c r="A427" s="4" t="s">
        <v>568</v>
      </c>
      <c r="H427" s="4" t="s">
        <v>569</v>
      </c>
    </row>
    <row r="428" spans="1:8" x14ac:dyDescent="0.45">
      <c r="A428" s="4" t="s">
        <v>569</v>
      </c>
      <c r="H428" s="4" t="s">
        <v>570</v>
      </c>
    </row>
    <row r="429" spans="1:8" x14ac:dyDescent="0.45">
      <c r="A429" s="4" t="s">
        <v>570</v>
      </c>
      <c r="H429" s="4" t="s">
        <v>571</v>
      </c>
    </row>
    <row r="430" spans="1:8" x14ac:dyDescent="0.45">
      <c r="A430" s="4" t="s">
        <v>571</v>
      </c>
      <c r="H430" s="4" t="s">
        <v>572</v>
      </c>
    </row>
    <row r="431" spans="1:8" x14ac:dyDescent="0.45">
      <c r="A431" s="4" t="s">
        <v>572</v>
      </c>
      <c r="H431" s="4" t="s">
        <v>573</v>
      </c>
    </row>
    <row r="432" spans="1:8" x14ac:dyDescent="0.45">
      <c r="A432" s="4" t="s">
        <v>573</v>
      </c>
      <c r="H432" s="4" t="s">
        <v>574</v>
      </c>
    </row>
    <row r="433" spans="1:1" x14ac:dyDescent="0.45">
      <c r="A433" s="4" t="s">
        <v>574</v>
      </c>
    </row>
    <row r="434" spans="1:1" x14ac:dyDescent="0.45">
      <c r="A434" s="4" t="s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EF3-6837-4CB9-BEE2-FCDC5BEE3D41}">
  <sheetPr filterMode="1"/>
  <dimension ref="A1:L231"/>
  <sheetViews>
    <sheetView topLeftCell="A3" workbookViewId="0">
      <selection activeCell="A2" sqref="A2:XFD2"/>
    </sheetView>
  </sheetViews>
  <sheetFormatPr defaultRowHeight="14.25" x14ac:dyDescent="0.45"/>
  <cols>
    <col min="1" max="1" width="22.33203125" bestFit="1" customWidth="1"/>
    <col min="2" max="2" width="14.796875" bestFit="1" customWidth="1"/>
    <col min="3" max="3" width="15.86328125" bestFit="1" customWidth="1"/>
    <col min="4" max="4" width="11.73046875" bestFit="1" customWidth="1"/>
    <col min="6" max="6" width="8.796875" customWidth="1"/>
    <col min="12" max="12" width="15.9296875" customWidth="1"/>
  </cols>
  <sheetData>
    <row r="1" spans="1:12" x14ac:dyDescent="0.45">
      <c r="A1" t="s">
        <v>6</v>
      </c>
      <c r="B1" t="s">
        <v>577</v>
      </c>
      <c r="C1" s="83"/>
      <c r="D1" s="83"/>
    </row>
    <row r="2" spans="1:12" ht="15.75" hidden="1" customHeight="1" x14ac:dyDescent="0.45">
      <c r="A2" s="2">
        <v>8067000000</v>
      </c>
      <c r="B2" s="57">
        <v>93626000000</v>
      </c>
      <c r="C2" s="81"/>
      <c r="D2" s="81"/>
      <c r="K2" s="83"/>
      <c r="L2" s="83"/>
    </row>
    <row r="3" spans="1:12" x14ac:dyDescent="0.45">
      <c r="A3" s="2">
        <v>862730000</v>
      </c>
      <c r="B3" s="57">
        <v>4051194000</v>
      </c>
      <c r="C3" s="81"/>
      <c r="D3" s="81"/>
      <c r="K3" s="81"/>
      <c r="L3" s="81"/>
    </row>
    <row r="4" spans="1:12" x14ac:dyDescent="0.45">
      <c r="A4" s="2">
        <v>637459000</v>
      </c>
      <c r="B4" s="57">
        <v>2259262000</v>
      </c>
      <c r="C4" s="81"/>
      <c r="D4" s="81"/>
      <c r="K4" s="81"/>
      <c r="L4" s="81"/>
    </row>
    <row r="5" spans="1:12" hidden="1" x14ac:dyDescent="0.45">
      <c r="A5" s="2">
        <v>0</v>
      </c>
      <c r="B5" s="57">
        <v>1658961000</v>
      </c>
      <c r="C5" s="81" t="s">
        <v>1479</v>
      </c>
      <c r="D5" s="81">
        <v>2870600000</v>
      </c>
      <c r="K5" s="81"/>
      <c r="L5" s="81"/>
    </row>
    <row r="6" spans="1:12" x14ac:dyDescent="0.45">
      <c r="A6" s="2">
        <v>725200000</v>
      </c>
      <c r="B6" s="57">
        <v>2170100000</v>
      </c>
      <c r="C6" s="81"/>
      <c r="D6" s="81"/>
      <c r="K6" s="81"/>
      <c r="L6" s="81"/>
    </row>
    <row r="7" spans="1:12" x14ac:dyDescent="0.45">
      <c r="A7" s="2">
        <v>125286000</v>
      </c>
      <c r="B7" s="57">
        <v>1352931000</v>
      </c>
      <c r="C7" s="81"/>
      <c r="D7" s="81"/>
      <c r="K7" s="81"/>
      <c r="L7" s="81"/>
    </row>
    <row r="8" spans="1:12" x14ac:dyDescent="0.45">
      <c r="A8" s="2">
        <v>1451000000</v>
      </c>
      <c r="B8" s="57">
        <v>3952000000</v>
      </c>
      <c r="C8" s="81"/>
      <c r="D8" s="81"/>
      <c r="K8" s="81"/>
      <c r="L8" s="81"/>
    </row>
    <row r="9" spans="1:12" hidden="1" x14ac:dyDescent="0.45">
      <c r="A9" s="2">
        <v>0</v>
      </c>
      <c r="B9" s="57">
        <v>1693800000</v>
      </c>
      <c r="C9" s="81" t="s">
        <v>1483</v>
      </c>
      <c r="D9" s="81">
        <v>12.243473230643311</v>
      </c>
      <c r="K9" s="81"/>
      <c r="L9" s="81"/>
    </row>
    <row r="10" spans="1:12" x14ac:dyDescent="0.45">
      <c r="A10" s="2">
        <v>571000000</v>
      </c>
      <c r="B10" s="57">
        <v>2883000000</v>
      </c>
      <c r="C10" s="81"/>
      <c r="D10" s="81"/>
      <c r="K10" s="81"/>
      <c r="L10" s="81"/>
    </row>
    <row r="11" spans="1:12" x14ac:dyDescent="0.45">
      <c r="A11" s="2">
        <v>792917000</v>
      </c>
      <c r="B11" s="57">
        <v>4084316000</v>
      </c>
      <c r="C11" s="81"/>
      <c r="D11" s="81"/>
      <c r="K11" s="81"/>
      <c r="L11" s="81"/>
    </row>
    <row r="12" spans="1:12" x14ac:dyDescent="0.45">
      <c r="A12" s="2">
        <v>6207000000</v>
      </c>
      <c r="B12" s="57">
        <v>29681000000</v>
      </c>
      <c r="C12" s="81"/>
      <c r="D12" s="81"/>
      <c r="K12" s="81"/>
      <c r="L12" s="81"/>
    </row>
    <row r="13" spans="1:12" hidden="1" x14ac:dyDescent="0.45">
      <c r="A13" s="2">
        <v>0</v>
      </c>
      <c r="B13" s="57">
        <v>4121600000</v>
      </c>
      <c r="C13" s="81" t="s">
        <v>1487</v>
      </c>
      <c r="D13" s="81">
        <v>60542000000</v>
      </c>
      <c r="K13" s="81"/>
      <c r="L13" s="81"/>
    </row>
    <row r="14" spans="1:12" x14ac:dyDescent="0.45">
      <c r="A14" s="2">
        <v>563975000</v>
      </c>
      <c r="B14" s="57">
        <v>2661230000</v>
      </c>
      <c r="C14" s="81"/>
      <c r="D14" s="81"/>
      <c r="K14" s="81"/>
      <c r="L14" s="81"/>
    </row>
    <row r="15" spans="1:12" ht="14.65" thickBot="1" x14ac:dyDescent="0.5">
      <c r="A15" s="2">
        <v>1094000000</v>
      </c>
      <c r="B15" s="57">
        <v>3086000000</v>
      </c>
      <c r="C15" s="82"/>
      <c r="D15" s="82"/>
      <c r="K15" s="81"/>
      <c r="L15" s="81"/>
    </row>
    <row r="16" spans="1:12" ht="14.65" thickBot="1" x14ac:dyDescent="0.5">
      <c r="A16" s="2">
        <v>923000000</v>
      </c>
      <c r="B16" s="57">
        <v>6821000000</v>
      </c>
      <c r="K16" s="82"/>
      <c r="L16" s="82"/>
    </row>
    <row r="17" spans="1:4" x14ac:dyDescent="0.45">
      <c r="A17" s="2">
        <v>4816000000</v>
      </c>
      <c r="B17" s="57">
        <v>15061000000</v>
      </c>
    </row>
    <row r="18" spans="1:4" x14ac:dyDescent="0.45">
      <c r="A18" s="2">
        <v>296583000</v>
      </c>
      <c r="B18" s="57">
        <v>1587562000</v>
      </c>
    </row>
    <row r="19" spans="1:4" hidden="1" x14ac:dyDescent="0.45">
      <c r="A19" s="2">
        <v>0</v>
      </c>
      <c r="B19" s="57">
        <v>2085500000</v>
      </c>
    </row>
    <row r="20" spans="1:4" hidden="1" x14ac:dyDescent="0.45">
      <c r="A20" s="2">
        <v>0</v>
      </c>
      <c r="B20" s="57">
        <v>2185000000</v>
      </c>
    </row>
    <row r="21" spans="1:4" x14ac:dyDescent="0.45">
      <c r="A21" s="2">
        <v>142751000</v>
      </c>
      <c r="B21" s="57">
        <v>750373000</v>
      </c>
    </row>
    <row r="22" spans="1:4" ht="14.65" thickBot="1" x14ac:dyDescent="0.5">
      <c r="A22" s="2">
        <v>143969000</v>
      </c>
      <c r="B22" s="57">
        <v>824941000</v>
      </c>
    </row>
    <row r="23" spans="1:4" x14ac:dyDescent="0.45">
      <c r="A23" s="2">
        <v>769000000</v>
      </c>
      <c r="B23" s="57">
        <v>3653000000</v>
      </c>
      <c r="C23" s="83"/>
      <c r="D23" s="83"/>
    </row>
    <row r="24" spans="1:4" hidden="1" x14ac:dyDescent="0.45">
      <c r="A24" s="2">
        <v>0</v>
      </c>
      <c r="B24" s="57">
        <v>1751611000</v>
      </c>
      <c r="C24" s="81"/>
      <c r="D24" s="81"/>
    </row>
    <row r="25" spans="1:4" x14ac:dyDescent="0.45">
      <c r="A25" s="2">
        <v>2298000000</v>
      </c>
      <c r="B25" s="57">
        <v>14616000000</v>
      </c>
      <c r="C25" s="81"/>
      <c r="D25" s="81"/>
    </row>
    <row r="26" spans="1:4" x14ac:dyDescent="0.45">
      <c r="A26" s="2">
        <v>1191000000</v>
      </c>
      <c r="B26" s="57">
        <v>9939000000</v>
      </c>
      <c r="C26" s="81"/>
      <c r="D26" s="81"/>
    </row>
    <row r="27" spans="1:4" hidden="1" x14ac:dyDescent="0.45">
      <c r="A27" s="2">
        <v>0</v>
      </c>
      <c r="B27" s="57">
        <v>1735000000</v>
      </c>
      <c r="C27" s="81" t="s">
        <v>1479</v>
      </c>
      <c r="D27" s="81">
        <v>2870600000</v>
      </c>
    </row>
    <row r="28" spans="1:4" hidden="1" x14ac:dyDescent="0.45">
      <c r="A28" s="2">
        <v>5437000000</v>
      </c>
      <c r="B28" s="57">
        <v>46407000000</v>
      </c>
      <c r="C28" s="81" t="s">
        <v>1480</v>
      </c>
      <c r="D28" s="81" t="e">
        <v>#N/A</v>
      </c>
    </row>
    <row r="29" spans="1:4" hidden="1" x14ac:dyDescent="0.45">
      <c r="A29" s="2">
        <v>12128000000</v>
      </c>
      <c r="B29" s="57">
        <v>34679000000</v>
      </c>
      <c r="C29" s="81" t="s">
        <v>1481</v>
      </c>
      <c r="D29" s="81">
        <v>11177232690.326385</v>
      </c>
    </row>
    <row r="30" spans="1:4" x14ac:dyDescent="0.45">
      <c r="A30" s="2">
        <v>798000000</v>
      </c>
      <c r="B30" s="57">
        <v>3497000000</v>
      </c>
      <c r="C30" s="81"/>
      <c r="D30" s="81"/>
    </row>
    <row r="31" spans="1:4" x14ac:dyDescent="0.45">
      <c r="A31" s="2">
        <v>1006200000</v>
      </c>
      <c r="B31" s="57">
        <v>2858200000</v>
      </c>
      <c r="C31" s="81"/>
      <c r="D31" s="81"/>
    </row>
    <row r="32" spans="1:4" x14ac:dyDescent="0.45">
      <c r="A32" s="2">
        <v>530616000</v>
      </c>
      <c r="B32" s="57">
        <v>1598820000</v>
      </c>
      <c r="C32" s="81"/>
      <c r="D32" s="81"/>
    </row>
    <row r="33" spans="1:4" x14ac:dyDescent="0.45">
      <c r="A33" s="2">
        <v>266761000</v>
      </c>
      <c r="B33" s="57">
        <v>1119412000</v>
      </c>
      <c r="C33" s="81"/>
      <c r="D33" s="81"/>
    </row>
    <row r="34" spans="1:4" x14ac:dyDescent="0.45">
      <c r="A34" s="2">
        <v>825242000</v>
      </c>
      <c r="B34" s="57">
        <v>2284336000</v>
      </c>
      <c r="C34" s="81"/>
      <c r="D34" s="81"/>
    </row>
    <row r="35" spans="1:4" hidden="1" x14ac:dyDescent="0.45">
      <c r="A35" s="2">
        <v>0</v>
      </c>
      <c r="B35" s="57">
        <v>9667000000</v>
      </c>
      <c r="C35" s="81" t="s">
        <v>1487</v>
      </c>
      <c r="D35" s="81">
        <v>60542000000</v>
      </c>
    </row>
    <row r="36" spans="1:4" x14ac:dyDescent="0.45">
      <c r="A36" s="2">
        <v>349543000</v>
      </c>
      <c r="B36" s="57">
        <v>1229564000</v>
      </c>
      <c r="C36" s="81"/>
      <c r="D36" s="81"/>
    </row>
    <row r="37" spans="1:4" ht="14.65" hidden="1" thickBot="1" x14ac:dyDescent="0.5">
      <c r="A37" s="2">
        <v>12046000000</v>
      </c>
      <c r="B37" s="57">
        <v>60542000000</v>
      </c>
      <c r="C37" s="82" t="s">
        <v>1489</v>
      </c>
      <c r="D37" s="82">
        <v>56</v>
      </c>
    </row>
    <row r="38" spans="1:4" x14ac:dyDescent="0.45">
      <c r="A38" s="2">
        <v>1540000000</v>
      </c>
      <c r="B38" s="57">
        <v>5215000000</v>
      </c>
    </row>
    <row r="39" spans="1:4" x14ac:dyDescent="0.45">
      <c r="A39" s="2">
        <v>650788000</v>
      </c>
      <c r="B39" s="57">
        <v>2188035000</v>
      </c>
    </row>
    <row r="40" spans="1:4" x14ac:dyDescent="0.45">
      <c r="A40" s="2">
        <v>920000000</v>
      </c>
      <c r="B40" s="57">
        <v>3833000000</v>
      </c>
    </row>
    <row r="41" spans="1:4" x14ac:dyDescent="0.45">
      <c r="A41" s="2">
        <v>1360000000</v>
      </c>
      <c r="B41" s="57">
        <v>2599000000</v>
      </c>
    </row>
    <row r="42" spans="1:4" x14ac:dyDescent="0.45">
      <c r="A42" s="2">
        <v>5490000000</v>
      </c>
      <c r="B42" s="57">
        <v>14903000000</v>
      </c>
    </row>
    <row r="43" spans="1:4" x14ac:dyDescent="0.45">
      <c r="A43" s="2">
        <v>448763000</v>
      </c>
      <c r="B43" s="57">
        <v>1049553000</v>
      </c>
    </row>
    <row r="44" spans="1:4" x14ac:dyDescent="0.45">
      <c r="A44" s="2">
        <v>367856000</v>
      </c>
      <c r="B44" s="57">
        <v>1516290000</v>
      </c>
    </row>
    <row r="45" spans="1:4" x14ac:dyDescent="0.45">
      <c r="A45" s="2">
        <v>1353000000</v>
      </c>
      <c r="B45" s="57">
        <v>3809000000</v>
      </c>
    </row>
    <row r="46" spans="1:4" x14ac:dyDescent="0.45">
      <c r="A46" s="2">
        <v>303200000</v>
      </c>
      <c r="B46" s="57">
        <v>1554500000</v>
      </c>
    </row>
    <row r="47" spans="1:4" x14ac:dyDescent="0.45">
      <c r="A47" s="2">
        <v>812000000</v>
      </c>
      <c r="B47" s="57">
        <v>3229000000</v>
      </c>
    </row>
    <row r="48" spans="1:4" x14ac:dyDescent="0.45">
      <c r="A48" s="2">
        <v>206000000</v>
      </c>
      <c r="B48" s="57">
        <v>1479000000</v>
      </c>
    </row>
    <row r="49" spans="1:2" x14ac:dyDescent="0.45">
      <c r="A49" s="2">
        <v>627000000</v>
      </c>
      <c r="B49" s="57">
        <v>4087000000</v>
      </c>
    </row>
    <row r="50" spans="1:2" hidden="1" x14ac:dyDescent="0.45">
      <c r="A50" s="2">
        <v>0</v>
      </c>
      <c r="B50" s="57">
        <v>777985000</v>
      </c>
    </row>
    <row r="51" spans="1:2" x14ac:dyDescent="0.45">
      <c r="A51" s="2">
        <v>1358000000</v>
      </c>
      <c r="B51" s="57">
        <v>7427000000</v>
      </c>
    </row>
    <row r="52" spans="1:2" hidden="1" x14ac:dyDescent="0.45">
      <c r="A52" s="2">
        <v>0</v>
      </c>
      <c r="B52" s="57">
        <v>11801000000</v>
      </c>
    </row>
    <row r="53" spans="1:2" hidden="1" x14ac:dyDescent="0.45">
      <c r="A53" s="2">
        <v>67777000</v>
      </c>
      <c r="B53" s="57">
        <v>821692000</v>
      </c>
    </row>
    <row r="54" spans="1:2" x14ac:dyDescent="0.45">
      <c r="A54" s="2">
        <v>1646000000</v>
      </c>
      <c r="B54" s="57">
        <v>4221000000</v>
      </c>
    </row>
    <row r="55" spans="1:2" hidden="1" x14ac:dyDescent="0.45">
      <c r="A55" s="2">
        <v>0</v>
      </c>
      <c r="B55" s="57">
        <v>2309800000</v>
      </c>
    </row>
    <row r="56" spans="1:2" x14ac:dyDescent="0.45">
      <c r="A56" s="2">
        <v>525745000</v>
      </c>
      <c r="B56" s="57">
        <v>1668521000</v>
      </c>
    </row>
    <row r="57" spans="1:2" x14ac:dyDescent="0.45">
      <c r="A57" s="2">
        <v>577000000</v>
      </c>
      <c r="B57" s="57">
        <v>6246000000</v>
      </c>
    </row>
    <row r="58" spans="1:2" x14ac:dyDescent="0.45">
      <c r="A58" s="2">
        <v>1156386000</v>
      </c>
      <c r="B58" s="57">
        <v>3230758000</v>
      </c>
    </row>
    <row r="59" spans="1:2" x14ac:dyDescent="0.45">
      <c r="A59" s="2"/>
      <c r="B59" s="57"/>
    </row>
    <row r="60" spans="1:2" x14ac:dyDescent="0.45">
      <c r="A60" s="2"/>
      <c r="B60" s="57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6" x14ac:dyDescent="0.45">
      <c r="A193" s="2"/>
      <c r="B193" s="2"/>
    </row>
    <row r="194" spans="1:6" x14ac:dyDescent="0.45">
      <c r="A194" s="2"/>
      <c r="B194" s="2"/>
    </row>
    <row r="195" spans="1:6" x14ac:dyDescent="0.45">
      <c r="A195" s="2"/>
      <c r="B195" s="2"/>
    </row>
    <row r="196" spans="1:6" x14ac:dyDescent="0.45">
      <c r="A196" s="2"/>
      <c r="B196" s="2"/>
    </row>
    <row r="197" spans="1:6" x14ac:dyDescent="0.45">
      <c r="A197" s="2"/>
      <c r="B197" s="2"/>
    </row>
    <row r="198" spans="1:6" x14ac:dyDescent="0.45">
      <c r="A198" s="2"/>
      <c r="B198" s="2"/>
    </row>
    <row r="199" spans="1:6" x14ac:dyDescent="0.45">
      <c r="A199" s="2"/>
      <c r="B199" s="2"/>
    </row>
    <row r="200" spans="1:6" x14ac:dyDescent="0.45">
      <c r="A200" s="2"/>
      <c r="B200" s="2"/>
    </row>
    <row r="201" spans="1:6" x14ac:dyDescent="0.45">
      <c r="A201" s="2"/>
      <c r="B201" s="2"/>
    </row>
    <row r="202" spans="1:6" ht="14.65" thickBot="1" x14ac:dyDescent="0.5">
      <c r="A202" s="2"/>
      <c r="B202" s="2"/>
    </row>
    <row r="203" spans="1:6" x14ac:dyDescent="0.45">
      <c r="A203" s="2"/>
      <c r="B203" s="2"/>
      <c r="E203" s="83" t="s">
        <v>583</v>
      </c>
      <c r="F203" s="83"/>
    </row>
    <row r="204" spans="1:6" x14ac:dyDescent="0.45">
      <c r="A204" s="2"/>
      <c r="B204" s="2"/>
      <c r="E204" s="81"/>
      <c r="F204" s="81"/>
    </row>
    <row r="205" spans="1:6" x14ac:dyDescent="0.45">
      <c r="A205" s="2"/>
      <c r="B205" s="2"/>
      <c r="E205" s="81" t="s">
        <v>1477</v>
      </c>
      <c r="F205" s="81">
        <v>20867808737.685459</v>
      </c>
    </row>
    <row r="206" spans="1:6" x14ac:dyDescent="0.45">
      <c r="A206" s="2"/>
      <c r="B206" s="2"/>
      <c r="E206" s="81" t="s">
        <v>1478</v>
      </c>
      <c r="F206" s="81">
        <v>1020904632.5724864</v>
      </c>
    </row>
    <row r="207" spans="1:6" x14ac:dyDescent="0.45">
      <c r="A207" s="2"/>
      <c r="B207" s="2"/>
      <c r="E207" s="81" t="s">
        <v>1479</v>
      </c>
      <c r="F207" s="81">
        <v>8106000000</v>
      </c>
    </row>
    <row r="208" spans="1:6" x14ac:dyDescent="0.45">
      <c r="A208" s="2"/>
      <c r="B208" s="2"/>
      <c r="E208" s="81" t="s">
        <v>1480</v>
      </c>
      <c r="F208" s="81">
        <v>2104745000</v>
      </c>
    </row>
    <row r="209" spans="1:6" x14ac:dyDescent="0.45">
      <c r="A209" s="2"/>
      <c r="B209" s="2"/>
      <c r="E209" s="81" t="s">
        <v>1481</v>
      </c>
      <c r="F209" s="81">
        <v>41906860571.288544</v>
      </c>
    </row>
    <row r="210" spans="1:6" x14ac:dyDescent="0.45">
      <c r="A210" s="2"/>
      <c r="B210" s="2"/>
      <c r="E210" s="81" t="s">
        <v>1482</v>
      </c>
      <c r="F210" s="81">
        <v>1.7561849629414185E+21</v>
      </c>
    </row>
    <row r="211" spans="1:6" x14ac:dyDescent="0.45">
      <c r="A211" s="2"/>
      <c r="B211" s="2"/>
      <c r="E211" s="81" t="s">
        <v>1483</v>
      </c>
      <c r="F211" s="81">
        <v>51.081601121251005</v>
      </c>
    </row>
    <row r="212" spans="1:6" x14ac:dyDescent="0.45">
      <c r="A212" s="2"/>
      <c r="B212" s="2"/>
      <c r="E212" s="81" t="s">
        <v>1484</v>
      </c>
      <c r="F212" s="81">
        <v>6.01110159472079</v>
      </c>
    </row>
    <row r="213" spans="1:6" x14ac:dyDescent="0.45">
      <c r="A213" s="2"/>
      <c r="B213" s="2"/>
      <c r="E213" s="81" t="s">
        <v>1485</v>
      </c>
      <c r="F213" s="81">
        <v>485649486000</v>
      </c>
    </row>
    <row r="214" spans="1:6" x14ac:dyDescent="0.45">
      <c r="A214" s="2"/>
      <c r="B214" s="2"/>
      <c r="E214" s="81" t="s">
        <v>1486</v>
      </c>
      <c r="F214" s="81">
        <v>1514000</v>
      </c>
    </row>
    <row r="215" spans="1:6" x14ac:dyDescent="0.45">
      <c r="A215" s="2"/>
      <c r="B215" s="2"/>
      <c r="E215" s="81" t="s">
        <v>1487</v>
      </c>
      <c r="F215" s="81">
        <v>485651000000</v>
      </c>
    </row>
    <row r="216" spans="1:6" x14ac:dyDescent="0.45">
      <c r="A216" s="2"/>
      <c r="B216" s="2"/>
      <c r="E216" s="81" t="s">
        <v>1488</v>
      </c>
      <c r="F216" s="81">
        <v>35162257723000</v>
      </c>
    </row>
    <row r="217" spans="1:6" ht="14.65" thickBot="1" x14ac:dyDescent="0.5">
      <c r="A217" s="2"/>
      <c r="B217" s="2"/>
      <c r="E217" s="82" t="s">
        <v>1489</v>
      </c>
      <c r="F217" s="82">
        <v>1685</v>
      </c>
    </row>
    <row r="218" spans="1:6" x14ac:dyDescent="0.45">
      <c r="A218" s="2"/>
      <c r="B218" s="2"/>
    </row>
    <row r="219" spans="1:6" x14ac:dyDescent="0.45">
      <c r="A219" s="2"/>
      <c r="B219" s="2"/>
    </row>
    <row r="220" spans="1:6" x14ac:dyDescent="0.45">
      <c r="A220" s="2"/>
      <c r="B220" s="2"/>
    </row>
    <row r="221" spans="1:6" x14ac:dyDescent="0.45">
      <c r="A221" s="2"/>
      <c r="B221" s="2"/>
    </row>
    <row r="222" spans="1:6" x14ac:dyDescent="0.45">
      <c r="A222" s="2"/>
      <c r="B222" s="2"/>
    </row>
    <row r="223" spans="1:6" x14ac:dyDescent="0.45">
      <c r="A223" s="2"/>
      <c r="B223" s="2"/>
    </row>
    <row r="224" spans="1:6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</sheetData>
  <autoFilter ref="A1:B236" xr:uid="{FA0C4EF9-575A-4BDA-BC18-1F884CCCC302}">
    <filterColumn colId="0">
      <filters blank="1">
        <filter val="$1,006,200,000"/>
        <filter val="$1,094,000,000"/>
        <filter val="$1,156,386,000"/>
        <filter val="$1,191,000,000"/>
        <filter val="$1,353,000,000"/>
        <filter val="$1,358,000,000"/>
        <filter val="$1,360,000,000"/>
        <filter val="$1,451,000,000"/>
        <filter val="$1,540,000,000"/>
        <filter val="$1,646,000,000"/>
        <filter val="$125,286,000"/>
        <filter val="$142,751,000"/>
        <filter val="$143,969,000"/>
        <filter val="$2,298,000,000"/>
        <filter val="$206,000,000"/>
        <filter val="$266,761,000"/>
        <filter val="$296,583,000"/>
        <filter val="$303,200,000"/>
        <filter val="$349,543,000"/>
        <filter val="$367,856,000"/>
        <filter val="$4,816,000,000"/>
        <filter val="$448,763,000"/>
        <filter val="$5,490,000,000"/>
        <filter val="$525,745,000"/>
        <filter val="$530,616,000"/>
        <filter val="$563,975,000"/>
        <filter val="$571,000,000"/>
        <filter val="$577,000,000"/>
        <filter val="$6,207,000,000"/>
        <filter val="$627,000,000"/>
        <filter val="$637,459,000"/>
        <filter val="$650,788,000"/>
        <filter val="$725,200,000"/>
        <filter val="$769,000,000"/>
        <filter val="$792,917,000"/>
        <filter val="$798,000,000"/>
        <filter val="$812,000,000"/>
        <filter val="$825,242,000"/>
        <filter val="$862,730,000"/>
        <filter val="$920,000,000"/>
        <filter val="$923,000,000"/>
      </filters>
    </filterColumn>
    <filterColumn colId="1">
      <filters blank="1">
        <filter val="$1,049,553,000"/>
        <filter val="$1,119,412,000"/>
        <filter val="$1,229,564,000"/>
        <filter val="$1,352,931,000"/>
        <filter val="$1,479,000,000"/>
        <filter val="$1,516,290,000"/>
        <filter val="$1,554,500,000"/>
        <filter val="$1,587,562,000"/>
        <filter val="$1,598,820,000"/>
        <filter val="$1,658,961,000"/>
        <filter val="$1,668,521,000"/>
        <filter val="$1,693,800,000"/>
        <filter val="$1,735,000,000"/>
        <filter val="$1,751,611,000"/>
        <filter val="$11,801,000,000"/>
        <filter val="$14,616,000,000"/>
        <filter val="$14,903,000,000"/>
        <filter val="$15,061,000,000"/>
        <filter val="$2,085,500,000"/>
        <filter val="$2,170,100,000"/>
        <filter val="$2,185,000,000"/>
        <filter val="$2,188,035,000"/>
        <filter val="$2,259,262,000"/>
        <filter val="$2,284,336,000"/>
        <filter val="$2,309,800,000"/>
        <filter val="$2,599,000,000"/>
        <filter val="$2,661,230,000"/>
        <filter val="$2,858,200,000"/>
        <filter val="$2,883,000,000"/>
        <filter val="$29,681,000,000"/>
        <filter val="$3,086,000,000"/>
        <filter val="$3,229,000,000"/>
        <filter val="$3,230,758,000"/>
        <filter val="$3,497,000,000"/>
        <filter val="$3,653,000,000"/>
        <filter val="$3,809,000,000"/>
        <filter val="$3,833,000,000"/>
        <filter val="$3,952,000,000"/>
        <filter val="$4,051,194,000"/>
        <filter val="$4,084,316,000"/>
        <filter val="$4,087,000,000"/>
        <filter val="$4,121,600,000"/>
        <filter val="$4,221,000,000"/>
        <filter val="$5,215,000,000"/>
        <filter val="$6,246,000,000"/>
        <filter val="$6,821,000,000"/>
        <filter val="$7,427,000,000"/>
        <filter val="$750,373,000"/>
        <filter val="$777,985,000"/>
        <filter val="$821,692,000"/>
        <filter val="$824,941,000"/>
        <filter val="$9,667,000,000"/>
        <filter val="$9,939,000,000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Task 1 - Data Analysis</vt:lpstr>
      <vt:lpstr>Sheet2</vt:lpstr>
      <vt:lpstr>Task 1 - Statistics</vt:lpstr>
      <vt:lpstr>Task 2 - Profit and Loss</vt:lpstr>
      <vt:lpstr>Task 3 - Forecast Model</vt:lpstr>
      <vt:lpstr>NYSE Data</vt:lpstr>
      <vt:lpstr>Sheet1</vt:lpstr>
      <vt:lpstr>Securities</vt:lpstr>
      <vt:lpstr>Data Validation</vt:lpstr>
      <vt:lpstr>Data</vt:lpstr>
      <vt:lpstr>COGS</vt:lpstr>
      <vt:lpstr>Company_List</vt:lpstr>
      <vt:lpstr>Gross_Margin</vt:lpstr>
      <vt:lpstr>Operating_Margin</vt:lpstr>
      <vt:lpstr>Other_Items</vt:lpstr>
      <vt:lpstr>R_D</vt:lpstr>
      <vt:lpstr>Security_name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Tao</dc:creator>
  <cp:lastModifiedBy>Kristine Tao</cp:lastModifiedBy>
  <dcterms:created xsi:type="dcterms:W3CDTF">2019-05-31T17:13:18Z</dcterms:created>
  <dcterms:modified xsi:type="dcterms:W3CDTF">2019-06-09T20:55:11Z</dcterms:modified>
</cp:coreProperties>
</file>