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Mac\Home\Downloads\"/>
    </mc:Choice>
  </mc:AlternateContent>
  <xr:revisionPtr revIDLastSave="0" documentId="8_{24426352-F032-4AEE-AD03-2346E507F83C}" xr6:coauthVersionLast="47" xr6:coauthVersionMax="47" xr10:uidLastSave="{00000000-0000-0000-0000-000000000000}"/>
  <bookViews>
    <workbookView xWindow="-98" yWindow="-98" windowWidth="21795" windowHeight="12975" activeTab="2" xr2:uid="{00000000-000D-0000-FFFF-FFFF00000000}"/>
  </bookViews>
  <sheets>
    <sheet name="Tasks" sheetId="1" r:id="rId1"/>
    <sheet name="Database" sheetId="2" r:id="rId2"/>
    <sheet name="Solutions" sheetId="3" r:id="rId3"/>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1</definedName>
    <definedName name="_AtRisk_SimSetting_MultipleCPUModeV8" hidden="1">1</definedName>
    <definedName name="_AtRisk_SimSetting_RandomNumberGenerator"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1" hidden="1">Database!$B$5:$G$209</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TRUE</definedName>
    <definedName name="RiskUseMultipleCPUs" hidden="1">TRUE</definedName>
  </definedNames>
  <calcPr calcId="191029"/>
  <pivotCaches>
    <pivotCache cacheId="1" r:id="rId4"/>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9" i="2" l="1"/>
  <c r="M14" i="2" a="1"/>
  <c r="M14" i="2" s="1"/>
  <c r="B57" i="3"/>
  <c r="E23" i="3"/>
  <c r="E24" i="3"/>
  <c r="E25" i="3"/>
  <c r="E26" i="3"/>
  <c r="E27" i="3"/>
  <c r="E28" i="3"/>
  <c r="E29" i="3"/>
  <c r="E30" i="3"/>
  <c r="E31" i="3"/>
  <c r="E32" i="3"/>
  <c r="E33" i="3"/>
  <c r="E34" i="3"/>
  <c r="E35" i="3"/>
  <c r="E36" i="3"/>
  <c r="D24" i="3"/>
  <c r="D25" i="3"/>
  <c r="D26" i="3"/>
  <c r="D27" i="3"/>
  <c r="D28" i="3"/>
  <c r="D29" i="3"/>
  <c r="D30" i="3"/>
  <c r="D31" i="3"/>
  <c r="D32" i="3"/>
  <c r="D33" i="3"/>
  <c r="D34" i="3"/>
  <c r="D35" i="3"/>
  <c r="D36" i="3"/>
  <c r="D23" i="3"/>
  <c r="C24" i="3"/>
  <c r="C25" i="3"/>
  <c r="C26" i="3"/>
  <c r="C27" i="3"/>
  <c r="C28" i="3"/>
  <c r="C29" i="3"/>
  <c r="C30" i="3"/>
  <c r="C31" i="3"/>
  <c r="C32" i="3"/>
  <c r="C33" i="3"/>
  <c r="C34" i="3"/>
  <c r="C35" i="3"/>
  <c r="C36" i="3"/>
  <c r="C23" i="3"/>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7" i="2"/>
  <c r="D9" i="3"/>
  <c r="D10" i="3"/>
  <c r="D11" i="3"/>
  <c r="D12" i="3"/>
  <c r="D13" i="3"/>
  <c r="D14" i="3"/>
  <c r="D15" i="3"/>
  <c r="D16" i="3"/>
  <c r="D17" i="3"/>
  <c r="D18" i="3"/>
  <c r="D19" i="3"/>
  <c r="D8" i="3"/>
  <c r="C9" i="3"/>
  <c r="C10" i="3"/>
  <c r="C11" i="3"/>
  <c r="C12" i="3"/>
  <c r="C13" i="3"/>
  <c r="C14" i="3"/>
  <c r="C15" i="3"/>
  <c r="C16" i="3"/>
  <c r="C17" i="3"/>
  <c r="C18" i="3"/>
  <c r="C19" i="3"/>
  <c r="C8" i="3"/>
  <c r="B3" i="3" a="1"/>
  <c r="B3"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<sst xmlns="http://schemas.openxmlformats.org/spreadsheetml/2006/main" count="247" uniqueCount="238">
  <si>
    <t>A23630</t>
  </si>
  <si>
    <t>A23318</t>
  </si>
  <si>
    <t>A23679</t>
  </si>
  <si>
    <t>A23899</t>
  </si>
  <si>
    <t>A23773</t>
  </si>
  <si>
    <t>A23635</t>
  </si>
  <si>
    <t>A23988</t>
  </si>
  <si>
    <t>A24153</t>
  </si>
  <si>
    <t>A24358</t>
  </si>
  <si>
    <t>A24363</t>
  </si>
  <si>
    <t>A24023</t>
  </si>
  <si>
    <t>A24042</t>
  </si>
  <si>
    <t>A24108</t>
  </si>
  <si>
    <t>A24215</t>
  </si>
  <si>
    <t>A24010</t>
  </si>
  <si>
    <t>A24635</t>
  </si>
  <si>
    <t>A24568</t>
  </si>
  <si>
    <t>A20021</t>
  </si>
  <si>
    <t>A24622</t>
  </si>
  <si>
    <t>A20458</t>
  </si>
  <si>
    <t>A24457</t>
  </si>
  <si>
    <t>A26023</t>
  </si>
  <si>
    <t>A25102</t>
  </si>
  <si>
    <t>A26581</t>
  </si>
  <si>
    <t>A25861</t>
  </si>
  <si>
    <t>A25848</t>
  </si>
  <si>
    <t>A20552</t>
  </si>
  <si>
    <t>A26504</t>
  </si>
  <si>
    <t>A25812</t>
  </si>
  <si>
    <t>A20194</t>
  </si>
  <si>
    <t>A20446</t>
  </si>
  <si>
    <t>A20426</t>
  </si>
  <si>
    <t>A20219</t>
  </si>
  <si>
    <t>A26199</t>
  </si>
  <si>
    <t>A20252</t>
  </si>
  <si>
    <t>A20026</t>
  </si>
  <si>
    <t>A20347</t>
  </si>
  <si>
    <t>A20355</t>
  </si>
  <si>
    <t>A27509</t>
  </si>
  <si>
    <t>A26552</t>
  </si>
  <si>
    <t>A26626</t>
  </si>
  <si>
    <t>A27525</t>
  </si>
  <si>
    <t>A27224</t>
  </si>
  <si>
    <t>A28663</t>
  </si>
  <si>
    <t>A27838</t>
  </si>
  <si>
    <t>A27064</t>
  </si>
  <si>
    <t>A20395</t>
  </si>
  <si>
    <t>A27639</t>
  </si>
  <si>
    <t>A20690</t>
  </si>
  <si>
    <t>A20334</t>
  </si>
  <si>
    <t>A27734</t>
  </si>
  <si>
    <t>A28264</t>
  </si>
  <si>
    <t>A28414</t>
  </si>
  <si>
    <t>A28449</t>
  </si>
  <si>
    <t>A28140</t>
  </si>
  <si>
    <t>A28696</t>
  </si>
  <si>
    <t>A29945</t>
  </si>
  <si>
    <t>A20749</t>
  </si>
  <si>
    <t>A29803</t>
  </si>
  <si>
    <t>A20808</t>
  </si>
  <si>
    <t>A29123</t>
  </si>
  <si>
    <t>A28924</t>
  </si>
  <si>
    <t>A30126</t>
  </si>
  <si>
    <t>A31008</t>
  </si>
  <si>
    <t>A29060</t>
  </si>
  <si>
    <t>A20879</t>
  </si>
  <si>
    <t>A28869</t>
  </si>
  <si>
    <t>A29450</t>
  </si>
  <si>
    <t>A29420</t>
  </si>
  <si>
    <t>A29436</t>
  </si>
  <si>
    <t>A30459</t>
  </si>
  <si>
    <t>A20486</t>
  </si>
  <si>
    <t>A30990</t>
  </si>
  <si>
    <t>A30296</t>
  </si>
  <si>
    <t>A31060</t>
  </si>
  <si>
    <t>A30502</t>
  </si>
  <si>
    <t>A29961</t>
  </si>
  <si>
    <t>A31173</t>
  </si>
  <si>
    <t>A30343</t>
  </si>
  <si>
    <t>A31000</t>
  </si>
  <si>
    <t>A30625</t>
  </si>
  <si>
    <t>A30858</t>
  </si>
  <si>
    <t>A30608</t>
  </si>
  <si>
    <t>A20686</t>
  </si>
  <si>
    <t>A32310</t>
  </si>
  <si>
    <t>A21030</t>
  </si>
  <si>
    <t>A32696</t>
  </si>
  <si>
    <t>A32971</t>
  </si>
  <si>
    <t>A33073</t>
  </si>
  <si>
    <t>A32629</t>
  </si>
  <si>
    <t>A32821</t>
  </si>
  <si>
    <t>A32627</t>
  </si>
  <si>
    <t>A32305</t>
  </si>
  <si>
    <t>A31727</t>
  </si>
  <si>
    <t>A32258</t>
  </si>
  <si>
    <t>A31985</t>
  </si>
  <si>
    <t>A32641</t>
  </si>
  <si>
    <t>A31730</t>
  </si>
  <si>
    <t>A34588</t>
  </si>
  <si>
    <t>A32613</t>
  </si>
  <si>
    <t>A33098</t>
  </si>
  <si>
    <t>A34472</t>
  </si>
  <si>
    <t>A33134</t>
  </si>
  <si>
    <t>A33842</t>
  </si>
  <si>
    <t>A34506</t>
  </si>
  <si>
    <t>A21091</t>
  </si>
  <si>
    <t>A33338</t>
  </si>
  <si>
    <t>A33155</t>
  </si>
  <si>
    <t>A33197</t>
  </si>
  <si>
    <t>A33329</t>
  </si>
  <si>
    <t>A33578</t>
  </si>
  <si>
    <t>A33643</t>
  </si>
  <si>
    <t>A33758</t>
  </si>
  <si>
    <t>A21225</t>
  </si>
  <si>
    <t>A34661</t>
  </si>
  <si>
    <t>A33152</t>
  </si>
  <si>
    <t>A35890</t>
  </si>
  <si>
    <t>A36044</t>
  </si>
  <si>
    <t>A21175</t>
  </si>
  <si>
    <t>A35868</t>
  </si>
  <si>
    <t>A36219</t>
  </si>
  <si>
    <t>A36226</t>
  </si>
  <si>
    <t>A34798</t>
  </si>
  <si>
    <t>A35747</t>
  </si>
  <si>
    <t>A35343</t>
  </si>
  <si>
    <t>A21244</t>
  </si>
  <si>
    <t>A35137</t>
  </si>
  <si>
    <t>A34877</t>
  </si>
  <si>
    <t>A35876</t>
  </si>
  <si>
    <t>A35965</t>
  </si>
  <si>
    <t>A36185</t>
  </si>
  <si>
    <t>A35291</t>
  </si>
  <si>
    <t>A36364</t>
  </si>
  <si>
    <t>A35702</t>
  </si>
  <si>
    <t>A36112</t>
  </si>
  <si>
    <t>A34864</t>
  </si>
  <si>
    <t>A34902</t>
  </si>
  <si>
    <t>A36094</t>
  </si>
  <si>
    <t>A35296</t>
  </si>
  <si>
    <t>A36316</t>
  </si>
  <si>
    <t>A36517</t>
  </si>
  <si>
    <t>A37994</t>
  </si>
  <si>
    <t>A37646</t>
  </si>
  <si>
    <t>A36638</t>
  </si>
  <si>
    <t>A37083</t>
  </si>
  <si>
    <t>A37249</t>
  </si>
  <si>
    <t>A37323</t>
  </si>
  <si>
    <t>A37286</t>
  </si>
  <si>
    <t>A37770</t>
  </si>
  <si>
    <t>A37173</t>
  </si>
  <si>
    <t>A36428</t>
  </si>
  <si>
    <t>A37659</t>
  </si>
  <si>
    <t>A36465</t>
  </si>
  <si>
    <t>A38685</t>
  </si>
  <si>
    <t>A21186</t>
  </si>
  <si>
    <t>A36878</t>
  </si>
  <si>
    <t>A36615</t>
  </si>
  <si>
    <t>A20969</t>
  </si>
  <si>
    <t>A21124</t>
  </si>
  <si>
    <t>A38318</t>
  </si>
  <si>
    <t>A20001</t>
  </si>
  <si>
    <t>A21540</t>
  </si>
  <si>
    <t>A38273</t>
  </si>
  <si>
    <t>A38438</t>
  </si>
  <si>
    <t>A36952</t>
  </si>
  <si>
    <t>A21375</t>
  </si>
  <si>
    <t>A40388</t>
  </si>
  <si>
    <t>A42193</t>
  </si>
  <si>
    <t>A38417</t>
  </si>
  <si>
    <t>A40682</t>
  </si>
  <si>
    <t>A38454</t>
  </si>
  <si>
    <t>A21491</t>
  </si>
  <si>
    <t>A38338</t>
  </si>
  <si>
    <t>A21749</t>
  </si>
  <si>
    <t>A21548</t>
  </si>
  <si>
    <t>A40592</t>
  </si>
  <si>
    <t>A39665</t>
  </si>
  <si>
    <t>A40352</t>
  </si>
  <si>
    <t>A40583</t>
  </si>
  <si>
    <t>A21478</t>
  </si>
  <si>
    <t>A40643</t>
  </si>
  <si>
    <t>A40593</t>
  </si>
  <si>
    <t>A42207</t>
  </si>
  <si>
    <t>A41719</t>
  </si>
  <si>
    <t>A41875</t>
  </si>
  <si>
    <t>A39675</t>
  </si>
  <si>
    <t>A41406</t>
  </si>
  <si>
    <t>A39893</t>
  </si>
  <si>
    <t>A41456</t>
  </si>
  <si>
    <t>A39779</t>
  </si>
  <si>
    <t>A41395</t>
  </si>
  <si>
    <t>A42035</t>
  </si>
  <si>
    <t>A43102</t>
  </si>
  <si>
    <t>A20494</t>
  </si>
  <si>
    <t>A42955</t>
  </si>
  <si>
    <t>A42101</t>
  </si>
  <si>
    <t>A21298</t>
  </si>
  <si>
    <t>A23043</t>
  </si>
  <si>
    <t>A21515</t>
  </si>
  <si>
    <t>A20211</t>
  </si>
  <si>
    <t>A20217</t>
  </si>
  <si>
    <t>1)</t>
  </si>
  <si>
    <t>2)</t>
  </si>
  <si>
    <t>5)</t>
  </si>
  <si>
    <t>3)</t>
  </si>
  <si>
    <t xml:space="preserve">4) </t>
  </si>
  <si>
    <t>6)</t>
  </si>
  <si>
    <t>7)</t>
  </si>
  <si>
    <t>Policy Number</t>
  </si>
  <si>
    <t>Line of Business</t>
  </si>
  <si>
    <t>Inception Date</t>
  </si>
  <si>
    <t>Sum Insured</t>
  </si>
  <si>
    <t>Premium</t>
  </si>
  <si>
    <t>Losses</t>
  </si>
  <si>
    <t>Loss Ratio = Total Losses divided by Total Premium. Add the loss ratio to the table by calendar year. (You will need to calculate the calendar year).</t>
  </si>
  <si>
    <t>Create the same table (premium, losses and loss ratio per calendar year) using a pivot table.</t>
  </si>
  <si>
    <t>Using the same database, create a table that shows the total Premiums and Losses by Calendar Year and also calculate the Loss Ratio on the same table. (This is going to be the same table as items number (3) and (4) of the Excel Test)</t>
  </si>
  <si>
    <t>Excel Test (1 hour to complete)</t>
  </si>
  <si>
    <t>Power BI Report Test (48 hours to complete)</t>
  </si>
  <si>
    <t>Calculate the tenth (10º) largest loss using an automatic formula.</t>
  </si>
  <si>
    <t>Using a "vlookup" formula, or any other way to find the value automatically, find the value of losses for the Policy Number "A20458", Line of Business "3341" and Inception Date "15/03/2006".</t>
  </si>
  <si>
    <t>Create a table using the formula "SUMIFS" that shows total Premiums and Losses by Line of Business.</t>
  </si>
  <si>
    <t>Create a table using the formula "SUMIFS" that shows the total Premiums and Losses by Calendar Year. (You will need to calculate the calendar year).</t>
  </si>
  <si>
    <t xml:space="preserve">Please insert your name in the file name when you save. </t>
  </si>
  <si>
    <t>In the tab "Database" is the data of an insurance company. Take a look and then do the following tasks:</t>
  </si>
  <si>
    <t>Make any observations on the data that you think fit.</t>
  </si>
  <si>
    <t>8)</t>
  </si>
  <si>
    <t>Use your creativity to explore the database given and produce visualizations of the data using Power BI (eg: pie charts, line graphs, bar charts, stacked bar charts, etc)</t>
  </si>
  <si>
    <t>No prior knowledge or experience of Power BI is required or expected.</t>
  </si>
  <si>
    <t>Send this workbook to Amoy_James@Gallagherre.com</t>
  </si>
  <si>
    <t>Save the report with your name in the file name and then send to Amoy_James@Gallagherre.com</t>
  </si>
  <si>
    <t>Total Premium</t>
  </si>
  <si>
    <t>Total Losses</t>
  </si>
  <si>
    <t>Year</t>
  </si>
  <si>
    <t>Loss Ratio</t>
  </si>
  <si>
    <t>Row Labels</t>
  </si>
  <si>
    <t>3  &amp; 4</t>
  </si>
  <si>
    <t>More losses were incurred in Year 2006 and 2012 as they recorded the highest loss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</si>
</sst>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 #,##0_-;_-* &quot;-&quot;??_-;_-@_-"/>
    <numFmt numFmtId="166" formatCode="_-[$£-809]* #,##0.00_-;\-[$£-809]* #,##0.00_-;_-[$£-809]* &quot;-&quot;??_-;_-@_-"/>
  </numFmts>
  <fonts count="6" x14ac:knownFonts="1">
    <font>
      <sz val="11"/>
      <color theme="1"/>
      <name val="Arial"/>
      <family val="2"/>
      <scheme val="minor"/>
    </font>
    <font>
      <sz val="11"/>
      <color theme="1"/>
      <name val="Arial"/>
      <family val="2"/>
      <scheme val="minor"/>
    </font>
    <font>
      <b/>
      <sz val="10"/>
      <color theme="0"/>
      <name val="Arial"/>
      <family val="2"/>
      <scheme val="major"/>
    </font>
    <font>
      <b/>
      <u/>
      <sz val="11"/>
      <color theme="1"/>
      <name val="Arial"/>
      <family val="2"/>
      <scheme val="minor"/>
    </font>
    <font>
      <b/>
      <sz val="11"/>
      <color theme="1"/>
      <name val="Arial"/>
      <family val="2"/>
      <scheme val="minor"/>
    </font>
    <font>
      <b/>
      <i/>
      <sz val="11"/>
      <color theme="1"/>
      <name val="Arial"/>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2">
    <xf numFmtId="0" fontId="0" fillId="0" borderId="0"/>
    <xf numFmtId="164" fontId="1" fillId="0" borderId="0" applyFont="0" applyFill="0" applyBorder="0" applyAlignment="0" applyProtection="0"/>
  </cellStyleXfs>
  <cellXfs count="15">
    <xf numFmtId="0" fontId="0" fillId="0" borderId="0" xfId="0"/>
    <xf numFmtId="14" fontId="0" fillId="0" borderId="0" xfId="0" applyNumberFormat="1"/>
    <xf numFmtId="165" fontId="0" fillId="0" borderId="0" xfId="1" applyNumberFormat="1" applyFont="1"/>
    <xf numFmtId="164" fontId="0" fillId="0" borderId="0" xfId="0" applyNumberFormat="1"/>
    <xf numFmtId="0" fontId="3" fillId="0" borderId="0" xfId="0" applyFont="1"/>
    <xf numFmtId="0" fontId="4" fillId="0" borderId="0" xfId="0" applyFont="1"/>
    <xf numFmtId="165" fontId="0" fillId="0" borderId="0" xfId="0" applyNumberFormat="1"/>
    <xf numFmtId="0" fontId="5" fillId="0" borderId="0" xfId="0" applyFont="1"/>
    <xf numFmtId="166" fontId="0" fillId="0" borderId="0" xfId="0" applyNumberFormat="1"/>
    <xf numFmtId="0" fontId="0" fillId="0" borderId="0" xfId="0" pivotButton="1"/>
    <xf numFmtId="0" fontId="0" fillId="0" borderId="0" xfId="0" applyAlignment="1">
      <alignment horizontal="left"/>
    </xf>
    <xf numFmtId="2" fontId="0" fillId="0" borderId="0" xfId="0" applyNumberFormat="1"/>
    <xf numFmtId="166" fontId="4" fillId="0" borderId="0" xfId="0" applyNumberFormat="1" applyFont="1" applyAlignment="1">
      <alignment horizontal="left" vertical="top"/>
    </xf>
    <xf numFmtId="0" fontId="2" fillId="2" borderId="1" xfId="0" applyFont="1" applyFill="1" applyBorder="1" applyAlignment="1">
      <alignment horizontal="center" vertical="center" wrapText="1"/>
    </xf>
    <xf numFmtId="165" fontId="2" fillId="2" borderId="1" xfId="1" applyNumberFormat="1" applyFont="1" applyFill="1" applyBorder="1" applyAlignment="1">
      <alignment horizontal="center" vertical="center" wrapText="1"/>
    </xf>
  </cellXfs>
  <cellStyles count="2">
    <cellStyle name="Comma" xfId="1" builtinId="3"/>
    <cellStyle name="Normal" xfId="0" builtinId="0"/>
  </cellStyles>
  <dxfs count="6">
    <dxf>
      <numFmt numFmtId="166" formatCode="_-[$£-809]* #,##0.00_-;\-[$£-809]* #,##0.00_-;_-[$£-809]* &quot;-&quot;??_-;_-@_-"/>
    </dxf>
    <dxf>
      <numFmt numFmtId="166" formatCode="_-[$£-809]* #,##0.00_-;\-[$£-809]* #,##0.00_-;_-[$£-809]* &quot;-&quot;??_-;_-@_-"/>
    </dxf>
    <dxf>
      <numFmt numFmtId="166" formatCode="_-[$£-809]* #,##0.00_-;\-[$£-809]* #,##0.00_-;_-[$£-809]* &quot;-&quot;??_-;_-@_-"/>
    </dxf>
    <dxf>
      <numFmt numFmtId="166" formatCode="_-[$£-809]* #,##0.00_-;\-[$£-809]* #,##0.00_-;_-[$£-809]* &quot;-&quot;??_-;_-@_-"/>
    </dxf>
    <dxf>
      <numFmt numFmtId="2" formatCode="0.00"/>
    </dxf>
    <dxf>
      <numFmt numFmtId="166" formatCode="_-[$£-809]* #,##0.00_-;\-[$£-809]* #,##0.00_-;_-[$£-8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pivotCacheDefinition" Target="pivotCache/pivotCacheDefinition1.xml"/><Relationship Id="rId9" Type="http://schemas.microsoft.com/office/2017/06/relationships/rdRichValue" Target="richData/rdrichvalue.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yode Atoyebi" refreshedDate="45425.844016898147" createdVersion="8" refreshedVersion="8" minRefreshableVersion="3" recordCount="204" xr:uid="{329B95A8-B46D-4856-B33A-871C43159648}">
  <cacheSource type="worksheet">
    <worksheetSource ref="B5:H209" sheet="Database"/>
  </cacheSource>
  <cacheFields count="9">
    <cacheField name="Policy Number" numFmtId="0">
      <sharedItems containsBlank="1"/>
    </cacheField>
    <cacheField name="Line of Business" numFmtId="0">
      <sharedItems containsString="0" containsBlank="1" containsNumber="1" containsInteger="1" minValue="1301" maxValue="3351"/>
    </cacheField>
    <cacheField name="Inception Date" numFmtId="0">
      <sharedItems containsNonDate="0" containsDate="1" containsString="0" containsBlank="1" minDate="2005-07-07T00:00:00" maxDate="2018-09-27T00:00:00"/>
    </cacheField>
    <cacheField name="Sum Insured" numFmtId="165">
      <sharedItems containsString="0" containsBlank="1" containsNumber="1" minValue="4000" maxValue="1121720071.79"/>
    </cacheField>
    <cacheField name="Premium" numFmtId="165">
      <sharedItems containsString="0" containsBlank="1" containsNumber="1" minValue="27.28" maxValue="576510.25"/>
    </cacheField>
    <cacheField name="Losses" numFmtId="0">
      <sharedItems containsString="0" containsBlank="1" containsNumber="1" minValue="-822.34" maxValue="281517.43"/>
    </cacheField>
    <cacheField name="Year" numFmtId="0">
      <sharedItems containsString="0" containsBlank="1" containsNumber="1" containsInteger="1" minValue="2005" maxValue="2018" count="15">
        <m/>
        <n v="2015"/>
        <n v="2006"/>
        <n v="2007"/>
        <n v="2018"/>
        <n v="2008"/>
        <n v="2010"/>
        <n v="2011"/>
        <n v="2009"/>
        <n v="2012"/>
        <n v="2013"/>
        <n v="2014"/>
        <n v="2016"/>
        <n v="2017"/>
        <n v="2005"/>
      </sharedItems>
    </cacheField>
    <cacheField name="Loss Ration" numFmtId="0" formula="SUM(Losses)/SUM(Premium)" databaseField="0"/>
    <cacheField name="LOSS RATIO" numFmtId="0" formula=" SUM(Losses)/SUM(Premium)"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m/>
    <m/>
    <m/>
    <m/>
    <m/>
    <m/>
    <x v="0"/>
  </r>
  <r>
    <s v="A20001"/>
    <n v="1355"/>
    <d v="2015-08-30T00:00:00"/>
    <n v="4200000"/>
    <n v="72800"/>
    <n v="50960"/>
    <x v="1"/>
  </r>
  <r>
    <s v="A20021"/>
    <n v="1307"/>
    <d v="2006-01-17T00:00:00"/>
    <n v="348000"/>
    <n v="549.84"/>
    <n v="219.94"/>
    <x v="2"/>
  </r>
  <r>
    <s v="A20026"/>
    <n v="1314"/>
    <d v="2007-08-15T00:00:00"/>
    <n v="6521176"/>
    <n v="6999.42"/>
    <n v="4199.6499999999996"/>
    <x v="3"/>
  </r>
  <r>
    <s v="A20194"/>
    <n v="1304"/>
    <d v="2007-08-15T00:00:00"/>
    <n v="206799.7"/>
    <n v="378.7"/>
    <n v="189.35"/>
    <x v="3"/>
  </r>
  <r>
    <s v="A20211"/>
    <n v="3351"/>
    <d v="2018-03-20T00:00:00"/>
    <n v="189160"/>
    <n v="131.32"/>
    <n v="39.4"/>
    <x v="4"/>
  </r>
  <r>
    <s v="A20217"/>
    <n v="3351"/>
    <d v="2018-05-02T00:00:00"/>
    <n v="245000"/>
    <n v="27.28"/>
    <n v="40.92"/>
    <x v="4"/>
  </r>
  <r>
    <s v="A20219"/>
    <n v="1304"/>
    <d v="2007-08-15T00:00:00"/>
    <n v="100000"/>
    <n v="29.72"/>
    <n v="44.58"/>
    <x v="3"/>
  </r>
  <r>
    <s v="A20252"/>
    <n v="3301"/>
    <d v="2007-03-08T00:00:00"/>
    <n v="4800000"/>
    <n v="4229.18"/>
    <n v="2960.42"/>
    <x v="3"/>
  </r>
  <r>
    <s v="A20334"/>
    <n v="1304"/>
    <d v="2008-08-29T00:00:00"/>
    <n v="20710000"/>
    <n v="56584.33"/>
    <n v="16975.3"/>
    <x v="5"/>
  </r>
  <r>
    <s v="A20347"/>
    <n v="1401"/>
    <d v="2007-08-15T00:00:00"/>
    <n v="7000000"/>
    <n v="10563.01"/>
    <n v="5281.51"/>
    <x v="3"/>
  </r>
  <r>
    <s v="A20355"/>
    <n v="1403"/>
    <d v="2007-08-15T00:00:00"/>
    <n v="3163570"/>
    <n v="6556.3"/>
    <n v="2622.52"/>
    <x v="3"/>
  </r>
  <r>
    <s v="A20395"/>
    <n v="1401"/>
    <d v="2008-05-05T00:00:00"/>
    <n v="8500904"/>
    <n v="25713.42"/>
    <n v="7714.03"/>
    <x v="5"/>
  </r>
  <r>
    <s v="A20426"/>
    <n v="1403"/>
    <d v="2007-08-15T00:00:00"/>
    <n v="535000"/>
    <n v="435.03"/>
    <n v="130.51"/>
    <x v="3"/>
  </r>
  <r>
    <s v="A20446"/>
    <n v="1403"/>
    <d v="2007-08-15T00:00:00"/>
    <n v="708000"/>
    <n v="626.4"/>
    <n v="250.56"/>
    <x v="3"/>
  </r>
  <r>
    <s v="A20458"/>
    <n v="3341"/>
    <d v="2006-03-15T00:00:00"/>
    <n v="4000"/>
    <n v="75.790000000000006"/>
    <n v="15.16"/>
    <x v="2"/>
  </r>
  <r>
    <s v="A20458"/>
    <n v="1301"/>
    <d v="2006-03-15T00:00:00"/>
    <n v="140000"/>
    <n v="137.1"/>
    <n v="13.71"/>
    <x v="2"/>
  </r>
  <r>
    <s v="A20486"/>
    <n v="3311"/>
    <d v="2010-12-01T00:00:00"/>
    <n v="7175000"/>
    <n v="19551.95"/>
    <n v="9775.98"/>
    <x v="6"/>
  </r>
  <r>
    <s v="A20494"/>
    <n v="1314"/>
    <d v="2018-01-29T00:00:00"/>
    <n v="735781103.96000004"/>
    <n v="119048.37"/>
    <n v="35714.51"/>
    <x v="4"/>
  </r>
  <r>
    <s v="A20552"/>
    <n v="1403"/>
    <d v="2007-08-15T00:00:00"/>
    <n v="535000"/>
    <n v="489.28"/>
    <n v="244.64"/>
    <x v="3"/>
  </r>
  <r>
    <s v="A20686"/>
    <n v="3301"/>
    <d v="2011-11-04T00:00:00"/>
    <n v="4000"/>
    <n v="76"/>
    <n v="38"/>
    <x v="7"/>
  </r>
  <r>
    <s v="A20690"/>
    <n v="3341"/>
    <d v="2008-04-07T00:00:00"/>
    <n v="12875000"/>
    <n v="28931.3"/>
    <n v="11572.52"/>
    <x v="5"/>
  </r>
  <r>
    <s v="A20749"/>
    <n v="1403"/>
    <d v="2009-01-27T00:00:00"/>
    <n v="6000000"/>
    <n v="20469.599999999999"/>
    <n v="10234.799999999999"/>
    <x v="8"/>
  </r>
  <r>
    <s v="A20808"/>
    <n v="1403"/>
    <d v="2009-09-10T00:00:00"/>
    <n v="23745000"/>
    <n v="382321.7"/>
    <n v="114696.51"/>
    <x v="8"/>
  </r>
  <r>
    <s v="A20879"/>
    <n v="1401"/>
    <d v="2010-01-03T00:00:00"/>
    <n v="4000"/>
    <n v="76"/>
    <n v="38"/>
    <x v="6"/>
  </r>
  <r>
    <s v="A20969"/>
    <n v="3311"/>
    <d v="2015-02-13T00:00:00"/>
    <n v="8250000"/>
    <n v="145620.82999999999"/>
    <n v="43686.25"/>
    <x v="1"/>
  </r>
  <r>
    <s v="A21030"/>
    <n v="1403"/>
    <d v="2011-10-24T00:00:00"/>
    <n v="229000"/>
    <n v="367.57"/>
    <n v="110.27"/>
    <x v="7"/>
  </r>
  <r>
    <s v="A21091"/>
    <n v="1403"/>
    <d v="2012-03-11T00:00:00"/>
    <n v="15972000"/>
    <n v="34723.42"/>
    <n v="13889.37"/>
    <x v="9"/>
  </r>
  <r>
    <s v="A21124"/>
    <n v="3341"/>
    <d v="2015-06-02T00:00:00"/>
    <n v="18771495.5"/>
    <n v="187678.29"/>
    <n v="281517.43"/>
    <x v="1"/>
  </r>
  <r>
    <s v="A21175"/>
    <n v="1304"/>
    <d v="2013-12-31T00:00:00"/>
    <n v="12500000"/>
    <n v="75160.789999999994"/>
    <n v="52612.55"/>
    <x v="10"/>
  </r>
  <r>
    <s v="A21186"/>
    <n v="3301"/>
    <d v="2015-10-13T00:00:00"/>
    <n v="15912452.119999999"/>
    <n v="147219.95000000001"/>
    <n v="44165.99"/>
    <x v="1"/>
  </r>
  <r>
    <s v="A21225"/>
    <n v="1403"/>
    <d v="2013-02-14T00:00:00"/>
    <n v="8150327"/>
    <n v="31529.97"/>
    <n v="15764.99"/>
    <x v="10"/>
  </r>
  <r>
    <s v="A21244"/>
    <n v="1304"/>
    <d v="2014-07-07T00:00:00"/>
    <n v="22959526.739999998"/>
    <n v="43860.65"/>
    <n v="21930.32"/>
    <x v="11"/>
  </r>
  <r>
    <s v="A21298"/>
    <n v="3311"/>
    <d v="2018-08-12T00:00:00"/>
    <n v="820000"/>
    <n v="1000"/>
    <n v="300"/>
    <x v="4"/>
  </r>
  <r>
    <s v="A21375"/>
    <n v="1304"/>
    <d v="2015-04-09T00:00:00"/>
    <n v="18263057.129999999"/>
    <n v="188281.63"/>
    <n v="37656.33"/>
    <x v="1"/>
  </r>
  <r>
    <s v="A21478"/>
    <n v="1304"/>
    <d v="2016-04-13T00:00:00"/>
    <n v="4200000"/>
    <n v="72800"/>
    <n v="109200"/>
    <x v="12"/>
  </r>
  <r>
    <s v="A21491"/>
    <n v="1304"/>
    <d v="2016-06-21T00:00:00"/>
    <n v="11100000"/>
    <n v="69618.559999999998"/>
    <n v="27847.42"/>
    <x v="12"/>
  </r>
  <r>
    <s v="A21515"/>
    <n v="3301"/>
    <d v="2018-03-05T00:00:00"/>
    <n v="54000"/>
    <n v="145.81"/>
    <n v="58.32"/>
    <x v="4"/>
  </r>
  <r>
    <s v="A21540"/>
    <n v="1403"/>
    <d v="2015-08-03T00:00:00"/>
    <n v="33130064.120000001"/>
    <n v="346633.04"/>
    <n v="207979.82"/>
    <x v="1"/>
  </r>
  <r>
    <s v="A21548"/>
    <n v="1304"/>
    <d v="2017-02-17T00:00:00"/>
    <n v="15231443.359999999"/>
    <n v="3599.92"/>
    <n v="1439.97"/>
    <x v="13"/>
  </r>
  <r>
    <s v="A21749"/>
    <n v="1403"/>
    <d v="2016-12-29T00:00:00"/>
    <n v="9210000"/>
    <n v="83291.69"/>
    <n v="41645.85"/>
    <x v="12"/>
  </r>
  <r>
    <s v="A23043"/>
    <n v="1402"/>
    <d v="2018-05-29T00:00:00"/>
    <n v="348000"/>
    <n v="549.84"/>
    <n v="274.92"/>
    <x v="4"/>
  </r>
  <r>
    <s v="A23318"/>
    <n v="1301"/>
    <d v="2005-07-07T00:00:00"/>
    <n v="348000"/>
    <n v="520.58000000000004"/>
    <n v="208.23"/>
    <x v="14"/>
  </r>
  <r>
    <s v="A23630"/>
    <n v="1301"/>
    <d v="2005-10-14T00:00:00"/>
    <n v="761326.5"/>
    <n v="1440.02"/>
    <n v="720.01"/>
    <x v="14"/>
  </r>
  <r>
    <s v="A23635"/>
    <n v="1301"/>
    <d v="2005-09-13T00:00:00"/>
    <n v="4000"/>
    <n v="76"/>
    <n v="22.8"/>
    <x v="14"/>
  </r>
  <r>
    <s v="A23679"/>
    <n v="1301"/>
    <d v="2005-10-25T00:00:00"/>
    <n v="393518"/>
    <n v="534.21"/>
    <n v="160.26"/>
    <x v="14"/>
  </r>
  <r>
    <s v="A23773"/>
    <n v="1301"/>
    <d v="2005-11-17T00:00:00"/>
    <n v="54000"/>
    <n v="146"/>
    <n v="58.4"/>
    <x v="14"/>
  </r>
  <r>
    <s v="A23899"/>
    <n v="1301"/>
    <d v="2005-12-07T00:00:00"/>
    <n v="348000"/>
    <n v="549.84"/>
    <n v="274.92"/>
    <x v="14"/>
  </r>
  <r>
    <s v="A23988"/>
    <n v="1301"/>
    <d v="2006-01-15T00:00:00"/>
    <n v="452350"/>
    <n v="683.44"/>
    <n v="341.72"/>
    <x v="2"/>
  </r>
  <r>
    <s v="A24010"/>
    <n v="1301"/>
    <d v="2006-01-30T00:00:00"/>
    <n v="9782500"/>
    <n v="18254.97"/>
    <n v="12778.48"/>
    <x v="2"/>
  </r>
  <r>
    <s v="A24023"/>
    <n v="1301"/>
    <d v="2006-01-06T00:00:00"/>
    <n v="7104500"/>
    <n v="10085.39"/>
    <n v="4034.16"/>
    <x v="2"/>
  </r>
  <r>
    <s v="A24042"/>
    <n v="1301"/>
    <d v="2006-01-31T00:00:00"/>
    <n v="1400000"/>
    <n v="1875"/>
    <n v="562.5"/>
    <x v="2"/>
  </r>
  <r>
    <s v="A24108"/>
    <n v="1301"/>
    <d v="2006-02-19T00:00:00"/>
    <n v="14250000"/>
    <n v="2016.85"/>
    <n v="3025.28"/>
    <x v="2"/>
  </r>
  <r>
    <s v="A24153"/>
    <n v="1301"/>
    <d v="2006-01-11T00:00:00"/>
    <n v="229000"/>
    <n v="259.79000000000002"/>
    <n v="103.92"/>
    <x v="2"/>
  </r>
  <r>
    <s v="A24215"/>
    <n v="1301"/>
    <d v="2006-01-16T00:00:00"/>
    <n v="22106250"/>
    <n v="29494.97"/>
    <n v="23595.98"/>
    <x v="2"/>
  </r>
  <r>
    <s v="A24358"/>
    <n v="1301"/>
    <d v="2006-04-18T00:00:00"/>
    <n v="54000"/>
    <n v="106"/>
    <n v="31.8"/>
    <x v="2"/>
  </r>
  <r>
    <s v="A24363"/>
    <n v="1301"/>
    <d v="2006-04-11T00:00:00"/>
    <n v="4000"/>
    <n v="76"/>
    <n v="38"/>
    <x v="2"/>
  </r>
  <r>
    <s v="A24457"/>
    <n v="1301"/>
    <d v="2006-05-24T00:00:00"/>
    <n v="370000"/>
    <n v="248.21"/>
    <n v="124.11"/>
    <x v="2"/>
  </r>
  <r>
    <s v="A24568"/>
    <n v="1301"/>
    <d v="2006-07-04T00:00:00"/>
    <n v="299000"/>
    <n v="412.99"/>
    <n v="206.49"/>
    <x v="2"/>
  </r>
  <r>
    <s v="A24622"/>
    <n v="1301"/>
    <d v="2006-07-20T00:00:00"/>
    <n v="50000"/>
    <n v="70"/>
    <n v="21"/>
    <x v="2"/>
  </r>
  <r>
    <s v="A24635"/>
    <n v="1301"/>
    <d v="2006-05-09T00:00:00"/>
    <n v="740000"/>
    <n v="476.66"/>
    <n v="286"/>
    <x v="2"/>
  </r>
  <r>
    <s v="A25102"/>
    <n v="1301"/>
    <d v="2007-01-07T00:00:00"/>
    <n v="4000"/>
    <n v="76"/>
    <n v="22.8"/>
    <x v="3"/>
  </r>
  <r>
    <s v="A25812"/>
    <n v="1301"/>
    <d v="2007-08-15T00:00:00"/>
    <n v="820000"/>
    <n v="997.28"/>
    <n v="299.18"/>
    <x v="3"/>
  </r>
  <r>
    <s v="A25848"/>
    <n v="1301"/>
    <d v="2007-08-15T00:00:00"/>
    <n v="6995000"/>
    <n v="4730.84"/>
    <n v="1419.25"/>
    <x v="3"/>
  </r>
  <r>
    <s v="A25861"/>
    <n v="1301"/>
    <d v="2007-08-15T00:00:00"/>
    <n v="4200000"/>
    <n v="4574.28"/>
    <n v="1829.71"/>
    <x v="3"/>
  </r>
  <r>
    <s v="A26023"/>
    <n v="1301"/>
    <d v="2007-08-15T00:00:00"/>
    <n v="100000"/>
    <n v="33.700000000000003"/>
    <n v="13.48"/>
    <x v="3"/>
  </r>
  <r>
    <s v="A26199"/>
    <n v="1301"/>
    <d v="2007-08-15T00:00:00"/>
    <n v="4552500"/>
    <n v="7467.17"/>
    <n v="5973.74"/>
    <x v="3"/>
  </r>
  <r>
    <s v="A26504"/>
    <n v="1301"/>
    <d v="2007-08-15T00:00:00"/>
    <n v="200000"/>
    <n v="200"/>
    <n v="80"/>
    <x v="3"/>
  </r>
  <r>
    <s v="A26552"/>
    <n v="1301"/>
    <d v="2008-01-07T00:00:00"/>
    <n v="7165000"/>
    <n v="13274.71"/>
    <n v="2654.94"/>
    <x v="5"/>
  </r>
  <r>
    <s v="A26581"/>
    <n v="1301"/>
    <d v="2007-08-15T00:00:00"/>
    <n v="300000"/>
    <n v="150"/>
    <n v="75"/>
    <x v="3"/>
  </r>
  <r>
    <s v="A26626"/>
    <n v="1301"/>
    <d v="2008-01-11T00:00:00"/>
    <n v="3545000"/>
    <n v="13337.5"/>
    <n v="1333.75"/>
    <x v="5"/>
  </r>
  <r>
    <s v="A27064"/>
    <n v="1301"/>
    <d v="2008-04-27T00:00:00"/>
    <n v="9000000"/>
    <n v="29603.06"/>
    <n v="11841.22"/>
    <x v="5"/>
  </r>
  <r>
    <s v="A27224"/>
    <n v="1301"/>
    <d v="2008-07-23T00:00:00"/>
    <n v="13750000"/>
    <n v="65800.509999999995"/>
    <n v="26320.2"/>
    <x v="5"/>
  </r>
  <r>
    <s v="A27509"/>
    <n v="1301"/>
    <d v="2008-10-21T00:00:00"/>
    <n v="15700000"/>
    <n v="26827.95"/>
    <n v="8048.39"/>
    <x v="5"/>
  </r>
  <r>
    <s v="A27525"/>
    <n v="1301"/>
    <d v="2008-10-11T00:00:00"/>
    <n v="6171463"/>
    <n v="17237.04"/>
    <n v="8618.52"/>
    <x v="5"/>
  </r>
  <r>
    <s v="A27639"/>
    <n v="1301"/>
    <d v="2008-12-18T00:00:00"/>
    <n v="3000000"/>
    <n v="17983.560000000001"/>
    <n v="8991.7800000000007"/>
    <x v="5"/>
  </r>
  <r>
    <s v="A27734"/>
    <n v="1301"/>
    <d v="2009-01-24T00:00:00"/>
    <n v="6180000"/>
    <n v="12897.13"/>
    <n v="6448.57"/>
    <x v="8"/>
  </r>
  <r>
    <s v="A27838"/>
    <n v="1301"/>
    <d v="2009-01-13T00:00:00"/>
    <n v="8429936.3300000001"/>
    <n v="29016.37"/>
    <n v="14508.18"/>
    <x v="8"/>
  </r>
  <r>
    <s v="A28140"/>
    <n v="1301"/>
    <d v="2009-06-09T00:00:00"/>
    <n v="1050000"/>
    <n v="1480"/>
    <n v="1184"/>
    <x v="8"/>
  </r>
  <r>
    <s v="A28264"/>
    <n v="1301"/>
    <d v="2009-07-23T00:00:00"/>
    <n v="27950000"/>
    <n v="47214.66"/>
    <n v="18885.87"/>
    <x v="8"/>
  </r>
  <r>
    <s v="A28414"/>
    <n v="1301"/>
    <d v="2009-08-10T00:00:00"/>
    <n v="15000000"/>
    <n v="40349.730000000003"/>
    <n v="12104.92"/>
    <x v="8"/>
  </r>
  <r>
    <s v="A28449"/>
    <n v="1301"/>
    <d v="2009-09-03T00:00:00"/>
    <n v="1537200"/>
    <n v="8359.14"/>
    <n v="12538.71"/>
    <x v="8"/>
  </r>
  <r>
    <s v="A28663"/>
    <n v="1301"/>
    <d v="2009-12-19T00:00:00"/>
    <n v="7496000"/>
    <n v="17373.72"/>
    <n v="5212.12"/>
    <x v="8"/>
  </r>
  <r>
    <s v="A28696"/>
    <n v="1301"/>
    <d v="2009-10-22T00:00:00"/>
    <n v="16419279.529999999"/>
    <n v="167958.97"/>
    <n v="117571.28"/>
    <x v="8"/>
  </r>
  <r>
    <s v="A28696"/>
    <n v="1301"/>
    <d v="2009-10-22T00:00:00"/>
    <n v="16419279.529999999"/>
    <n v="167958.97"/>
    <n v="117571.28"/>
    <x v="8"/>
  </r>
  <r>
    <s v="A28869"/>
    <n v="1301"/>
    <d v="2010-02-09T00:00:00"/>
    <n v="400000"/>
    <n v="245.46"/>
    <n v="98.18"/>
    <x v="6"/>
  </r>
  <r>
    <s v="A28924"/>
    <n v="1301"/>
    <d v="2010-02-24T00:00:00"/>
    <n v="9898484.9800000004"/>
    <n v="18251.150000000001"/>
    <n v="1825.11"/>
    <x v="6"/>
  </r>
  <r>
    <s v="A29060"/>
    <n v="1301"/>
    <d v="2010-03-24T00:00:00"/>
    <n v="245000"/>
    <n v="152.72"/>
    <n v="45.82"/>
    <x v="6"/>
  </r>
  <r>
    <s v="A29123"/>
    <n v="1301"/>
    <d v="2010-04-15T00:00:00"/>
    <n v="5150000"/>
    <n v="101722.24000000001"/>
    <n v="20344.45"/>
    <x v="6"/>
  </r>
  <r>
    <s v="A29420"/>
    <n v="1301"/>
    <d v="2010-07-05T00:00:00"/>
    <n v="6190000"/>
    <n v="11030.8"/>
    <n v="5515.4"/>
    <x v="6"/>
  </r>
  <r>
    <s v="A29436"/>
    <n v="1301"/>
    <d v="2010-06-07T00:00:00"/>
    <n v="13478044"/>
    <n v="25552.04"/>
    <n v="10220.81"/>
    <x v="6"/>
  </r>
  <r>
    <s v="A29450"/>
    <n v="1301"/>
    <d v="2010-07-27T00:00:00"/>
    <n v="4000"/>
    <n v="76"/>
    <n v="7222.8"/>
    <x v="6"/>
  </r>
  <r>
    <s v="A29803"/>
    <n v="1301"/>
    <d v="2010-10-22T00:00:00"/>
    <n v="27049404.239999998"/>
    <n v="242359.54"/>
    <n v="96943.81"/>
    <x v="6"/>
  </r>
  <r>
    <s v="A29945"/>
    <n v="1301"/>
    <d v="2010-12-29T00:00:00"/>
    <n v="2625000"/>
    <n v="21113.32"/>
    <n v="12667.99"/>
    <x v="6"/>
  </r>
  <r>
    <s v="A29961"/>
    <n v="1301"/>
    <d v="2011-01-04T00:00:00"/>
    <n v="1300000"/>
    <n v="2651.33"/>
    <n v="1855.93"/>
    <x v="7"/>
  </r>
  <r>
    <s v="A30126"/>
    <n v="1301"/>
    <d v="2011-02-23T00:00:00"/>
    <n v="10653180"/>
    <n v="121604.12"/>
    <n v="60802.06"/>
    <x v="7"/>
  </r>
  <r>
    <s v="A30296"/>
    <n v="1301"/>
    <d v="2011-01-25T00:00:00"/>
    <n v="9197500"/>
    <n v="16230.44"/>
    <n v="4869.13"/>
    <x v="7"/>
  </r>
  <r>
    <s v="A30343"/>
    <n v="1301"/>
    <d v="2011-04-18T00:00:00"/>
    <n v="10339385.289999999"/>
    <n v="28778.41"/>
    <n v="14389.2"/>
    <x v="7"/>
  </r>
  <r>
    <s v="A30459"/>
    <n v="1301"/>
    <d v="2011-05-13T00:00:00"/>
    <n v="7610000"/>
    <n v="9110.14"/>
    <n v="2733.04"/>
    <x v="7"/>
  </r>
  <r>
    <s v="A30502"/>
    <n v="1301"/>
    <d v="2011-05-25T00:00:00"/>
    <n v="11853120"/>
    <n v="24743.48"/>
    <n v="19794.78"/>
    <x v="7"/>
  </r>
  <r>
    <s v="A30608"/>
    <n v="1301"/>
    <d v="2011-06-19T00:00:00"/>
    <n v="111276"/>
    <n v="237.85"/>
    <n v="23.79"/>
    <x v="7"/>
  </r>
  <r>
    <s v="A30625"/>
    <n v="1301"/>
    <d v="2011-06-27T00:00:00"/>
    <n v="14858647.1"/>
    <n v="34194.949999999997"/>
    <n v="10258.48"/>
    <x v="7"/>
  </r>
  <r>
    <s v="A30858"/>
    <n v="1301"/>
    <d v="2011-08-19T00:00:00"/>
    <n v="470133.4"/>
    <n v="499.65"/>
    <n v="99.93"/>
    <x v="7"/>
  </r>
  <r>
    <s v="A30990"/>
    <n v="1301"/>
    <d v="2011-09-08T00:00:00"/>
    <n v="3340000"/>
    <n v="4878.47"/>
    <n v="1951.39"/>
    <x v="7"/>
  </r>
  <r>
    <s v="A31000"/>
    <n v="1301"/>
    <d v="2011-09-20T00:00:00"/>
    <n v="1500000"/>
    <n v="1301.53"/>
    <n v="520.61"/>
    <x v="7"/>
  </r>
  <r>
    <s v="A31008"/>
    <n v="1301"/>
    <d v="2011-09-02T00:00:00"/>
    <n v="189160"/>
    <n v="94.83"/>
    <n v="37.93"/>
    <x v="7"/>
  </r>
  <r>
    <s v="A31060"/>
    <n v="1301"/>
    <d v="2011-08-07T00:00:00"/>
    <n v="17068750"/>
    <n v="42140.81"/>
    <n v="63211.22"/>
    <x v="7"/>
  </r>
  <r>
    <s v="A31173"/>
    <n v="1301"/>
    <d v="2011-11-11T00:00:00"/>
    <n v="7874999.9500000002"/>
    <n v="14294.41"/>
    <n v="8576.64"/>
    <x v="7"/>
  </r>
  <r>
    <s v="A31727"/>
    <n v="1301"/>
    <d v="2012-03-09T00:00:00"/>
    <n v="7797500"/>
    <n v="8326.34"/>
    <n v="3330.54"/>
    <x v="9"/>
  </r>
  <r>
    <s v="A31730"/>
    <n v="1301"/>
    <d v="2012-03-08T00:00:00"/>
    <n v="9992500"/>
    <n v="24288.35"/>
    <n v="17001.84"/>
    <x v="9"/>
  </r>
  <r>
    <s v="A31985"/>
    <n v="1301"/>
    <d v="2012-03-20T00:00:00"/>
    <n v="22806250"/>
    <n v="61404.76"/>
    <n v="92107.14"/>
    <x v="9"/>
  </r>
  <r>
    <s v="A32258"/>
    <n v="1301"/>
    <d v="2012-07-08T00:00:00"/>
    <n v="7874999.9500000002"/>
    <n v="13701.27"/>
    <n v="4110.38"/>
    <x v="9"/>
  </r>
  <r>
    <s v="A32305"/>
    <n v="1301"/>
    <d v="2012-05-10T00:00:00"/>
    <n v="1500000"/>
    <n v="750"/>
    <n v="375"/>
    <x v="9"/>
  </r>
  <r>
    <s v="A32310"/>
    <n v="1301"/>
    <d v="2012-06-13T00:00:00"/>
    <n v="400000"/>
    <n v="240"/>
    <n v="96"/>
    <x v="9"/>
  </r>
  <r>
    <s v="A32613"/>
    <n v="1301"/>
    <d v="2012-10-11T00:00:00"/>
    <n v="1200000"/>
    <n v="1200"/>
    <n v="600"/>
    <x v="9"/>
  </r>
  <r>
    <s v="A32627"/>
    <n v="1301"/>
    <d v="2012-10-16T00:00:00"/>
    <n v="3105670"/>
    <n v="8302.66"/>
    <n v="2490.8000000000002"/>
    <x v="9"/>
  </r>
  <r>
    <s v="A32629"/>
    <n v="1301"/>
    <d v="2012-10-16T00:00:00"/>
    <n v="250000"/>
    <n v="312.5"/>
    <n v="156.25"/>
    <x v="9"/>
  </r>
  <r>
    <s v="A32641"/>
    <n v="1301"/>
    <d v="2012-10-09T00:00:00"/>
    <n v="1875000"/>
    <n v="11250"/>
    <n v="9000"/>
    <x v="9"/>
  </r>
  <r>
    <s v="A32696"/>
    <n v="1301"/>
    <d v="2012-08-15T00:00:00"/>
    <n v="50000"/>
    <n v="30"/>
    <n v="15"/>
    <x v="9"/>
  </r>
  <r>
    <s v="A32821"/>
    <n v="1301"/>
    <d v="2012-09-24T00:00:00"/>
    <n v="4500000"/>
    <n v="1831.39"/>
    <n v="732.56"/>
    <x v="9"/>
  </r>
  <r>
    <s v="A32971"/>
    <n v="1301"/>
    <d v="2012-12-13T00:00:00"/>
    <n v="54000"/>
    <n v="105.92"/>
    <n v="42.37"/>
    <x v="9"/>
  </r>
  <r>
    <s v="A33073"/>
    <n v="1301"/>
    <d v="2012-12-28T00:00:00"/>
    <n v="4000"/>
    <n v="75.790000000000006"/>
    <n v="22.74"/>
    <x v="9"/>
  </r>
  <r>
    <s v="A33098"/>
    <n v="1301"/>
    <d v="2012-12-05T00:00:00"/>
    <n v="9122500"/>
    <n v="22336.69"/>
    <n v="8934.68"/>
    <x v="9"/>
  </r>
  <r>
    <s v="A33134"/>
    <n v="1301"/>
    <d v="2013-01-18T00:00:00"/>
    <n v="25700000"/>
    <n v="75261.440000000002"/>
    <n v="15052.29"/>
    <x v="10"/>
  </r>
  <r>
    <s v="A33152"/>
    <n v="1301"/>
    <d v="2013-01-25T00:00:00"/>
    <n v="3000000"/>
    <n v="47999"/>
    <n v="14399.7"/>
    <x v="10"/>
  </r>
  <r>
    <s v="A33155"/>
    <n v="1301"/>
    <d v="2013-01-23T00:00:00"/>
    <n v="2555421.6"/>
    <n v="5040.07"/>
    <n v="2520.04"/>
    <x v="10"/>
  </r>
  <r>
    <s v="A33197"/>
    <n v="1301"/>
    <d v="2013-01-28T00:00:00"/>
    <n v="19610000"/>
    <n v="45113.33"/>
    <n v="18045.330000000002"/>
    <x v="10"/>
  </r>
  <r>
    <s v="A33329"/>
    <n v="1301"/>
    <d v="2013-02-07T00:00:00"/>
    <n v="6000000"/>
    <n v="11014.11"/>
    <n v="3304.23"/>
    <x v="10"/>
  </r>
  <r>
    <s v="A33338"/>
    <n v="1301"/>
    <d v="2013-02-18T00:00:00"/>
    <n v="34542782.399999999"/>
    <n v="92511.09"/>
    <n v="27753.33"/>
    <x v="10"/>
  </r>
  <r>
    <s v="A33578"/>
    <n v="1301"/>
    <d v="2013-03-02T00:00:00"/>
    <n v="13127500.15"/>
    <n v="18797.599999999999"/>
    <n v="9398.7999999999993"/>
    <x v="10"/>
  </r>
  <r>
    <s v="A33643"/>
    <n v="1301"/>
    <d v="2013-04-24T00:00:00"/>
    <n v="2898111.77"/>
    <n v="33708.74"/>
    <n v="13483.5"/>
    <x v="10"/>
  </r>
  <r>
    <s v="A33758"/>
    <n v="1301"/>
    <d v="2013-04-09T00:00:00"/>
    <n v="9218384"/>
    <n v="88021.41"/>
    <n v="26406.42"/>
    <x v="10"/>
  </r>
  <r>
    <s v="A33842"/>
    <n v="1301"/>
    <d v="2013-06-13T00:00:00"/>
    <n v="3675000"/>
    <n v="8272.7900000000009"/>
    <n v="827.28"/>
    <x v="10"/>
  </r>
  <r>
    <s v="A34472"/>
    <n v="1301"/>
    <d v="2013-11-02T00:00:00"/>
    <n v="13405000"/>
    <n v="30374.46"/>
    <n v="9112.34"/>
    <x v="10"/>
  </r>
  <r>
    <s v="A34506"/>
    <n v="1301"/>
    <d v="2013-11-22T00:00:00"/>
    <n v="11289537.5"/>
    <n v="31669.33"/>
    <n v="15834.66"/>
    <x v="10"/>
  </r>
  <r>
    <s v="A34588"/>
    <n v="1301"/>
    <d v="2013-11-28T00:00:00"/>
    <n v="1875000"/>
    <n v="15041.09"/>
    <n v="9024.65"/>
    <x v="10"/>
  </r>
  <r>
    <s v="A34661"/>
    <n v="1301"/>
    <d v="2013-12-27T00:00:00"/>
    <n v="16745491.77"/>
    <n v="134353.10999999999"/>
    <n v="53741.24"/>
    <x v="10"/>
  </r>
  <r>
    <s v="A34798"/>
    <n v="1301"/>
    <d v="2014-02-04T00:00:00"/>
    <n v="7892313.75"/>
    <n v="50226.81"/>
    <n v="15068.04"/>
    <x v="11"/>
  </r>
  <r>
    <s v="A34864"/>
    <n v="1301"/>
    <d v="2014-01-14T00:00:00"/>
    <n v="12215127.42"/>
    <n v="111993.64"/>
    <n v="44797.46"/>
    <x v="11"/>
  </r>
  <r>
    <s v="A34877"/>
    <n v="1301"/>
    <d v="2014-02-18T00:00:00"/>
    <n v="4270000"/>
    <n v="4328.57"/>
    <n v="1298.57"/>
    <x v="11"/>
  </r>
  <r>
    <s v="A34902"/>
    <n v="1301"/>
    <d v="2014-02-13T00:00:00"/>
    <n v="27102030.280000001"/>
    <n v="400957.84"/>
    <n v="120287.35"/>
    <x v="11"/>
  </r>
  <r>
    <s v="A35137"/>
    <n v="1301"/>
    <d v="2014-04-14T00:00:00"/>
    <n v="42010000"/>
    <n v="94864.06"/>
    <n v="37945.620000000003"/>
    <x v="11"/>
  </r>
  <r>
    <s v="A35291"/>
    <n v="1301"/>
    <d v="2014-05-21T00:00:00"/>
    <n v="20976912.399999999"/>
    <n v="159021.37"/>
    <n v="79510.679999999993"/>
    <x v="11"/>
  </r>
  <r>
    <s v="A35296"/>
    <n v="1301"/>
    <d v="2014-05-14T00:00:00"/>
    <n v="3650000"/>
    <n v="10042.75"/>
    <n v="8034.2"/>
    <x v="11"/>
  </r>
  <r>
    <s v="A35343"/>
    <n v="1301"/>
    <d v="2014-05-27T00:00:00"/>
    <n v="6000000"/>
    <n v="3802.15"/>
    <n v="380.22"/>
    <x v="11"/>
  </r>
  <r>
    <s v="A35702"/>
    <n v="1301"/>
    <d v="2014-08-25T00:00:00"/>
    <n v="2550000"/>
    <n v="26917.69"/>
    <n v="8075.31"/>
    <x v="11"/>
  </r>
  <r>
    <s v="A35747"/>
    <n v="1301"/>
    <d v="2014-09-05T00:00:00"/>
    <n v="8000000"/>
    <n v="58801.1"/>
    <n v="11760.22"/>
    <x v="11"/>
  </r>
  <r>
    <s v="A35868"/>
    <n v="1301"/>
    <d v="2014-09-30T00:00:00"/>
    <n v="16136500"/>
    <n v="36149.919999999998"/>
    <n v="21689.95"/>
    <x v="11"/>
  </r>
  <r>
    <s v="A35876"/>
    <n v="1301"/>
    <d v="2014-10-10T00:00:00"/>
    <n v="12792827.5"/>
    <n v="27856.23"/>
    <n v="13928.12"/>
    <x v="11"/>
  </r>
  <r>
    <s v="A35890"/>
    <n v="1301"/>
    <d v="2014-10-07T00:00:00"/>
    <n v="13100000"/>
    <n v="116381.27"/>
    <n v="174571.91"/>
    <x v="11"/>
  </r>
  <r>
    <s v="A35965"/>
    <n v="1301"/>
    <d v="2014-10-27T00:00:00"/>
    <n v="14870000"/>
    <n v="20392.43"/>
    <n v="8156.97"/>
    <x v="11"/>
  </r>
  <r>
    <s v="A36044"/>
    <n v="1301"/>
    <d v="2014-10-31T00:00:00"/>
    <n v="29451533.579999998"/>
    <n v="294480.87"/>
    <n v="235584.7"/>
    <x v="11"/>
  </r>
  <r>
    <s v="A36094"/>
    <n v="1301"/>
    <d v="2014-10-21T00:00:00"/>
    <n v="31976893.5"/>
    <n v="106638.6"/>
    <n v="159957.9"/>
    <x v="11"/>
  </r>
  <r>
    <s v="A36112"/>
    <n v="1301"/>
    <d v="2014-11-01T00:00:00"/>
    <n v="16932104"/>
    <n v="101105.57"/>
    <n v="50552.78"/>
    <x v="11"/>
  </r>
  <r>
    <s v="A36185"/>
    <n v="1301"/>
    <d v="2014-12-10T00:00:00"/>
    <n v="10688749.359999999"/>
    <n v="71941.97"/>
    <n v="21582.59"/>
    <x v="11"/>
  </r>
  <r>
    <s v="A36219"/>
    <n v="1301"/>
    <d v="2014-12-20T00:00:00"/>
    <n v="34449791.25"/>
    <n v="112445.21"/>
    <n v="56222.61"/>
    <x v="11"/>
  </r>
  <r>
    <s v="A36226"/>
    <n v="1301"/>
    <d v="2014-10-10T00:00:00"/>
    <n v="3675000"/>
    <n v="14608.89"/>
    <n v="5843.56"/>
    <x v="11"/>
  </r>
  <r>
    <s v="A36316"/>
    <n v="1301"/>
    <d v="2014-10-28T00:00:00"/>
    <n v="13907379.26"/>
    <n v="38857.160000000003"/>
    <n v="27200.01"/>
    <x v="11"/>
  </r>
  <r>
    <s v="A36364"/>
    <n v="1301"/>
    <d v="2014-10-21T00:00:00"/>
    <n v="15577221.08"/>
    <n v="132791.09"/>
    <n v="53116.44"/>
    <x v="11"/>
  </r>
  <r>
    <s v="A36428"/>
    <n v="1301"/>
    <d v="2015-01-31T00:00:00"/>
    <n v="8410000"/>
    <n v="17302.77"/>
    <n v="6921.11"/>
    <x v="1"/>
  </r>
  <r>
    <s v="A36465"/>
    <n v="1301"/>
    <d v="2015-02-03T00:00:00"/>
    <n v="22200191.719999999"/>
    <n v="144978.01"/>
    <n v="72489.009999999995"/>
    <x v="1"/>
  </r>
  <r>
    <s v="A36517"/>
    <n v="1301"/>
    <d v="2015-02-16T00:00:00"/>
    <n v="16230085"/>
    <n v="62135.01"/>
    <n v="37281.01"/>
    <x v="1"/>
  </r>
  <r>
    <s v="A36615"/>
    <n v="1301"/>
    <d v="2015-03-09T00:00:00"/>
    <n v="21935000"/>
    <n v="323288.44"/>
    <n v="129315.38"/>
    <x v="1"/>
  </r>
  <r>
    <s v="A36638"/>
    <n v="1301"/>
    <d v="2015-01-28T00:00:00"/>
    <n v="33275000"/>
    <n v="84777.15"/>
    <n v="25433.15"/>
    <x v="1"/>
  </r>
  <r>
    <s v="A36878"/>
    <n v="1301"/>
    <d v="2015-04-17T00:00:00"/>
    <n v="13100000"/>
    <n v="80799.990000000005"/>
    <n v="40400"/>
    <x v="1"/>
  </r>
  <r>
    <s v="A36952"/>
    <n v="1301"/>
    <d v="2015-05-26T00:00:00"/>
    <n v="21062014.57"/>
    <n v="243781.87"/>
    <n v="73134.559999999998"/>
    <x v="1"/>
  </r>
  <r>
    <s v="A37083"/>
    <n v="1301"/>
    <d v="2015-06-24T00:00:00"/>
    <n v="2590603.5"/>
    <n v="4111.7"/>
    <n v="-822.34"/>
    <x v="1"/>
  </r>
  <r>
    <s v="A37173"/>
    <n v="1301"/>
    <d v="2015-05-29T00:00:00"/>
    <n v="6000000"/>
    <n v="9616.84"/>
    <n v="4808.42"/>
    <x v="1"/>
  </r>
  <r>
    <s v="A37249"/>
    <n v="1301"/>
    <d v="2015-06-17T00:00:00"/>
    <n v="22694785.699999999"/>
    <n v="36378.370000000003"/>
    <n v="3637.84"/>
    <x v="1"/>
  </r>
  <r>
    <s v="A37286"/>
    <n v="1301"/>
    <d v="2015-08-14T00:00:00"/>
    <n v="38906060.130000003"/>
    <n v="65668.72"/>
    <n v="26267.49"/>
    <x v="1"/>
  </r>
  <r>
    <s v="A37323"/>
    <n v="1301"/>
    <d v="2015-08-31T00:00:00"/>
    <n v="28542500"/>
    <n v="55866.37"/>
    <n v="27933.19"/>
    <x v="1"/>
  </r>
  <r>
    <s v="A37646"/>
    <n v="1301"/>
    <d v="2015-04-01T00:00:00"/>
    <n v="19452500"/>
    <n v="39868.550000000003"/>
    <n v="15947.42"/>
    <x v="1"/>
  </r>
  <r>
    <s v="A37659"/>
    <n v="1301"/>
    <d v="2015-10-16T00:00:00"/>
    <n v="14338897.02"/>
    <n v="113826.07"/>
    <n v="34147.82"/>
    <x v="1"/>
  </r>
  <r>
    <s v="A37770"/>
    <n v="1301"/>
    <d v="2015-12-18T00:00:00"/>
    <n v="6000000"/>
    <n v="11566.46"/>
    <n v="3469.94"/>
    <x v="1"/>
  </r>
  <r>
    <s v="A37994"/>
    <n v="1301"/>
    <d v="2015-12-09T00:00:00"/>
    <n v="13099999.949999999"/>
    <n v="48758.61"/>
    <n v="24379.3"/>
    <x v="1"/>
  </r>
  <r>
    <s v="A38273"/>
    <n v="1301"/>
    <d v="2016-04-07T00:00:00"/>
    <n v="27287146.239999998"/>
    <n v="485384.68"/>
    <n v="242692.34"/>
    <x v="12"/>
  </r>
  <r>
    <s v="A38318"/>
    <n v="1301"/>
    <d v="2016-04-04T00:00:00"/>
    <n v="14226356.68"/>
    <n v="243171.19"/>
    <n v="194536.95"/>
    <x v="12"/>
  </r>
  <r>
    <s v="A38338"/>
    <n v="1301"/>
    <d v="2016-04-13T00:00:00"/>
    <n v="32472282.73"/>
    <n v="283509.56"/>
    <n v="85052.87"/>
    <x v="12"/>
  </r>
  <r>
    <s v="A38417"/>
    <n v="1301"/>
    <d v="2016-04-15T00:00:00"/>
    <n v="3750000"/>
    <n v="59644.84"/>
    <n v="23857.94"/>
    <x v="12"/>
  </r>
  <r>
    <s v="A38438"/>
    <n v="1301"/>
    <d v="2016-05-24T00:00:00"/>
    <n v="4010000"/>
    <n v="135072.78"/>
    <n v="54029.11"/>
    <x v="12"/>
  </r>
  <r>
    <s v="A38454"/>
    <n v="1301"/>
    <d v="2016-05-16T00:00:00"/>
    <n v="28064977.18"/>
    <n v="266556.14"/>
    <n v="133278.07"/>
    <x v="12"/>
  </r>
  <r>
    <s v="A38685"/>
    <n v="1301"/>
    <d v="2016-07-17T00:00:00"/>
    <n v="3700000"/>
    <n v="5857.91"/>
    <n v="2343.16"/>
    <x v="12"/>
  </r>
  <r>
    <s v="A39665"/>
    <n v="1301"/>
    <d v="2017-02-01T00:00:00"/>
    <n v="7000000"/>
    <n v="74634.929999999993"/>
    <n v="37317.46"/>
    <x v="13"/>
  </r>
  <r>
    <s v="A39675"/>
    <n v="1301"/>
    <d v="2017-02-07T00:00:00"/>
    <n v="5400000"/>
    <n v="71088.160000000003"/>
    <n v="21326.45"/>
    <x v="13"/>
  </r>
  <r>
    <s v="A39779"/>
    <n v="1301"/>
    <d v="2017-02-14T00:00:00"/>
    <n v="281576883.13999999"/>
    <n v="56822.91"/>
    <n v="22729.16"/>
    <x v="13"/>
  </r>
  <r>
    <s v="A39893"/>
    <n v="1301"/>
    <d v="2017-02-05T00:00:00"/>
    <n v="118704742.59"/>
    <n v="14125.73"/>
    <n v="1412.57"/>
    <x v="13"/>
  </r>
  <r>
    <s v="A40352"/>
    <n v="1301"/>
    <d v="2017-03-12T00:00:00"/>
    <n v="2600000"/>
    <n v="104937.36"/>
    <n v="41974.94"/>
    <x v="13"/>
  </r>
  <r>
    <s v="A40388"/>
    <n v="1301"/>
    <d v="2017-03-15T00:00:00"/>
    <n v="7685000"/>
    <n v="15044.03"/>
    <n v="1504.4"/>
    <x v="13"/>
  </r>
  <r>
    <s v="A40583"/>
    <n v="1301"/>
    <d v="2017-03-15T00:00:00"/>
    <n v="2500000"/>
    <n v="42000"/>
    <n v="12600"/>
    <x v="13"/>
  </r>
  <r>
    <s v="A40592"/>
    <n v="1301"/>
    <d v="2017-04-29T00:00:00"/>
    <n v="28570851.16"/>
    <n v="576510.25"/>
    <n v="172953.08"/>
    <x v="13"/>
  </r>
  <r>
    <s v="A40593"/>
    <n v="1301"/>
    <d v="2017-04-24T00:00:00"/>
    <n v="11250000"/>
    <n v="133151.01999999999"/>
    <n v="93205.71"/>
    <x v="13"/>
  </r>
  <r>
    <s v="A40643"/>
    <n v="1301"/>
    <d v="2017-05-10T00:00:00"/>
    <n v="12000000"/>
    <n v="83936.26"/>
    <n v="67149.009999999995"/>
    <x v="13"/>
  </r>
  <r>
    <s v="A40682"/>
    <n v="1301"/>
    <d v="2016-09-24T00:00:00"/>
    <n v="13100000"/>
    <n v="121336.7"/>
    <n v="36401.01"/>
    <x v="12"/>
  </r>
  <r>
    <s v="A41395"/>
    <n v="1301"/>
    <d v="2017-10-11T00:00:00"/>
    <n v="63376198.310000002"/>
    <n v="19656.95"/>
    <n v="5897.09"/>
    <x v="13"/>
  </r>
  <r>
    <s v="A41406"/>
    <n v="1301"/>
    <d v="2017-09-21T00:00:00"/>
    <n v="25000000"/>
    <n v="10548.5"/>
    <n v="2109.6999999999998"/>
    <x v="13"/>
  </r>
  <r>
    <s v="A41456"/>
    <n v="1301"/>
    <d v="2017-08-09T00:00:00"/>
    <n v="41004098"/>
    <n v="675.98"/>
    <n v="337.99"/>
    <x v="13"/>
  </r>
  <r>
    <s v="A41719"/>
    <n v="1301"/>
    <d v="2017-09-28T00:00:00"/>
    <n v="30846121.719999999"/>
    <n v="347728.79"/>
    <n v="173864.4"/>
    <x v="13"/>
  </r>
  <r>
    <s v="A41875"/>
    <n v="1301"/>
    <d v="2017-11-20T00:00:00"/>
    <n v="47776680.909999996"/>
    <n v="374892.59"/>
    <n v="149957.03"/>
    <x v="13"/>
  </r>
  <r>
    <s v="A42035"/>
    <n v="1301"/>
    <d v="2018-02-27T00:00:00"/>
    <n v="62808667"/>
    <n v="48628.66"/>
    <n v="24314.33"/>
    <x v="4"/>
  </r>
  <r>
    <s v="A42101"/>
    <n v="1301"/>
    <d v="2018-03-10T00:00:00"/>
    <n v="740000"/>
    <n v="751.2"/>
    <n v="300.48"/>
    <x v="4"/>
  </r>
  <r>
    <s v="A42193"/>
    <n v="1301"/>
    <d v="2016-09-30T00:00:00"/>
    <n v="48177857.039999999"/>
    <n v="525804.42000000004"/>
    <n v="262902.21000000002"/>
    <x v="12"/>
  </r>
  <r>
    <s v="A42207"/>
    <n v="1301"/>
    <d v="2017-04-01T00:00:00"/>
    <n v="8500000"/>
    <n v="33395.660000000003"/>
    <n v="20037.400000000001"/>
    <x v="13"/>
  </r>
  <r>
    <s v="A42955"/>
    <n v="1301"/>
    <d v="2018-09-19T00:00:00"/>
    <n v="140000"/>
    <n v="61.7"/>
    <n v="30.85"/>
    <x v="4"/>
  </r>
  <r>
    <s v="A43102"/>
    <n v="1301"/>
    <d v="2018-09-26T00:00:00"/>
    <n v="1121720071.79"/>
    <n v="192964.38"/>
    <n v="77185.75"/>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9B0560-DA43-4553-94AB-42DCBA165DD5}"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B40:E54" firstHeaderRow="0" firstDataRow="1" firstDataCol="1"/>
  <pivotFields count="9">
    <pivotField showAll="0"/>
    <pivotField showAll="0"/>
    <pivotField showAll="0"/>
    <pivotField showAll="0"/>
    <pivotField dataField="1" showAll="0"/>
    <pivotField dataField="1" showAll="0"/>
    <pivotField axis="axisRow" showAll="0">
      <items count="16">
        <item x="14"/>
        <item x="2"/>
        <item x="3"/>
        <item x="5"/>
        <item x="8"/>
        <item x="6"/>
        <item x="7"/>
        <item x="9"/>
        <item x="10"/>
        <item x="11"/>
        <item x="1"/>
        <item x="12"/>
        <item x="13"/>
        <item x="4"/>
        <item h="1" x="0"/>
        <item t="default"/>
      </items>
    </pivotField>
    <pivotField dataField="1" dragToRow="0" dragToCol="0" dragToPage="0" showAll="0" defaultSubtotal="0"/>
    <pivotField dragToRow="0" dragToCol="0" dragToPage="0" showAll="0" defaultSubtotal="0"/>
  </pivotFields>
  <rowFields count="1">
    <field x="6"/>
  </rowFields>
  <rowItems count="14">
    <i>
      <x/>
    </i>
    <i>
      <x v="1"/>
    </i>
    <i>
      <x v="2"/>
    </i>
    <i>
      <x v="3"/>
    </i>
    <i>
      <x v="4"/>
    </i>
    <i>
      <x v="5"/>
    </i>
    <i>
      <x v="6"/>
    </i>
    <i>
      <x v="7"/>
    </i>
    <i>
      <x v="8"/>
    </i>
    <i>
      <x v="9"/>
    </i>
    <i>
      <x v="10"/>
    </i>
    <i>
      <x v="11"/>
    </i>
    <i>
      <x v="12"/>
    </i>
    <i>
      <x v="13"/>
    </i>
  </rowItems>
  <colFields count="1">
    <field x="-2"/>
  </colFields>
  <colItems count="3">
    <i>
      <x/>
    </i>
    <i i="1">
      <x v="1"/>
    </i>
    <i i="2">
      <x v="2"/>
    </i>
  </colItems>
  <dataFields count="3">
    <dataField name="Total Premium" fld="4" baseField="0" baseItem="0"/>
    <dataField name="Total Losses" fld="5" baseField="0" baseItem="0"/>
    <dataField name="Loss Ratio" fld="7" baseField="0" baseItem="0"/>
  </dataFields>
  <formats count="2">
    <format dxfId="5">
      <pivotArea collapsedLevelsAreSubtotals="1" fieldPosition="0">
        <references count="1">
          <reference field="6" count="0"/>
        </references>
      </pivotArea>
    </format>
    <format dxfId="4">
      <pivotArea collapsedLevelsAreSubtotals="1" fieldPosition="0">
        <references count="2">
          <reference field="4294967294" count="1" selected="0">
            <x v="2"/>
          </reference>
          <reference field="6"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EF15CA-E4EF-40EE-B794-6428BE8CD871}" name="Table1" displayName="Table1" ref="B7:D19" totalsRowShown="0">
  <autoFilter ref="B7:D19" xr:uid="{03EF15CA-E4EF-40EE-B794-6428BE8CD871}"/>
  <tableColumns count="3">
    <tableColumn id="1" xr3:uid="{6181AD3D-82F9-427C-8C19-D0C493D1BDD5}" name="Line of Business"/>
    <tableColumn id="2" xr3:uid="{1DDFC118-65C6-40C3-8723-0C8B4677FACA}" name="Total Premium" dataDxfId="3">
      <calculatedColumnFormula>SUMIFS(Database!F:F, Database!C:C, B8)</calculatedColumnFormula>
    </tableColumn>
    <tableColumn id="3" xr3:uid="{94D217F1-DA03-46B8-AB07-E025665A2081}" name="Total Losses" dataDxfId="2">
      <calculatedColumnFormula>SUMIFS(Database!G:G, Database!C:C, B8)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5212E9-DF85-472E-B5EB-678B90AB3C30}" name="Table2" displayName="Table2" ref="B22:E36" totalsRowShown="0">
  <autoFilter ref="B22:E36" xr:uid="{535212E9-DF85-472E-B5EB-678B90AB3C30}"/>
  <tableColumns count="4">
    <tableColumn id="1" xr3:uid="{7A2115A1-6FB1-4679-84B6-9046A0BC80B4}" name="Year"/>
    <tableColumn id="2" xr3:uid="{D0AB8F82-438C-4F2D-B57B-6C507795365F}" name="Total Premium" dataDxfId="1">
      <calculatedColumnFormula>SUMIFS(Database!F:F, Database!H:H, B23)</calculatedColumnFormula>
    </tableColumn>
    <tableColumn id="3" xr3:uid="{762C807F-5DBF-41A4-B724-9BEDF067BFAF}" name="Total Losses">
      <calculatedColumnFormula>SUMIFS(Database!G:G, Database!H:H, B23)</calculatedColumnFormula>
    </tableColumn>
    <tableColumn id="4" xr3:uid="{59047DF2-E19E-480D-9C50-D712552DAEDE}" name="Loss Ratio" dataDxfId="0">
      <calculatedColumnFormula>Table2[[#This Row],[Total Losses]]/Table2[[#This Row],[Total Premium]]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Gallagher Re_2">
  <a:themeElements>
    <a:clrScheme name="Corp PPT Palette">
      <a:dk1>
        <a:srgbClr val="000000"/>
      </a:dk1>
      <a:lt1>
        <a:srgbClr val="FFFFFF"/>
      </a:lt1>
      <a:dk2>
        <a:srgbClr val="535353"/>
      </a:dk2>
      <a:lt2>
        <a:srgbClr val="A7A7A7"/>
      </a:lt2>
      <a:accent1>
        <a:srgbClr val="00263E"/>
      </a:accent1>
      <a:accent2>
        <a:srgbClr val="407EC9"/>
      </a:accent2>
      <a:accent3>
        <a:srgbClr val="949300"/>
      </a:accent3>
      <a:accent4>
        <a:srgbClr val="E07E3C"/>
      </a:accent4>
      <a:accent5>
        <a:srgbClr val="F0B323"/>
      </a:accent5>
      <a:accent6>
        <a:srgbClr val="A4C8E1"/>
      </a:accent6>
      <a:hlink>
        <a:srgbClr val="898A89"/>
      </a:hlink>
      <a:folHlink>
        <a:srgbClr val="122D42"/>
      </a:folHlink>
    </a:clrScheme>
    <a:fontScheme name="BSD/GBS Theme - Alt">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AJG Theme" id="{7F9283C9-A26A-48BE-9B0D-0E67AB1DC014}" vid="{78A83F4F-E6D2-42F1-9392-C8D7DE8AD0A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E32"/>
  <sheetViews>
    <sheetView showGridLines="0" workbookViewId="0">
      <selection activeCell="Z68" sqref="Z68"/>
    </sheetView>
  </sheetViews>
  <sheetFormatPr defaultRowHeight="13.5" x14ac:dyDescent="0.35"/>
  <cols>
    <col min="2" max="2" width="3.875" customWidth="1"/>
    <col min="3" max="3" width="12.6875" customWidth="1"/>
    <col min="4" max="4" width="13" customWidth="1"/>
    <col min="5" max="5" width="26.6875" customWidth="1"/>
    <col min="6" max="6" width="10.6875" customWidth="1"/>
  </cols>
  <sheetData>
    <row r="2" spans="2:5" ht="13.9" x14ac:dyDescent="0.4">
      <c r="E2" s="4" t="s">
        <v>217</v>
      </c>
    </row>
    <row r="5" spans="2:5" ht="14" customHeight="1" x14ac:dyDescent="0.35"/>
    <row r="6" spans="2:5" ht="13.9" x14ac:dyDescent="0.4">
      <c r="B6" s="5" t="s">
        <v>224</v>
      </c>
    </row>
    <row r="8" spans="2:5" x14ac:dyDescent="0.35">
      <c r="B8" t="s">
        <v>201</v>
      </c>
      <c r="C8" t="s">
        <v>220</v>
      </c>
    </row>
    <row r="10" spans="2:5" x14ac:dyDescent="0.35">
      <c r="B10" t="s">
        <v>202</v>
      </c>
      <c r="C10" t="s">
        <v>221</v>
      </c>
    </row>
    <row r="12" spans="2:5" x14ac:dyDescent="0.35">
      <c r="B12" t="s">
        <v>204</v>
      </c>
      <c r="C12" t="s">
        <v>222</v>
      </c>
    </row>
    <row r="14" spans="2:5" x14ac:dyDescent="0.35">
      <c r="B14" t="s">
        <v>205</v>
      </c>
      <c r="C14" t="s">
        <v>214</v>
      </c>
    </row>
    <row r="16" spans="2:5" x14ac:dyDescent="0.35">
      <c r="B16" t="s">
        <v>203</v>
      </c>
      <c r="C16" t="s">
        <v>215</v>
      </c>
    </row>
    <row r="18" spans="2:5" x14ac:dyDescent="0.35">
      <c r="B18" t="s">
        <v>206</v>
      </c>
      <c r="C18" t="s">
        <v>219</v>
      </c>
    </row>
    <row r="20" spans="2:5" x14ac:dyDescent="0.35">
      <c r="B20" t="s">
        <v>207</v>
      </c>
      <c r="C20" t="s">
        <v>225</v>
      </c>
    </row>
    <row r="22" spans="2:5" x14ac:dyDescent="0.35">
      <c r="B22" t="s">
        <v>226</v>
      </c>
      <c r="C22" t="s">
        <v>223</v>
      </c>
    </row>
    <row r="23" spans="2:5" x14ac:dyDescent="0.35">
      <c r="C23" t="s">
        <v>229</v>
      </c>
    </row>
    <row r="26" spans="2:5" ht="13.9" x14ac:dyDescent="0.4">
      <c r="E26" s="4" t="s">
        <v>218</v>
      </c>
    </row>
    <row r="27" spans="2:5" ht="13.9" x14ac:dyDescent="0.4">
      <c r="E27" s="4"/>
    </row>
    <row r="28" spans="2:5" ht="13.9" x14ac:dyDescent="0.4">
      <c r="B28" s="5" t="s">
        <v>216</v>
      </c>
    </row>
    <row r="29" spans="2:5" ht="13.9" x14ac:dyDescent="0.4">
      <c r="B29" s="5" t="s">
        <v>227</v>
      </c>
    </row>
    <row r="30" spans="2:5" ht="13.9" x14ac:dyDescent="0.4">
      <c r="B30" s="5" t="s">
        <v>230</v>
      </c>
    </row>
    <row r="32" spans="2:5" ht="13.9" x14ac:dyDescent="0.4">
      <c r="B32" s="7" t="s">
        <v>228</v>
      </c>
    </row>
  </sheetData>
  <pageMargins left="0.19685039370078741" right="0.11811023622047245" top="0.74803149606299213" bottom="0.74803149606299213" header="0.31496062992125984" footer="0.31496062992125984"/>
  <pageSetup paperSize="9" scale="61"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5:M209"/>
  <sheetViews>
    <sheetView showGridLines="0" zoomScale="85" zoomScaleNormal="85" workbookViewId="0">
      <selection activeCell="L19" sqref="L19"/>
    </sheetView>
  </sheetViews>
  <sheetFormatPr defaultRowHeight="13.5" x14ac:dyDescent="0.35"/>
  <cols>
    <col min="2" max="4" width="17.375" customWidth="1"/>
    <col min="5" max="6" width="17.375" style="2" customWidth="1"/>
    <col min="7" max="7" width="17.375" customWidth="1"/>
  </cols>
  <sheetData>
    <row r="5" spans="2:13" ht="14" customHeight="1" x14ac:dyDescent="0.35">
      <c r="B5" s="13" t="s">
        <v>208</v>
      </c>
      <c r="C5" s="13" t="s">
        <v>209</v>
      </c>
      <c r="D5" s="13" t="s">
        <v>210</v>
      </c>
      <c r="E5" s="14" t="s">
        <v>211</v>
      </c>
      <c r="F5" s="14" t="s">
        <v>212</v>
      </c>
      <c r="G5" s="13" t="s">
        <v>213</v>
      </c>
      <c r="H5" s="13" t="s">
        <v>233</v>
      </c>
    </row>
    <row r="6" spans="2:13" x14ac:dyDescent="0.35">
      <c r="B6" s="13"/>
      <c r="C6" s="13"/>
      <c r="D6" s="13"/>
      <c r="E6" s="14"/>
      <c r="F6" s="14"/>
      <c r="G6" s="13"/>
      <c r="H6" s="13"/>
    </row>
    <row r="7" spans="2:13" x14ac:dyDescent="0.35">
      <c r="B7" t="s">
        <v>160</v>
      </c>
      <c r="C7">
        <v>1355</v>
      </c>
      <c r="D7" s="1">
        <v>42246</v>
      </c>
      <c r="E7" s="2">
        <v>4200000</v>
      </c>
      <c r="F7" s="2">
        <v>72800</v>
      </c>
      <c r="G7" s="3">
        <v>50960</v>
      </c>
      <c r="H7">
        <f>YEAR(D7)</f>
        <v>2015</v>
      </c>
      <c r="K7" s="6"/>
      <c r="L7" s="6"/>
      <c r="M7" s="6"/>
    </row>
    <row r="8" spans="2:13" x14ac:dyDescent="0.35">
      <c r="B8" t="s">
        <v>17</v>
      </c>
      <c r="C8">
        <v>1307</v>
      </c>
      <c r="D8" s="1">
        <v>38734</v>
      </c>
      <c r="E8" s="2">
        <v>348000</v>
      </c>
      <c r="F8" s="2">
        <v>549.84</v>
      </c>
      <c r="G8" s="3">
        <v>219.94</v>
      </c>
      <c r="H8">
        <f t="shared" ref="H8:H71" si="0">YEAR(D8)</f>
        <v>2006</v>
      </c>
      <c r="K8" s="6"/>
      <c r="L8" s="6"/>
      <c r="M8" s="6"/>
    </row>
    <row r="9" spans="2:13" x14ac:dyDescent="0.35">
      <c r="B9" t="s">
        <v>35</v>
      </c>
      <c r="C9">
        <v>1314</v>
      </c>
      <c r="D9" s="1">
        <v>39309</v>
      </c>
      <c r="E9" s="2">
        <v>6521176</v>
      </c>
      <c r="F9" s="2">
        <v>6999.42</v>
      </c>
      <c r="G9" s="3">
        <v>4199.6499999999996</v>
      </c>
      <c r="H9">
        <f t="shared" si="0"/>
        <v>2007</v>
      </c>
      <c r="K9" s="6"/>
      <c r="L9" s="6"/>
      <c r="M9" s="6"/>
    </row>
    <row r="10" spans="2:13" x14ac:dyDescent="0.35">
      <c r="B10" t="s">
        <v>29</v>
      </c>
      <c r="C10">
        <v>1304</v>
      </c>
      <c r="D10" s="1">
        <v>39309</v>
      </c>
      <c r="E10" s="2">
        <v>206799.7</v>
      </c>
      <c r="F10" s="2">
        <v>378.7</v>
      </c>
      <c r="G10" s="3">
        <v>189.35</v>
      </c>
      <c r="H10">
        <f t="shared" si="0"/>
        <v>2007</v>
      </c>
      <c r="K10" s="6"/>
      <c r="L10" s="6"/>
      <c r="M10" s="6"/>
    </row>
    <row r="11" spans="2:13" x14ac:dyDescent="0.35">
      <c r="B11" t="s">
        <v>199</v>
      </c>
      <c r="C11">
        <v>3351</v>
      </c>
      <c r="D11" s="1">
        <v>43179</v>
      </c>
      <c r="E11" s="2">
        <v>189160</v>
      </c>
      <c r="F11" s="2">
        <v>131.32</v>
      </c>
      <c r="G11" s="3">
        <v>39.4</v>
      </c>
      <c r="H11">
        <f t="shared" si="0"/>
        <v>2018</v>
      </c>
      <c r="K11" s="6"/>
      <c r="L11" s="6"/>
      <c r="M11" s="6"/>
    </row>
    <row r="12" spans="2:13" x14ac:dyDescent="0.35">
      <c r="B12" t="s">
        <v>200</v>
      </c>
      <c r="C12">
        <v>3351</v>
      </c>
      <c r="D12" s="1">
        <v>43222</v>
      </c>
      <c r="E12" s="2">
        <v>245000</v>
      </c>
      <c r="F12" s="2">
        <v>27.28</v>
      </c>
      <c r="G12" s="3">
        <v>40.92</v>
      </c>
      <c r="H12">
        <f t="shared" si="0"/>
        <v>2018</v>
      </c>
      <c r="K12" s="6"/>
      <c r="L12" s="6"/>
      <c r="M12" s="6"/>
    </row>
    <row r="13" spans="2:13" x14ac:dyDescent="0.35">
      <c r="B13" t="s">
        <v>32</v>
      </c>
      <c r="C13">
        <v>1304</v>
      </c>
      <c r="D13" s="1">
        <v>39309</v>
      </c>
      <c r="E13" s="2">
        <v>100000</v>
      </c>
      <c r="F13" s="2">
        <v>29.72</v>
      </c>
      <c r="G13" s="3">
        <v>44.58</v>
      </c>
      <c r="H13">
        <f t="shared" si="0"/>
        <v>2007</v>
      </c>
      <c r="K13" s="6"/>
      <c r="L13" s="6"/>
      <c r="M13" s="6"/>
    </row>
    <row r="14" spans="2:13" x14ac:dyDescent="0.35">
      <c r="B14" t="s">
        <v>34</v>
      </c>
      <c r="C14">
        <v>3301</v>
      </c>
      <c r="D14" s="1">
        <v>39149</v>
      </c>
      <c r="E14" s="2">
        <v>4800000</v>
      </c>
      <c r="F14" s="2">
        <v>4229.18</v>
      </c>
      <c r="G14" s="3">
        <v>2960.42</v>
      </c>
      <c r="H14">
        <f t="shared" si="0"/>
        <v>2007</v>
      </c>
      <c r="K14" s="6"/>
      <c r="L14" s="6"/>
      <c r="M14" s="6" t="e" cm="1" vm="1">
        <f t="array" aca="1" ref="M14" ca="1">SUMIFS(C27,F:F,G:G)</f>
        <v>#VALUE!</v>
      </c>
    </row>
    <row r="15" spans="2:13" x14ac:dyDescent="0.35">
      <c r="B15" t="s">
        <v>49</v>
      </c>
      <c r="C15">
        <v>1304</v>
      </c>
      <c r="D15" s="1">
        <v>39689</v>
      </c>
      <c r="E15" s="2">
        <v>20710000</v>
      </c>
      <c r="F15" s="2">
        <v>56584.33</v>
      </c>
      <c r="G15" s="3">
        <v>16975.3</v>
      </c>
      <c r="H15">
        <f t="shared" si="0"/>
        <v>2008</v>
      </c>
      <c r="K15" s="6"/>
      <c r="L15" s="6"/>
      <c r="M15" s="6"/>
    </row>
    <row r="16" spans="2:13" x14ac:dyDescent="0.35">
      <c r="B16" t="s">
        <v>36</v>
      </c>
      <c r="C16">
        <v>1401</v>
      </c>
      <c r="D16" s="1">
        <v>39309</v>
      </c>
      <c r="E16" s="2">
        <v>7000000</v>
      </c>
      <c r="F16" s="2">
        <v>10563.01</v>
      </c>
      <c r="G16" s="3">
        <v>5281.51</v>
      </c>
      <c r="H16">
        <f t="shared" si="0"/>
        <v>2007</v>
      </c>
      <c r="K16" s="6"/>
      <c r="L16" s="6"/>
      <c r="M16" s="6"/>
    </row>
    <row r="17" spans="2:13" x14ac:dyDescent="0.35">
      <c r="B17" t="s">
        <v>37</v>
      </c>
      <c r="C17">
        <v>1403</v>
      </c>
      <c r="D17" s="1">
        <v>39309</v>
      </c>
      <c r="E17" s="2">
        <v>3163570</v>
      </c>
      <c r="F17" s="2">
        <v>6556.3</v>
      </c>
      <c r="G17" s="3">
        <v>2622.52</v>
      </c>
      <c r="H17">
        <f t="shared" si="0"/>
        <v>2007</v>
      </c>
      <c r="K17" s="6"/>
      <c r="L17" s="6"/>
      <c r="M17" s="6"/>
    </row>
    <row r="18" spans="2:13" x14ac:dyDescent="0.35">
      <c r="B18" t="s">
        <v>46</v>
      </c>
      <c r="C18">
        <v>1401</v>
      </c>
      <c r="D18" s="1">
        <v>39573</v>
      </c>
      <c r="E18" s="2">
        <v>8500904</v>
      </c>
      <c r="F18" s="2">
        <v>25713.42</v>
      </c>
      <c r="G18" s="3">
        <v>7714.03</v>
      </c>
      <c r="H18">
        <f t="shared" si="0"/>
        <v>2008</v>
      </c>
      <c r="K18" s="6"/>
      <c r="L18" s="6"/>
      <c r="M18" s="6"/>
    </row>
    <row r="19" spans="2:13" x14ac:dyDescent="0.35">
      <c r="B19" t="s">
        <v>31</v>
      </c>
      <c r="C19">
        <v>1403</v>
      </c>
      <c r="D19" s="1">
        <v>39309</v>
      </c>
      <c r="E19" s="2">
        <v>535000</v>
      </c>
      <c r="F19" s="2">
        <v>435.03</v>
      </c>
      <c r="G19" s="3">
        <v>130.51</v>
      </c>
      <c r="H19">
        <f t="shared" si="0"/>
        <v>2007</v>
      </c>
      <c r="K19" s="6"/>
      <c r="L19" s="6">
        <f>SUMIFS(F7:F209,C7:C209,"3341")</f>
        <v>216685.38</v>
      </c>
      <c r="M19" s="6"/>
    </row>
    <row r="20" spans="2:13" x14ac:dyDescent="0.35">
      <c r="B20" t="s">
        <v>30</v>
      </c>
      <c r="C20">
        <v>1403</v>
      </c>
      <c r="D20" s="1">
        <v>39309</v>
      </c>
      <c r="E20" s="2">
        <v>708000</v>
      </c>
      <c r="F20" s="2">
        <v>626.4</v>
      </c>
      <c r="G20" s="3">
        <v>250.56</v>
      </c>
      <c r="H20">
        <f t="shared" si="0"/>
        <v>2007</v>
      </c>
      <c r="K20" s="6"/>
      <c r="L20" s="6"/>
      <c r="M20" s="6"/>
    </row>
    <row r="21" spans="2:13" x14ac:dyDescent="0.35">
      <c r="B21" t="s">
        <v>19</v>
      </c>
      <c r="C21">
        <v>3341</v>
      </c>
      <c r="D21" s="1">
        <v>38791</v>
      </c>
      <c r="E21" s="2">
        <v>4000</v>
      </c>
      <c r="F21" s="2">
        <v>75.790000000000006</v>
      </c>
      <c r="G21" s="3">
        <v>15.16</v>
      </c>
      <c r="H21">
        <f t="shared" si="0"/>
        <v>2006</v>
      </c>
      <c r="K21" s="6"/>
      <c r="L21" s="6"/>
      <c r="M21" s="6"/>
    </row>
    <row r="22" spans="2:13" x14ac:dyDescent="0.35">
      <c r="B22" t="s">
        <v>19</v>
      </c>
      <c r="C22">
        <v>1301</v>
      </c>
      <c r="D22" s="1">
        <v>38791</v>
      </c>
      <c r="E22" s="2">
        <v>140000</v>
      </c>
      <c r="F22" s="2">
        <v>137.1</v>
      </c>
      <c r="G22" s="3">
        <v>13.71</v>
      </c>
      <c r="H22">
        <f t="shared" si="0"/>
        <v>2006</v>
      </c>
      <c r="K22" s="6"/>
      <c r="L22" s="6"/>
      <c r="M22" s="6"/>
    </row>
    <row r="23" spans="2:13" x14ac:dyDescent="0.35">
      <c r="B23" t="s">
        <v>71</v>
      </c>
      <c r="C23">
        <v>3311</v>
      </c>
      <c r="D23" s="1">
        <v>40513</v>
      </c>
      <c r="E23" s="2">
        <v>7175000</v>
      </c>
      <c r="F23" s="2">
        <v>19551.95</v>
      </c>
      <c r="G23" s="3">
        <v>9775.98</v>
      </c>
      <c r="H23">
        <f t="shared" si="0"/>
        <v>2010</v>
      </c>
      <c r="K23" s="6"/>
      <c r="L23" s="6"/>
      <c r="M23" s="6"/>
    </row>
    <row r="24" spans="2:13" x14ac:dyDescent="0.35">
      <c r="B24" t="s">
        <v>193</v>
      </c>
      <c r="C24">
        <v>1314</v>
      </c>
      <c r="D24" s="1">
        <v>43129</v>
      </c>
      <c r="E24" s="2">
        <v>735781103.96000004</v>
      </c>
      <c r="F24" s="2">
        <v>119048.37</v>
      </c>
      <c r="G24" s="3">
        <v>35714.51</v>
      </c>
      <c r="H24">
        <f t="shared" si="0"/>
        <v>2018</v>
      </c>
      <c r="K24" s="6"/>
      <c r="L24" s="6"/>
      <c r="M24" s="6"/>
    </row>
    <row r="25" spans="2:13" x14ac:dyDescent="0.35">
      <c r="B25" t="s">
        <v>26</v>
      </c>
      <c r="C25">
        <v>1403</v>
      </c>
      <c r="D25" s="1">
        <v>39309</v>
      </c>
      <c r="E25" s="2">
        <v>535000</v>
      </c>
      <c r="F25" s="2">
        <v>489.28</v>
      </c>
      <c r="G25" s="3">
        <v>244.64</v>
      </c>
      <c r="H25">
        <f t="shared" si="0"/>
        <v>2007</v>
      </c>
      <c r="K25" s="6"/>
      <c r="L25" s="6"/>
      <c r="M25" s="6"/>
    </row>
    <row r="26" spans="2:13" x14ac:dyDescent="0.35">
      <c r="B26" t="s">
        <v>83</v>
      </c>
      <c r="C26">
        <v>3301</v>
      </c>
      <c r="D26" s="1">
        <v>40851</v>
      </c>
      <c r="E26" s="2">
        <v>4000</v>
      </c>
      <c r="F26" s="2">
        <v>76</v>
      </c>
      <c r="G26" s="3">
        <v>38</v>
      </c>
      <c r="H26">
        <f t="shared" si="0"/>
        <v>2011</v>
      </c>
      <c r="K26" s="6"/>
      <c r="L26" s="6"/>
      <c r="M26" s="6"/>
    </row>
    <row r="27" spans="2:13" x14ac:dyDescent="0.35">
      <c r="B27" t="s">
        <v>48</v>
      </c>
      <c r="C27">
        <v>3341</v>
      </c>
      <c r="D27" s="1">
        <v>39545</v>
      </c>
      <c r="E27" s="2">
        <v>12875000</v>
      </c>
      <c r="F27" s="2">
        <v>28931.3</v>
      </c>
      <c r="G27" s="3">
        <v>11572.52</v>
      </c>
      <c r="H27">
        <f t="shared" si="0"/>
        <v>2008</v>
      </c>
      <c r="K27" s="6"/>
      <c r="L27" s="6"/>
      <c r="M27" s="6"/>
    </row>
    <row r="28" spans="2:13" x14ac:dyDescent="0.35">
      <c r="B28" t="s">
        <v>57</v>
      </c>
      <c r="C28">
        <v>1403</v>
      </c>
      <c r="D28" s="1">
        <v>39840</v>
      </c>
      <c r="E28" s="2">
        <v>6000000</v>
      </c>
      <c r="F28" s="2">
        <v>20469.599999999999</v>
      </c>
      <c r="G28" s="3">
        <v>10234.799999999999</v>
      </c>
      <c r="H28">
        <f t="shared" si="0"/>
        <v>2009</v>
      </c>
      <c r="K28" s="6"/>
      <c r="L28" s="6"/>
      <c r="M28" s="6"/>
    </row>
    <row r="29" spans="2:13" x14ac:dyDescent="0.35">
      <c r="B29" t="s">
        <v>59</v>
      </c>
      <c r="C29">
        <v>1403</v>
      </c>
      <c r="D29" s="1">
        <v>40066</v>
      </c>
      <c r="E29" s="2">
        <v>23745000</v>
      </c>
      <c r="F29" s="2">
        <v>382321.7</v>
      </c>
      <c r="G29" s="3">
        <v>114696.51</v>
      </c>
      <c r="H29">
        <f t="shared" si="0"/>
        <v>2009</v>
      </c>
      <c r="K29" s="6"/>
      <c r="L29" s="6"/>
      <c r="M29" s="6"/>
    </row>
    <row r="30" spans="2:13" x14ac:dyDescent="0.35">
      <c r="B30" t="s">
        <v>65</v>
      </c>
      <c r="C30">
        <v>1401</v>
      </c>
      <c r="D30" s="1">
        <v>40181</v>
      </c>
      <c r="E30" s="2">
        <v>4000</v>
      </c>
      <c r="F30" s="2">
        <v>76</v>
      </c>
      <c r="G30" s="3">
        <v>38</v>
      </c>
      <c r="H30">
        <f t="shared" si="0"/>
        <v>2010</v>
      </c>
      <c r="K30" s="6"/>
      <c r="L30" s="6"/>
      <c r="M30" s="6"/>
    </row>
    <row r="31" spans="2:13" x14ac:dyDescent="0.35">
      <c r="B31" t="s">
        <v>157</v>
      </c>
      <c r="C31">
        <v>3311</v>
      </c>
      <c r="D31" s="1">
        <v>42048</v>
      </c>
      <c r="E31" s="2">
        <v>8250000</v>
      </c>
      <c r="F31" s="2">
        <v>145620.82999999999</v>
      </c>
      <c r="G31" s="3">
        <v>43686.25</v>
      </c>
      <c r="H31">
        <f t="shared" si="0"/>
        <v>2015</v>
      </c>
      <c r="K31" s="6"/>
      <c r="L31" s="6"/>
      <c r="M31" s="6"/>
    </row>
    <row r="32" spans="2:13" x14ac:dyDescent="0.35">
      <c r="B32" t="s">
        <v>85</v>
      </c>
      <c r="C32">
        <v>1403</v>
      </c>
      <c r="D32" s="1">
        <v>40840</v>
      </c>
      <c r="E32" s="2">
        <v>229000</v>
      </c>
      <c r="F32" s="2">
        <v>367.57</v>
      </c>
      <c r="G32" s="3">
        <v>110.27</v>
      </c>
      <c r="H32">
        <f t="shared" si="0"/>
        <v>2011</v>
      </c>
      <c r="K32" s="6"/>
      <c r="L32" s="6"/>
      <c r="M32" s="6"/>
    </row>
    <row r="33" spans="2:13" x14ac:dyDescent="0.35">
      <c r="B33" t="s">
        <v>105</v>
      </c>
      <c r="C33">
        <v>1403</v>
      </c>
      <c r="D33" s="1">
        <v>40979</v>
      </c>
      <c r="E33" s="2">
        <v>15972000</v>
      </c>
      <c r="F33" s="2">
        <v>34723.42</v>
      </c>
      <c r="G33" s="3">
        <v>13889.37</v>
      </c>
      <c r="H33">
        <f t="shared" si="0"/>
        <v>2012</v>
      </c>
      <c r="K33" s="6"/>
      <c r="L33" s="6"/>
      <c r="M33" s="6"/>
    </row>
    <row r="34" spans="2:13" x14ac:dyDescent="0.35">
      <c r="B34" t="s">
        <v>158</v>
      </c>
      <c r="C34">
        <v>3341</v>
      </c>
      <c r="D34" s="1">
        <v>42157</v>
      </c>
      <c r="E34" s="2">
        <v>18771495.5</v>
      </c>
      <c r="F34" s="2">
        <v>187678.29</v>
      </c>
      <c r="G34" s="3">
        <v>281517.43</v>
      </c>
      <c r="H34">
        <f t="shared" si="0"/>
        <v>2015</v>
      </c>
      <c r="K34" s="6"/>
      <c r="L34" s="6"/>
      <c r="M34" s="6"/>
    </row>
    <row r="35" spans="2:13" x14ac:dyDescent="0.35">
      <c r="B35" t="s">
        <v>118</v>
      </c>
      <c r="C35">
        <v>1304</v>
      </c>
      <c r="D35" s="1">
        <v>41639</v>
      </c>
      <c r="E35" s="2">
        <v>12500000</v>
      </c>
      <c r="F35" s="2">
        <v>75160.789999999994</v>
      </c>
      <c r="G35" s="3">
        <v>52612.55</v>
      </c>
      <c r="H35">
        <f t="shared" si="0"/>
        <v>2013</v>
      </c>
      <c r="K35" s="6"/>
      <c r="L35" s="6"/>
      <c r="M35" s="6"/>
    </row>
    <row r="36" spans="2:13" x14ac:dyDescent="0.35">
      <c r="B36" t="s">
        <v>154</v>
      </c>
      <c r="C36">
        <v>3301</v>
      </c>
      <c r="D36" s="1">
        <v>42290</v>
      </c>
      <c r="E36" s="2">
        <v>15912452.119999999</v>
      </c>
      <c r="F36" s="2">
        <v>147219.95000000001</v>
      </c>
      <c r="G36" s="3">
        <v>44165.99</v>
      </c>
      <c r="H36">
        <f t="shared" si="0"/>
        <v>2015</v>
      </c>
      <c r="K36" s="6"/>
      <c r="L36" s="6"/>
      <c r="M36" s="6"/>
    </row>
    <row r="37" spans="2:13" x14ac:dyDescent="0.35">
      <c r="B37" t="s">
        <v>113</v>
      </c>
      <c r="C37">
        <v>1403</v>
      </c>
      <c r="D37" s="1">
        <v>41319</v>
      </c>
      <c r="E37" s="2">
        <v>8150327</v>
      </c>
      <c r="F37" s="2">
        <v>31529.97</v>
      </c>
      <c r="G37" s="3">
        <v>15764.99</v>
      </c>
      <c r="H37">
        <f t="shared" si="0"/>
        <v>2013</v>
      </c>
      <c r="K37" s="6"/>
      <c r="L37" s="6"/>
      <c r="M37" s="6"/>
    </row>
    <row r="38" spans="2:13" x14ac:dyDescent="0.35">
      <c r="B38" t="s">
        <v>125</v>
      </c>
      <c r="C38">
        <v>1304</v>
      </c>
      <c r="D38" s="1">
        <v>41827</v>
      </c>
      <c r="E38" s="2">
        <v>22959526.739999998</v>
      </c>
      <c r="F38" s="2">
        <v>43860.65</v>
      </c>
      <c r="G38" s="3">
        <v>21930.32</v>
      </c>
      <c r="H38">
        <f t="shared" si="0"/>
        <v>2014</v>
      </c>
      <c r="K38" s="6"/>
      <c r="L38" s="6"/>
      <c r="M38" s="6"/>
    </row>
    <row r="39" spans="2:13" x14ac:dyDescent="0.35">
      <c r="B39" t="s">
        <v>196</v>
      </c>
      <c r="C39">
        <v>3311</v>
      </c>
      <c r="D39" s="1">
        <v>43324</v>
      </c>
      <c r="E39" s="2">
        <v>820000</v>
      </c>
      <c r="F39" s="2">
        <v>1000</v>
      </c>
      <c r="G39" s="3">
        <v>300</v>
      </c>
      <c r="H39">
        <f t="shared" si="0"/>
        <v>2018</v>
      </c>
      <c r="K39" s="6"/>
      <c r="L39" s="6"/>
      <c r="M39" s="6"/>
    </row>
    <row r="40" spans="2:13" x14ac:dyDescent="0.35">
      <c r="B40" t="s">
        <v>165</v>
      </c>
      <c r="C40">
        <v>1304</v>
      </c>
      <c r="D40" s="1">
        <v>42103</v>
      </c>
      <c r="E40" s="2">
        <v>18263057.129999999</v>
      </c>
      <c r="F40" s="2">
        <v>188281.63</v>
      </c>
      <c r="G40" s="3">
        <v>37656.33</v>
      </c>
      <c r="H40">
        <f t="shared" si="0"/>
        <v>2015</v>
      </c>
      <c r="K40" s="6"/>
      <c r="L40" s="6"/>
      <c r="M40" s="6"/>
    </row>
    <row r="41" spans="2:13" x14ac:dyDescent="0.35">
      <c r="B41" t="s">
        <v>179</v>
      </c>
      <c r="C41">
        <v>1304</v>
      </c>
      <c r="D41" s="1">
        <v>42473</v>
      </c>
      <c r="E41" s="2">
        <v>4200000</v>
      </c>
      <c r="F41" s="2">
        <v>72800</v>
      </c>
      <c r="G41" s="3">
        <v>109200</v>
      </c>
      <c r="H41">
        <f t="shared" si="0"/>
        <v>2016</v>
      </c>
      <c r="K41" s="6"/>
      <c r="L41" s="6"/>
      <c r="M41" s="6"/>
    </row>
    <row r="42" spans="2:13" x14ac:dyDescent="0.35">
      <c r="B42" t="s">
        <v>171</v>
      </c>
      <c r="C42">
        <v>1304</v>
      </c>
      <c r="D42" s="1">
        <v>42542</v>
      </c>
      <c r="E42" s="2">
        <v>11100000</v>
      </c>
      <c r="F42" s="2">
        <v>69618.559999999998</v>
      </c>
      <c r="G42" s="3">
        <v>27847.42</v>
      </c>
      <c r="H42">
        <f t="shared" si="0"/>
        <v>2016</v>
      </c>
      <c r="K42" s="6"/>
      <c r="L42" s="6"/>
      <c r="M42" s="6"/>
    </row>
    <row r="43" spans="2:13" x14ac:dyDescent="0.35">
      <c r="B43" t="s">
        <v>198</v>
      </c>
      <c r="C43">
        <v>3301</v>
      </c>
      <c r="D43" s="1">
        <v>43164</v>
      </c>
      <c r="E43" s="2">
        <v>54000</v>
      </c>
      <c r="F43" s="2">
        <v>145.81</v>
      </c>
      <c r="G43" s="3">
        <v>58.32</v>
      </c>
      <c r="H43">
        <f t="shared" si="0"/>
        <v>2018</v>
      </c>
      <c r="K43" s="6"/>
      <c r="L43" s="6"/>
      <c r="M43" s="6"/>
    </row>
    <row r="44" spans="2:13" x14ac:dyDescent="0.35">
      <c r="B44" t="s">
        <v>161</v>
      </c>
      <c r="C44">
        <v>1403</v>
      </c>
      <c r="D44" s="1">
        <v>42219</v>
      </c>
      <c r="E44" s="2">
        <v>33130064.120000001</v>
      </c>
      <c r="F44" s="2">
        <v>346633.04</v>
      </c>
      <c r="G44" s="3">
        <v>207979.82</v>
      </c>
      <c r="H44">
        <f t="shared" si="0"/>
        <v>2015</v>
      </c>
      <c r="K44" s="6"/>
      <c r="L44" s="6"/>
      <c r="M44" s="6"/>
    </row>
    <row r="45" spans="2:13" x14ac:dyDescent="0.35">
      <c r="B45" t="s">
        <v>174</v>
      </c>
      <c r="C45">
        <v>1304</v>
      </c>
      <c r="D45" s="1">
        <v>42783</v>
      </c>
      <c r="E45" s="2">
        <v>15231443.359999999</v>
      </c>
      <c r="F45" s="2">
        <v>3599.92</v>
      </c>
      <c r="G45" s="3">
        <v>1439.97</v>
      </c>
      <c r="H45">
        <f t="shared" si="0"/>
        <v>2017</v>
      </c>
      <c r="K45" s="6"/>
      <c r="L45" s="6"/>
      <c r="M45" s="6"/>
    </row>
    <row r="46" spans="2:13" x14ac:dyDescent="0.35">
      <c r="B46" t="s">
        <v>173</v>
      </c>
      <c r="C46">
        <v>1403</v>
      </c>
      <c r="D46" s="1">
        <v>42733</v>
      </c>
      <c r="E46" s="2">
        <v>9210000</v>
      </c>
      <c r="F46" s="2">
        <v>83291.69</v>
      </c>
      <c r="G46" s="3">
        <v>41645.85</v>
      </c>
      <c r="H46">
        <f t="shared" si="0"/>
        <v>2016</v>
      </c>
      <c r="K46" s="6"/>
      <c r="L46" s="6"/>
      <c r="M46" s="6"/>
    </row>
    <row r="47" spans="2:13" x14ac:dyDescent="0.35">
      <c r="B47" t="s">
        <v>197</v>
      </c>
      <c r="C47">
        <v>1402</v>
      </c>
      <c r="D47" s="1">
        <v>43249</v>
      </c>
      <c r="E47" s="2">
        <v>348000</v>
      </c>
      <c r="F47" s="2">
        <v>549.84</v>
      </c>
      <c r="G47" s="3">
        <v>274.92</v>
      </c>
      <c r="H47">
        <f t="shared" si="0"/>
        <v>2018</v>
      </c>
      <c r="K47" s="6"/>
      <c r="L47" s="6"/>
      <c r="M47" s="6"/>
    </row>
    <row r="48" spans="2:13" x14ac:dyDescent="0.35">
      <c r="B48" t="s">
        <v>1</v>
      </c>
      <c r="C48">
        <v>1301</v>
      </c>
      <c r="D48" s="1">
        <v>38540</v>
      </c>
      <c r="E48" s="2">
        <v>348000</v>
      </c>
      <c r="F48" s="2">
        <v>520.58000000000004</v>
      </c>
      <c r="G48" s="3">
        <v>208.23</v>
      </c>
      <c r="H48">
        <f t="shared" si="0"/>
        <v>2005</v>
      </c>
      <c r="K48" s="6"/>
      <c r="L48" s="6"/>
      <c r="M48" s="6"/>
    </row>
    <row r="49" spans="2:13" x14ac:dyDescent="0.35">
      <c r="B49" t="s">
        <v>0</v>
      </c>
      <c r="C49">
        <v>1301</v>
      </c>
      <c r="D49" s="1">
        <v>38639</v>
      </c>
      <c r="E49" s="2">
        <v>761326.5</v>
      </c>
      <c r="F49" s="2">
        <v>1440.02</v>
      </c>
      <c r="G49" s="3">
        <v>720.01</v>
      </c>
      <c r="H49">
        <f t="shared" si="0"/>
        <v>2005</v>
      </c>
      <c r="K49" s="6"/>
      <c r="L49" s="6"/>
      <c r="M49" s="6"/>
    </row>
    <row r="50" spans="2:13" x14ac:dyDescent="0.35">
      <c r="B50" t="s">
        <v>5</v>
      </c>
      <c r="C50">
        <v>1301</v>
      </c>
      <c r="D50" s="1">
        <v>38608</v>
      </c>
      <c r="E50" s="2">
        <v>4000</v>
      </c>
      <c r="F50" s="2">
        <v>76</v>
      </c>
      <c r="G50" s="3">
        <v>22.8</v>
      </c>
      <c r="H50">
        <f t="shared" si="0"/>
        <v>2005</v>
      </c>
      <c r="K50" s="6"/>
      <c r="L50" s="6"/>
      <c r="M50" s="6"/>
    </row>
    <row r="51" spans="2:13" x14ac:dyDescent="0.35">
      <c r="B51" t="s">
        <v>2</v>
      </c>
      <c r="C51">
        <v>1301</v>
      </c>
      <c r="D51" s="1">
        <v>38650</v>
      </c>
      <c r="E51" s="2">
        <v>393518</v>
      </c>
      <c r="F51" s="2">
        <v>534.21</v>
      </c>
      <c r="G51" s="3">
        <v>160.26</v>
      </c>
      <c r="H51">
        <f t="shared" si="0"/>
        <v>2005</v>
      </c>
      <c r="K51" s="6"/>
      <c r="L51" s="6"/>
      <c r="M51" s="6"/>
    </row>
    <row r="52" spans="2:13" x14ac:dyDescent="0.35">
      <c r="B52" t="s">
        <v>4</v>
      </c>
      <c r="C52">
        <v>1301</v>
      </c>
      <c r="D52" s="1">
        <v>38673</v>
      </c>
      <c r="E52" s="2">
        <v>54000</v>
      </c>
      <c r="F52" s="2">
        <v>146</v>
      </c>
      <c r="G52" s="3">
        <v>58.4</v>
      </c>
      <c r="H52">
        <f t="shared" si="0"/>
        <v>2005</v>
      </c>
      <c r="K52" s="6"/>
      <c r="L52" s="6"/>
      <c r="M52" s="6"/>
    </row>
    <row r="53" spans="2:13" x14ac:dyDescent="0.35">
      <c r="B53" t="s">
        <v>3</v>
      </c>
      <c r="C53">
        <v>1301</v>
      </c>
      <c r="D53" s="1">
        <v>38693</v>
      </c>
      <c r="E53" s="2">
        <v>348000</v>
      </c>
      <c r="F53" s="2">
        <v>549.84</v>
      </c>
      <c r="G53" s="3">
        <v>274.92</v>
      </c>
      <c r="H53">
        <f t="shared" si="0"/>
        <v>2005</v>
      </c>
      <c r="K53" s="6"/>
      <c r="L53" s="6"/>
      <c r="M53" s="6"/>
    </row>
    <row r="54" spans="2:13" x14ac:dyDescent="0.35">
      <c r="B54" t="s">
        <v>6</v>
      </c>
      <c r="C54">
        <v>1301</v>
      </c>
      <c r="D54" s="1">
        <v>38732</v>
      </c>
      <c r="E54" s="2">
        <v>452350</v>
      </c>
      <c r="F54" s="2">
        <v>683.44</v>
      </c>
      <c r="G54" s="3">
        <v>341.72</v>
      </c>
      <c r="H54">
        <f t="shared" si="0"/>
        <v>2006</v>
      </c>
      <c r="K54" s="6"/>
      <c r="L54" s="6"/>
      <c r="M54" s="6"/>
    </row>
    <row r="55" spans="2:13" x14ac:dyDescent="0.35">
      <c r="B55" t="s">
        <v>14</v>
      </c>
      <c r="C55">
        <v>1301</v>
      </c>
      <c r="D55" s="1">
        <v>38747</v>
      </c>
      <c r="E55" s="2">
        <v>9782500</v>
      </c>
      <c r="F55" s="2">
        <v>18254.97</v>
      </c>
      <c r="G55" s="3">
        <v>12778.48</v>
      </c>
      <c r="H55">
        <f t="shared" si="0"/>
        <v>2006</v>
      </c>
      <c r="K55" s="6"/>
      <c r="L55" s="6"/>
      <c r="M55" s="6"/>
    </row>
    <row r="56" spans="2:13" x14ac:dyDescent="0.35">
      <c r="B56" t="s">
        <v>10</v>
      </c>
      <c r="C56">
        <v>1301</v>
      </c>
      <c r="D56" s="1">
        <v>38723</v>
      </c>
      <c r="E56" s="2">
        <v>7104500</v>
      </c>
      <c r="F56" s="2">
        <v>10085.39</v>
      </c>
      <c r="G56" s="3">
        <v>4034.16</v>
      </c>
      <c r="H56">
        <f t="shared" si="0"/>
        <v>2006</v>
      </c>
      <c r="K56" s="6"/>
      <c r="L56" s="6"/>
      <c r="M56" s="6"/>
    </row>
    <row r="57" spans="2:13" x14ac:dyDescent="0.35">
      <c r="B57" t="s">
        <v>11</v>
      </c>
      <c r="C57">
        <v>1301</v>
      </c>
      <c r="D57" s="1">
        <v>38748</v>
      </c>
      <c r="E57" s="2">
        <v>1400000</v>
      </c>
      <c r="F57" s="2">
        <v>1875</v>
      </c>
      <c r="G57" s="3">
        <v>562.5</v>
      </c>
      <c r="H57">
        <f t="shared" si="0"/>
        <v>2006</v>
      </c>
      <c r="K57" s="6"/>
      <c r="L57" s="6"/>
      <c r="M57" s="6"/>
    </row>
    <row r="58" spans="2:13" x14ac:dyDescent="0.35">
      <c r="B58" t="s">
        <v>12</v>
      </c>
      <c r="C58">
        <v>1301</v>
      </c>
      <c r="D58" s="1">
        <v>38767</v>
      </c>
      <c r="E58" s="2">
        <v>14250000</v>
      </c>
      <c r="F58" s="2">
        <v>2016.85</v>
      </c>
      <c r="G58" s="3">
        <v>3025.28</v>
      </c>
      <c r="H58">
        <f t="shared" si="0"/>
        <v>2006</v>
      </c>
      <c r="K58" s="6"/>
      <c r="L58" s="6"/>
      <c r="M58" s="6"/>
    </row>
    <row r="59" spans="2:13" x14ac:dyDescent="0.35">
      <c r="B59" t="s">
        <v>7</v>
      </c>
      <c r="C59">
        <v>1301</v>
      </c>
      <c r="D59" s="1">
        <v>38728</v>
      </c>
      <c r="E59" s="2">
        <v>229000</v>
      </c>
      <c r="F59" s="2">
        <v>259.79000000000002</v>
      </c>
      <c r="G59" s="3">
        <v>103.92</v>
      </c>
      <c r="H59">
        <f t="shared" si="0"/>
        <v>2006</v>
      </c>
      <c r="K59" s="6"/>
      <c r="L59" s="6"/>
      <c r="M59" s="6"/>
    </row>
    <row r="60" spans="2:13" x14ac:dyDescent="0.35">
      <c r="B60" t="s">
        <v>13</v>
      </c>
      <c r="C60">
        <v>1301</v>
      </c>
      <c r="D60" s="1">
        <v>38733</v>
      </c>
      <c r="E60" s="2">
        <v>22106250</v>
      </c>
      <c r="F60" s="2">
        <v>29494.97</v>
      </c>
      <c r="G60" s="3">
        <v>23595.98</v>
      </c>
      <c r="H60">
        <f t="shared" si="0"/>
        <v>2006</v>
      </c>
      <c r="K60" s="6"/>
      <c r="L60" s="6"/>
      <c r="M60" s="6"/>
    </row>
    <row r="61" spans="2:13" x14ac:dyDescent="0.35">
      <c r="B61" t="s">
        <v>8</v>
      </c>
      <c r="C61">
        <v>1301</v>
      </c>
      <c r="D61" s="1">
        <v>38825</v>
      </c>
      <c r="E61" s="2">
        <v>54000</v>
      </c>
      <c r="F61" s="2">
        <v>106</v>
      </c>
      <c r="G61" s="3">
        <v>31.8</v>
      </c>
      <c r="H61">
        <f t="shared" si="0"/>
        <v>2006</v>
      </c>
      <c r="K61" s="6"/>
      <c r="L61" s="6"/>
      <c r="M61" s="6"/>
    </row>
    <row r="62" spans="2:13" x14ac:dyDescent="0.35">
      <c r="B62" t="s">
        <v>9</v>
      </c>
      <c r="C62">
        <v>1301</v>
      </c>
      <c r="D62" s="1">
        <v>38818</v>
      </c>
      <c r="E62" s="2">
        <v>4000</v>
      </c>
      <c r="F62" s="2">
        <v>76</v>
      </c>
      <c r="G62" s="3">
        <v>38</v>
      </c>
      <c r="H62">
        <f t="shared" si="0"/>
        <v>2006</v>
      </c>
      <c r="K62" s="6"/>
      <c r="L62" s="6"/>
      <c r="M62" s="6"/>
    </row>
    <row r="63" spans="2:13" x14ac:dyDescent="0.35">
      <c r="B63" t="s">
        <v>20</v>
      </c>
      <c r="C63">
        <v>1301</v>
      </c>
      <c r="D63" s="1">
        <v>38861</v>
      </c>
      <c r="E63" s="2">
        <v>370000</v>
      </c>
      <c r="F63" s="2">
        <v>248.21</v>
      </c>
      <c r="G63" s="3">
        <v>124.11</v>
      </c>
      <c r="H63">
        <f t="shared" si="0"/>
        <v>2006</v>
      </c>
      <c r="K63" s="6"/>
      <c r="L63" s="6"/>
      <c r="M63" s="6"/>
    </row>
    <row r="64" spans="2:13" x14ac:dyDescent="0.35">
      <c r="B64" t="s">
        <v>16</v>
      </c>
      <c r="C64">
        <v>1301</v>
      </c>
      <c r="D64" s="1">
        <v>38902</v>
      </c>
      <c r="E64" s="2">
        <v>299000</v>
      </c>
      <c r="F64" s="2">
        <v>412.99</v>
      </c>
      <c r="G64" s="3">
        <v>206.49</v>
      </c>
      <c r="H64">
        <f t="shared" si="0"/>
        <v>2006</v>
      </c>
      <c r="K64" s="6"/>
      <c r="L64" s="6"/>
      <c r="M64" s="6"/>
    </row>
    <row r="65" spans="2:13" x14ac:dyDescent="0.35">
      <c r="B65" t="s">
        <v>18</v>
      </c>
      <c r="C65">
        <v>1301</v>
      </c>
      <c r="D65" s="1">
        <v>38918</v>
      </c>
      <c r="E65" s="2">
        <v>50000</v>
      </c>
      <c r="F65" s="2">
        <v>70</v>
      </c>
      <c r="G65" s="3">
        <v>21</v>
      </c>
      <c r="H65">
        <f t="shared" si="0"/>
        <v>2006</v>
      </c>
      <c r="K65" s="6"/>
      <c r="L65" s="6"/>
      <c r="M65" s="6"/>
    </row>
    <row r="66" spans="2:13" x14ac:dyDescent="0.35">
      <c r="B66" t="s">
        <v>15</v>
      </c>
      <c r="C66">
        <v>1301</v>
      </c>
      <c r="D66" s="1">
        <v>38846</v>
      </c>
      <c r="E66" s="2">
        <v>740000</v>
      </c>
      <c r="F66" s="2">
        <v>476.66</v>
      </c>
      <c r="G66" s="3">
        <v>286</v>
      </c>
      <c r="H66">
        <f t="shared" si="0"/>
        <v>2006</v>
      </c>
      <c r="K66" s="6"/>
      <c r="L66" s="6"/>
      <c r="M66" s="6"/>
    </row>
    <row r="67" spans="2:13" x14ac:dyDescent="0.35">
      <c r="B67" t="s">
        <v>22</v>
      </c>
      <c r="C67">
        <v>1301</v>
      </c>
      <c r="D67" s="1">
        <v>39089</v>
      </c>
      <c r="E67" s="2">
        <v>4000</v>
      </c>
      <c r="F67" s="2">
        <v>76</v>
      </c>
      <c r="G67" s="3">
        <v>22.8</v>
      </c>
      <c r="H67">
        <f t="shared" si="0"/>
        <v>2007</v>
      </c>
      <c r="K67" s="6"/>
      <c r="L67" s="6"/>
      <c r="M67" s="6"/>
    </row>
    <row r="68" spans="2:13" x14ac:dyDescent="0.35">
      <c r="B68" t="s">
        <v>28</v>
      </c>
      <c r="C68">
        <v>1301</v>
      </c>
      <c r="D68" s="1">
        <v>39309</v>
      </c>
      <c r="E68" s="2">
        <v>820000</v>
      </c>
      <c r="F68" s="2">
        <v>997.28</v>
      </c>
      <c r="G68" s="3">
        <v>299.18</v>
      </c>
      <c r="H68">
        <f t="shared" si="0"/>
        <v>2007</v>
      </c>
      <c r="K68" s="6"/>
      <c r="L68" s="6"/>
      <c r="M68" s="6"/>
    </row>
    <row r="69" spans="2:13" x14ac:dyDescent="0.35">
      <c r="B69" t="s">
        <v>25</v>
      </c>
      <c r="C69">
        <v>1301</v>
      </c>
      <c r="D69" s="1">
        <v>39309</v>
      </c>
      <c r="E69" s="2">
        <v>6995000</v>
      </c>
      <c r="F69" s="2">
        <v>4730.84</v>
      </c>
      <c r="G69" s="3">
        <v>1419.25</v>
      </c>
      <c r="H69">
        <f t="shared" si="0"/>
        <v>2007</v>
      </c>
      <c r="K69" s="6"/>
      <c r="L69" s="6"/>
      <c r="M69" s="6"/>
    </row>
    <row r="70" spans="2:13" x14ac:dyDescent="0.35">
      <c r="B70" t="s">
        <v>24</v>
      </c>
      <c r="C70">
        <v>1301</v>
      </c>
      <c r="D70" s="1">
        <v>39309</v>
      </c>
      <c r="E70" s="2">
        <v>4200000</v>
      </c>
      <c r="F70" s="2">
        <v>4574.28</v>
      </c>
      <c r="G70" s="3">
        <v>1829.71</v>
      </c>
      <c r="H70">
        <f t="shared" si="0"/>
        <v>2007</v>
      </c>
      <c r="K70" s="6"/>
      <c r="L70" s="6"/>
      <c r="M70" s="6"/>
    </row>
    <row r="71" spans="2:13" x14ac:dyDescent="0.35">
      <c r="B71" t="s">
        <v>21</v>
      </c>
      <c r="C71">
        <v>1301</v>
      </c>
      <c r="D71" s="1">
        <v>39309</v>
      </c>
      <c r="E71" s="2">
        <v>100000</v>
      </c>
      <c r="F71" s="2">
        <v>33.700000000000003</v>
      </c>
      <c r="G71" s="3">
        <v>13.48</v>
      </c>
      <c r="H71">
        <f t="shared" si="0"/>
        <v>2007</v>
      </c>
      <c r="K71" s="6"/>
      <c r="L71" s="6"/>
      <c r="M71" s="6"/>
    </row>
    <row r="72" spans="2:13" x14ac:dyDescent="0.35">
      <c r="B72" t="s">
        <v>33</v>
      </c>
      <c r="C72">
        <v>1301</v>
      </c>
      <c r="D72" s="1">
        <v>39309</v>
      </c>
      <c r="E72" s="2">
        <v>4552500</v>
      </c>
      <c r="F72" s="2">
        <v>7467.17</v>
      </c>
      <c r="G72" s="3">
        <v>5973.74</v>
      </c>
      <c r="H72">
        <f t="shared" ref="H72:H135" si="1">YEAR(D72)</f>
        <v>2007</v>
      </c>
      <c r="K72" s="6"/>
      <c r="L72" s="6"/>
      <c r="M72" s="6"/>
    </row>
    <row r="73" spans="2:13" x14ac:dyDescent="0.35">
      <c r="B73" t="s">
        <v>27</v>
      </c>
      <c r="C73">
        <v>1301</v>
      </c>
      <c r="D73" s="1">
        <v>39309</v>
      </c>
      <c r="E73" s="2">
        <v>200000</v>
      </c>
      <c r="F73" s="2">
        <v>200</v>
      </c>
      <c r="G73" s="3">
        <v>80</v>
      </c>
      <c r="H73">
        <f t="shared" si="1"/>
        <v>2007</v>
      </c>
      <c r="K73" s="6"/>
      <c r="L73" s="6"/>
      <c r="M73" s="6"/>
    </row>
    <row r="74" spans="2:13" x14ac:dyDescent="0.35">
      <c r="B74" t="s">
        <v>39</v>
      </c>
      <c r="C74">
        <v>1301</v>
      </c>
      <c r="D74" s="1">
        <v>39454</v>
      </c>
      <c r="E74" s="2">
        <v>7165000</v>
      </c>
      <c r="F74" s="2">
        <v>13274.71</v>
      </c>
      <c r="G74" s="3">
        <v>2654.94</v>
      </c>
      <c r="H74">
        <f t="shared" si="1"/>
        <v>2008</v>
      </c>
      <c r="K74" s="6"/>
      <c r="L74" s="6"/>
      <c r="M74" s="6"/>
    </row>
    <row r="75" spans="2:13" x14ac:dyDescent="0.35">
      <c r="B75" t="s">
        <v>23</v>
      </c>
      <c r="C75">
        <v>1301</v>
      </c>
      <c r="D75" s="1">
        <v>39309</v>
      </c>
      <c r="E75" s="2">
        <v>300000</v>
      </c>
      <c r="F75" s="2">
        <v>150</v>
      </c>
      <c r="G75" s="3">
        <v>75</v>
      </c>
      <c r="H75">
        <f t="shared" si="1"/>
        <v>2007</v>
      </c>
      <c r="K75" s="6"/>
      <c r="L75" s="6"/>
      <c r="M75" s="6"/>
    </row>
    <row r="76" spans="2:13" x14ac:dyDescent="0.35">
      <c r="B76" t="s">
        <v>40</v>
      </c>
      <c r="C76">
        <v>1301</v>
      </c>
      <c r="D76" s="1">
        <v>39458</v>
      </c>
      <c r="E76" s="2">
        <v>3545000</v>
      </c>
      <c r="F76" s="2">
        <v>13337.5</v>
      </c>
      <c r="G76" s="3">
        <v>1333.75</v>
      </c>
      <c r="H76">
        <f t="shared" si="1"/>
        <v>2008</v>
      </c>
      <c r="K76" s="6"/>
      <c r="L76" s="6"/>
      <c r="M76" s="6"/>
    </row>
    <row r="77" spans="2:13" x14ac:dyDescent="0.35">
      <c r="B77" t="s">
        <v>45</v>
      </c>
      <c r="C77">
        <v>1301</v>
      </c>
      <c r="D77" s="1">
        <v>39565</v>
      </c>
      <c r="E77" s="2">
        <v>9000000</v>
      </c>
      <c r="F77" s="2">
        <v>29603.06</v>
      </c>
      <c r="G77" s="3">
        <v>11841.22</v>
      </c>
      <c r="H77">
        <f t="shared" si="1"/>
        <v>2008</v>
      </c>
      <c r="K77" s="6"/>
      <c r="L77" s="6"/>
      <c r="M77" s="6"/>
    </row>
    <row r="78" spans="2:13" x14ac:dyDescent="0.35">
      <c r="B78" t="s">
        <v>42</v>
      </c>
      <c r="C78">
        <v>1301</v>
      </c>
      <c r="D78" s="1">
        <v>39652</v>
      </c>
      <c r="E78" s="2">
        <v>13750000</v>
      </c>
      <c r="F78" s="2">
        <v>65800.509999999995</v>
      </c>
      <c r="G78" s="3">
        <v>26320.2</v>
      </c>
      <c r="H78">
        <f t="shared" si="1"/>
        <v>2008</v>
      </c>
      <c r="K78" s="6"/>
      <c r="L78" s="6"/>
      <c r="M78" s="6"/>
    </row>
    <row r="79" spans="2:13" x14ac:dyDescent="0.35">
      <c r="B79" t="s">
        <v>38</v>
      </c>
      <c r="C79">
        <v>1301</v>
      </c>
      <c r="D79" s="1">
        <v>39742</v>
      </c>
      <c r="E79" s="2">
        <v>15700000</v>
      </c>
      <c r="F79" s="2">
        <v>26827.95</v>
      </c>
      <c r="G79" s="3">
        <v>8048.39</v>
      </c>
      <c r="H79">
        <f t="shared" si="1"/>
        <v>2008</v>
      </c>
      <c r="K79" s="6"/>
      <c r="L79" s="6"/>
      <c r="M79" s="6"/>
    </row>
    <row r="80" spans="2:13" x14ac:dyDescent="0.35">
      <c r="B80" t="s">
        <v>41</v>
      </c>
      <c r="C80">
        <v>1301</v>
      </c>
      <c r="D80" s="1">
        <v>39732</v>
      </c>
      <c r="E80" s="2">
        <v>6171463</v>
      </c>
      <c r="F80" s="2">
        <v>17237.04</v>
      </c>
      <c r="G80" s="3">
        <v>8618.52</v>
      </c>
      <c r="H80">
        <f t="shared" si="1"/>
        <v>2008</v>
      </c>
      <c r="K80" s="6"/>
      <c r="L80" s="6"/>
      <c r="M80" s="6"/>
    </row>
    <row r="81" spans="2:13" x14ac:dyDescent="0.35">
      <c r="B81" t="s">
        <v>47</v>
      </c>
      <c r="C81">
        <v>1301</v>
      </c>
      <c r="D81" s="1">
        <v>39800</v>
      </c>
      <c r="E81" s="2">
        <v>3000000</v>
      </c>
      <c r="F81" s="2">
        <v>17983.560000000001</v>
      </c>
      <c r="G81" s="3">
        <v>8991.7800000000007</v>
      </c>
      <c r="H81">
        <f t="shared" si="1"/>
        <v>2008</v>
      </c>
      <c r="K81" s="6"/>
      <c r="L81" s="6"/>
      <c r="M81" s="6"/>
    </row>
    <row r="82" spans="2:13" x14ac:dyDescent="0.35">
      <c r="B82" t="s">
        <v>50</v>
      </c>
      <c r="C82">
        <v>1301</v>
      </c>
      <c r="D82" s="1">
        <v>39837</v>
      </c>
      <c r="E82" s="2">
        <v>6180000</v>
      </c>
      <c r="F82" s="2">
        <v>12897.13</v>
      </c>
      <c r="G82" s="3">
        <v>6448.57</v>
      </c>
      <c r="H82">
        <f t="shared" si="1"/>
        <v>2009</v>
      </c>
      <c r="K82" s="6"/>
      <c r="L82" s="6"/>
      <c r="M82" s="6"/>
    </row>
    <row r="83" spans="2:13" x14ac:dyDescent="0.35">
      <c r="B83" t="s">
        <v>44</v>
      </c>
      <c r="C83">
        <v>1301</v>
      </c>
      <c r="D83" s="1">
        <v>39826</v>
      </c>
      <c r="E83" s="2">
        <v>8429936.3300000001</v>
      </c>
      <c r="F83" s="2">
        <v>29016.37</v>
      </c>
      <c r="G83" s="3">
        <v>14508.18</v>
      </c>
      <c r="H83">
        <f t="shared" si="1"/>
        <v>2009</v>
      </c>
      <c r="K83" s="6"/>
      <c r="L83" s="6"/>
      <c r="M83" s="6"/>
    </row>
    <row r="84" spans="2:13" x14ac:dyDescent="0.35">
      <c r="B84" t="s">
        <v>54</v>
      </c>
      <c r="C84">
        <v>1301</v>
      </c>
      <c r="D84" s="1">
        <v>39973</v>
      </c>
      <c r="E84" s="2">
        <v>1050000</v>
      </c>
      <c r="F84" s="2">
        <v>1480</v>
      </c>
      <c r="G84" s="3">
        <v>1184</v>
      </c>
      <c r="H84">
        <f t="shared" si="1"/>
        <v>2009</v>
      </c>
      <c r="K84" s="6"/>
      <c r="L84" s="6"/>
      <c r="M84" s="6"/>
    </row>
    <row r="85" spans="2:13" x14ac:dyDescent="0.35">
      <c r="B85" t="s">
        <v>51</v>
      </c>
      <c r="C85">
        <v>1301</v>
      </c>
      <c r="D85" s="1">
        <v>40017</v>
      </c>
      <c r="E85" s="2">
        <v>27950000</v>
      </c>
      <c r="F85" s="2">
        <v>47214.66</v>
      </c>
      <c r="G85" s="3">
        <v>18885.87</v>
      </c>
      <c r="H85">
        <f t="shared" si="1"/>
        <v>2009</v>
      </c>
      <c r="K85" s="6"/>
      <c r="L85" s="6"/>
      <c r="M85" s="6"/>
    </row>
    <row r="86" spans="2:13" x14ac:dyDescent="0.35">
      <c r="B86" t="s">
        <v>52</v>
      </c>
      <c r="C86">
        <v>1301</v>
      </c>
      <c r="D86" s="1">
        <v>40035</v>
      </c>
      <c r="E86" s="2">
        <v>15000000</v>
      </c>
      <c r="F86" s="2">
        <v>40349.730000000003</v>
      </c>
      <c r="G86" s="3">
        <v>12104.92</v>
      </c>
      <c r="H86">
        <f t="shared" si="1"/>
        <v>2009</v>
      </c>
      <c r="K86" s="6"/>
      <c r="L86" s="6"/>
      <c r="M86" s="6"/>
    </row>
    <row r="87" spans="2:13" x14ac:dyDescent="0.35">
      <c r="B87" t="s">
        <v>53</v>
      </c>
      <c r="C87">
        <v>1301</v>
      </c>
      <c r="D87" s="1">
        <v>40059</v>
      </c>
      <c r="E87" s="2">
        <v>1537200</v>
      </c>
      <c r="F87" s="2">
        <v>8359.14</v>
      </c>
      <c r="G87" s="3">
        <v>12538.71</v>
      </c>
      <c r="H87">
        <f t="shared" si="1"/>
        <v>2009</v>
      </c>
      <c r="K87" s="6"/>
      <c r="L87" s="6"/>
      <c r="M87" s="6"/>
    </row>
    <row r="88" spans="2:13" x14ac:dyDescent="0.35">
      <c r="B88" t="s">
        <v>43</v>
      </c>
      <c r="C88">
        <v>1301</v>
      </c>
      <c r="D88" s="1">
        <v>40166</v>
      </c>
      <c r="E88" s="2">
        <v>7496000</v>
      </c>
      <c r="F88" s="2">
        <v>17373.72</v>
      </c>
      <c r="G88" s="3">
        <v>5212.12</v>
      </c>
      <c r="H88">
        <f t="shared" si="1"/>
        <v>2009</v>
      </c>
      <c r="K88" s="6"/>
      <c r="L88" s="6"/>
      <c r="M88" s="6"/>
    </row>
    <row r="89" spans="2:13" x14ac:dyDescent="0.35">
      <c r="B89" t="s">
        <v>55</v>
      </c>
      <c r="C89">
        <v>1301</v>
      </c>
      <c r="D89" s="1">
        <v>40108</v>
      </c>
      <c r="E89" s="2">
        <v>16419279.529999999</v>
      </c>
      <c r="F89" s="2">
        <v>167958.97</v>
      </c>
      <c r="G89" s="3">
        <v>117571.28</v>
      </c>
      <c r="H89">
        <f t="shared" si="1"/>
        <v>2009</v>
      </c>
      <c r="K89" s="6"/>
      <c r="L89" s="6"/>
      <c r="M89" s="6"/>
    </row>
    <row r="90" spans="2:13" x14ac:dyDescent="0.35">
      <c r="B90" t="s">
        <v>55</v>
      </c>
      <c r="C90">
        <v>1301</v>
      </c>
      <c r="D90" s="1">
        <v>40108</v>
      </c>
      <c r="E90" s="2">
        <v>16419279.529999999</v>
      </c>
      <c r="F90" s="2">
        <v>167958.97</v>
      </c>
      <c r="G90" s="3">
        <v>117571.28</v>
      </c>
      <c r="H90">
        <f t="shared" si="1"/>
        <v>2009</v>
      </c>
      <c r="K90" s="6"/>
      <c r="L90" s="6"/>
      <c r="M90" s="6"/>
    </row>
    <row r="91" spans="2:13" x14ac:dyDescent="0.35">
      <c r="B91" t="s">
        <v>66</v>
      </c>
      <c r="C91">
        <v>1301</v>
      </c>
      <c r="D91" s="1">
        <v>40218</v>
      </c>
      <c r="E91" s="2">
        <v>400000</v>
      </c>
      <c r="F91" s="2">
        <v>245.46</v>
      </c>
      <c r="G91" s="3">
        <v>98.18</v>
      </c>
      <c r="H91">
        <f t="shared" si="1"/>
        <v>2010</v>
      </c>
      <c r="K91" s="6"/>
      <c r="L91" s="6"/>
      <c r="M91" s="6"/>
    </row>
    <row r="92" spans="2:13" x14ac:dyDescent="0.35">
      <c r="B92" t="s">
        <v>61</v>
      </c>
      <c r="C92">
        <v>1301</v>
      </c>
      <c r="D92" s="1">
        <v>40233</v>
      </c>
      <c r="E92" s="2">
        <v>9898484.9800000004</v>
      </c>
      <c r="F92" s="2">
        <v>18251.150000000001</v>
      </c>
      <c r="G92" s="3">
        <v>1825.11</v>
      </c>
      <c r="H92">
        <f t="shared" si="1"/>
        <v>2010</v>
      </c>
      <c r="K92" s="6"/>
      <c r="L92" s="6"/>
      <c r="M92" s="6"/>
    </row>
    <row r="93" spans="2:13" x14ac:dyDescent="0.35">
      <c r="B93" t="s">
        <v>64</v>
      </c>
      <c r="C93">
        <v>1301</v>
      </c>
      <c r="D93" s="1">
        <v>40261</v>
      </c>
      <c r="E93" s="2">
        <v>245000</v>
      </c>
      <c r="F93" s="2">
        <v>152.72</v>
      </c>
      <c r="G93" s="3">
        <v>45.82</v>
      </c>
      <c r="H93">
        <f t="shared" si="1"/>
        <v>2010</v>
      </c>
      <c r="K93" s="6"/>
      <c r="L93" s="6"/>
      <c r="M93" s="6"/>
    </row>
    <row r="94" spans="2:13" x14ac:dyDescent="0.35">
      <c r="B94" t="s">
        <v>60</v>
      </c>
      <c r="C94">
        <v>1301</v>
      </c>
      <c r="D94" s="1">
        <v>40283</v>
      </c>
      <c r="E94" s="2">
        <v>5150000</v>
      </c>
      <c r="F94" s="2">
        <v>101722.24000000001</v>
      </c>
      <c r="G94" s="3">
        <v>20344.45</v>
      </c>
      <c r="H94">
        <f t="shared" si="1"/>
        <v>2010</v>
      </c>
      <c r="K94" s="6"/>
      <c r="L94" s="6"/>
      <c r="M94" s="6"/>
    </row>
    <row r="95" spans="2:13" x14ac:dyDescent="0.35">
      <c r="B95" t="s">
        <v>68</v>
      </c>
      <c r="C95">
        <v>1301</v>
      </c>
      <c r="D95" s="1">
        <v>40364</v>
      </c>
      <c r="E95" s="2">
        <v>6190000</v>
      </c>
      <c r="F95" s="2">
        <v>11030.8</v>
      </c>
      <c r="G95" s="3">
        <v>5515.4</v>
      </c>
      <c r="H95">
        <f t="shared" si="1"/>
        <v>2010</v>
      </c>
      <c r="K95" s="6"/>
      <c r="L95" s="6"/>
      <c r="M95" s="6"/>
    </row>
    <row r="96" spans="2:13" x14ac:dyDescent="0.35">
      <c r="B96" t="s">
        <v>69</v>
      </c>
      <c r="C96">
        <v>1301</v>
      </c>
      <c r="D96" s="1">
        <v>40336</v>
      </c>
      <c r="E96" s="2">
        <v>13478044</v>
      </c>
      <c r="F96" s="2">
        <v>25552.04</v>
      </c>
      <c r="G96" s="3">
        <v>10220.81</v>
      </c>
      <c r="H96">
        <f t="shared" si="1"/>
        <v>2010</v>
      </c>
      <c r="K96" s="6"/>
      <c r="L96" s="6"/>
      <c r="M96" s="6"/>
    </row>
    <row r="97" spans="2:13" x14ac:dyDescent="0.35">
      <c r="B97" t="s">
        <v>67</v>
      </c>
      <c r="C97">
        <v>1301</v>
      </c>
      <c r="D97" s="1">
        <v>40386</v>
      </c>
      <c r="E97" s="2">
        <v>4000</v>
      </c>
      <c r="F97" s="2">
        <v>76</v>
      </c>
      <c r="G97" s="3">
        <v>7222.8</v>
      </c>
      <c r="H97">
        <f t="shared" si="1"/>
        <v>2010</v>
      </c>
      <c r="K97" s="6"/>
      <c r="L97" s="6"/>
      <c r="M97" s="6"/>
    </row>
    <row r="98" spans="2:13" x14ac:dyDescent="0.35">
      <c r="B98" t="s">
        <v>58</v>
      </c>
      <c r="C98">
        <v>1301</v>
      </c>
      <c r="D98" s="1">
        <v>40473</v>
      </c>
      <c r="E98" s="2">
        <v>27049404.239999998</v>
      </c>
      <c r="F98" s="2">
        <v>242359.54</v>
      </c>
      <c r="G98" s="3">
        <v>96943.81</v>
      </c>
      <c r="H98">
        <f t="shared" si="1"/>
        <v>2010</v>
      </c>
      <c r="K98" s="6"/>
      <c r="L98" s="6"/>
      <c r="M98" s="6"/>
    </row>
    <row r="99" spans="2:13" x14ac:dyDescent="0.35">
      <c r="B99" t="s">
        <v>56</v>
      </c>
      <c r="C99">
        <v>1301</v>
      </c>
      <c r="D99" s="1">
        <v>40541</v>
      </c>
      <c r="E99" s="2">
        <v>2625000</v>
      </c>
      <c r="F99" s="2">
        <v>21113.32</v>
      </c>
      <c r="G99" s="3">
        <v>12667.99</v>
      </c>
      <c r="H99">
        <f t="shared" si="1"/>
        <v>2010</v>
      </c>
      <c r="K99" s="6"/>
      <c r="L99" s="6"/>
      <c r="M99" s="6"/>
    </row>
    <row r="100" spans="2:13" x14ac:dyDescent="0.35">
      <c r="B100" t="s">
        <v>76</v>
      </c>
      <c r="C100">
        <v>1301</v>
      </c>
      <c r="D100" s="1">
        <v>40547</v>
      </c>
      <c r="E100" s="2">
        <v>1300000</v>
      </c>
      <c r="F100" s="2">
        <v>2651.33</v>
      </c>
      <c r="G100" s="3">
        <v>1855.93</v>
      </c>
      <c r="H100">
        <f t="shared" si="1"/>
        <v>2011</v>
      </c>
      <c r="K100" s="6"/>
      <c r="L100" s="6"/>
      <c r="M100" s="6"/>
    </row>
    <row r="101" spans="2:13" x14ac:dyDescent="0.35">
      <c r="B101" t="s">
        <v>62</v>
      </c>
      <c r="C101">
        <v>1301</v>
      </c>
      <c r="D101" s="1">
        <v>40597</v>
      </c>
      <c r="E101" s="2">
        <v>10653180</v>
      </c>
      <c r="F101" s="2">
        <v>121604.12</v>
      </c>
      <c r="G101" s="3">
        <v>60802.06</v>
      </c>
      <c r="H101">
        <f t="shared" si="1"/>
        <v>2011</v>
      </c>
      <c r="K101" s="6"/>
      <c r="L101" s="6"/>
      <c r="M101" s="6"/>
    </row>
    <row r="102" spans="2:13" x14ac:dyDescent="0.35">
      <c r="B102" t="s">
        <v>73</v>
      </c>
      <c r="C102">
        <v>1301</v>
      </c>
      <c r="D102" s="1">
        <v>40568</v>
      </c>
      <c r="E102" s="2">
        <v>9197500</v>
      </c>
      <c r="F102" s="2">
        <v>16230.44</v>
      </c>
      <c r="G102" s="3">
        <v>4869.13</v>
      </c>
      <c r="H102">
        <f t="shared" si="1"/>
        <v>2011</v>
      </c>
      <c r="K102" s="6"/>
      <c r="L102" s="6"/>
      <c r="M102" s="6"/>
    </row>
    <row r="103" spans="2:13" x14ac:dyDescent="0.35">
      <c r="B103" t="s">
        <v>78</v>
      </c>
      <c r="C103">
        <v>1301</v>
      </c>
      <c r="D103" s="1">
        <v>40651</v>
      </c>
      <c r="E103" s="2">
        <v>10339385.289999999</v>
      </c>
      <c r="F103" s="2">
        <v>28778.41</v>
      </c>
      <c r="G103" s="3">
        <v>14389.2</v>
      </c>
      <c r="H103">
        <f t="shared" si="1"/>
        <v>2011</v>
      </c>
      <c r="K103" s="6"/>
      <c r="L103" s="6"/>
      <c r="M103" s="6"/>
    </row>
    <row r="104" spans="2:13" x14ac:dyDescent="0.35">
      <c r="B104" t="s">
        <v>70</v>
      </c>
      <c r="C104">
        <v>1301</v>
      </c>
      <c r="D104" s="1">
        <v>40676</v>
      </c>
      <c r="E104" s="2">
        <v>7610000</v>
      </c>
      <c r="F104" s="2">
        <v>9110.14</v>
      </c>
      <c r="G104" s="3">
        <v>2733.04</v>
      </c>
      <c r="H104">
        <f t="shared" si="1"/>
        <v>2011</v>
      </c>
      <c r="K104" s="6"/>
      <c r="L104" s="6"/>
      <c r="M104" s="6"/>
    </row>
    <row r="105" spans="2:13" x14ac:dyDescent="0.35">
      <c r="B105" t="s">
        <v>75</v>
      </c>
      <c r="C105">
        <v>1301</v>
      </c>
      <c r="D105" s="1">
        <v>40688</v>
      </c>
      <c r="E105" s="2">
        <v>11853120</v>
      </c>
      <c r="F105" s="2">
        <v>24743.48</v>
      </c>
      <c r="G105" s="3">
        <v>19794.78</v>
      </c>
      <c r="H105">
        <f t="shared" si="1"/>
        <v>2011</v>
      </c>
      <c r="K105" s="6"/>
      <c r="L105" s="6"/>
      <c r="M105" s="6"/>
    </row>
    <row r="106" spans="2:13" x14ac:dyDescent="0.35">
      <c r="B106" t="s">
        <v>82</v>
      </c>
      <c r="C106">
        <v>1301</v>
      </c>
      <c r="D106" s="1">
        <v>40713</v>
      </c>
      <c r="E106" s="2">
        <v>111276</v>
      </c>
      <c r="F106" s="2">
        <v>237.85</v>
      </c>
      <c r="G106" s="3">
        <v>23.79</v>
      </c>
      <c r="H106">
        <f t="shared" si="1"/>
        <v>2011</v>
      </c>
      <c r="K106" s="6"/>
      <c r="L106" s="6"/>
      <c r="M106" s="6"/>
    </row>
    <row r="107" spans="2:13" x14ac:dyDescent="0.35">
      <c r="B107" t="s">
        <v>80</v>
      </c>
      <c r="C107">
        <v>1301</v>
      </c>
      <c r="D107" s="1">
        <v>40721</v>
      </c>
      <c r="E107" s="2">
        <v>14858647.1</v>
      </c>
      <c r="F107" s="2">
        <v>34194.949999999997</v>
      </c>
      <c r="G107" s="3">
        <v>10258.48</v>
      </c>
      <c r="H107">
        <f t="shared" si="1"/>
        <v>2011</v>
      </c>
      <c r="K107" s="6"/>
      <c r="L107" s="6"/>
      <c r="M107" s="6"/>
    </row>
    <row r="108" spans="2:13" x14ac:dyDescent="0.35">
      <c r="B108" t="s">
        <v>81</v>
      </c>
      <c r="C108">
        <v>1301</v>
      </c>
      <c r="D108" s="1">
        <v>40774</v>
      </c>
      <c r="E108" s="2">
        <v>470133.4</v>
      </c>
      <c r="F108" s="2">
        <v>499.65</v>
      </c>
      <c r="G108" s="3">
        <v>99.93</v>
      </c>
      <c r="H108">
        <f t="shared" si="1"/>
        <v>2011</v>
      </c>
      <c r="K108" s="6"/>
      <c r="L108" s="6"/>
      <c r="M108" s="6"/>
    </row>
    <row r="109" spans="2:13" x14ac:dyDescent="0.35">
      <c r="B109" t="s">
        <v>72</v>
      </c>
      <c r="C109">
        <v>1301</v>
      </c>
      <c r="D109" s="1">
        <v>40794</v>
      </c>
      <c r="E109" s="2">
        <v>3340000</v>
      </c>
      <c r="F109" s="2">
        <v>4878.47</v>
      </c>
      <c r="G109" s="3">
        <v>1951.39</v>
      </c>
      <c r="H109">
        <f t="shared" si="1"/>
        <v>2011</v>
      </c>
      <c r="K109" s="6"/>
      <c r="L109" s="6"/>
      <c r="M109" s="6"/>
    </row>
    <row r="110" spans="2:13" x14ac:dyDescent="0.35">
      <c r="B110" t="s">
        <v>79</v>
      </c>
      <c r="C110">
        <v>1301</v>
      </c>
      <c r="D110" s="1">
        <v>40806</v>
      </c>
      <c r="E110" s="2">
        <v>1500000</v>
      </c>
      <c r="F110" s="2">
        <v>1301.53</v>
      </c>
      <c r="G110" s="3">
        <v>520.61</v>
      </c>
      <c r="H110">
        <f t="shared" si="1"/>
        <v>2011</v>
      </c>
      <c r="K110" s="6"/>
      <c r="L110" s="6"/>
      <c r="M110" s="6"/>
    </row>
    <row r="111" spans="2:13" x14ac:dyDescent="0.35">
      <c r="B111" t="s">
        <v>63</v>
      </c>
      <c r="C111">
        <v>1301</v>
      </c>
      <c r="D111" s="1">
        <v>40788</v>
      </c>
      <c r="E111" s="2">
        <v>189160</v>
      </c>
      <c r="F111" s="2">
        <v>94.83</v>
      </c>
      <c r="G111" s="3">
        <v>37.93</v>
      </c>
      <c r="H111">
        <f t="shared" si="1"/>
        <v>2011</v>
      </c>
      <c r="K111" s="6"/>
      <c r="L111" s="6"/>
      <c r="M111" s="6"/>
    </row>
    <row r="112" spans="2:13" x14ac:dyDescent="0.35">
      <c r="B112" t="s">
        <v>74</v>
      </c>
      <c r="C112">
        <v>1301</v>
      </c>
      <c r="D112" s="1">
        <v>40762</v>
      </c>
      <c r="E112" s="2">
        <v>17068750</v>
      </c>
      <c r="F112" s="2">
        <v>42140.81</v>
      </c>
      <c r="G112" s="3">
        <v>63211.22</v>
      </c>
      <c r="H112">
        <f t="shared" si="1"/>
        <v>2011</v>
      </c>
      <c r="K112" s="6"/>
      <c r="L112" s="6"/>
      <c r="M112" s="6"/>
    </row>
    <row r="113" spans="2:13" x14ac:dyDescent="0.35">
      <c r="B113" t="s">
        <v>77</v>
      </c>
      <c r="C113">
        <v>1301</v>
      </c>
      <c r="D113" s="1">
        <v>40858</v>
      </c>
      <c r="E113" s="2">
        <v>7874999.9500000002</v>
      </c>
      <c r="F113" s="2">
        <v>14294.41</v>
      </c>
      <c r="G113" s="3">
        <v>8576.64</v>
      </c>
      <c r="H113">
        <f t="shared" si="1"/>
        <v>2011</v>
      </c>
      <c r="K113" s="6"/>
      <c r="L113" s="6"/>
      <c r="M113" s="6"/>
    </row>
    <row r="114" spans="2:13" x14ac:dyDescent="0.35">
      <c r="B114" t="s">
        <v>93</v>
      </c>
      <c r="C114">
        <v>1301</v>
      </c>
      <c r="D114" s="1">
        <v>40977</v>
      </c>
      <c r="E114" s="2">
        <v>7797500</v>
      </c>
      <c r="F114" s="2">
        <v>8326.34</v>
      </c>
      <c r="G114" s="3">
        <v>3330.54</v>
      </c>
      <c r="H114">
        <f t="shared" si="1"/>
        <v>2012</v>
      </c>
      <c r="K114" s="6"/>
      <c r="L114" s="6"/>
      <c r="M114" s="6"/>
    </row>
    <row r="115" spans="2:13" x14ac:dyDescent="0.35">
      <c r="B115" t="s">
        <v>97</v>
      </c>
      <c r="C115">
        <v>1301</v>
      </c>
      <c r="D115" s="1">
        <v>40976</v>
      </c>
      <c r="E115" s="2">
        <v>9992500</v>
      </c>
      <c r="F115" s="2">
        <v>24288.35</v>
      </c>
      <c r="G115" s="3">
        <v>17001.84</v>
      </c>
      <c r="H115">
        <f t="shared" si="1"/>
        <v>2012</v>
      </c>
      <c r="K115" s="6"/>
      <c r="L115" s="6"/>
      <c r="M115" s="6"/>
    </row>
    <row r="116" spans="2:13" x14ac:dyDescent="0.35">
      <c r="B116" t="s">
        <v>95</v>
      </c>
      <c r="C116">
        <v>1301</v>
      </c>
      <c r="D116" s="1">
        <v>40988</v>
      </c>
      <c r="E116" s="2">
        <v>22806250</v>
      </c>
      <c r="F116" s="2">
        <v>61404.76</v>
      </c>
      <c r="G116" s="3">
        <v>92107.14</v>
      </c>
      <c r="H116">
        <f t="shared" si="1"/>
        <v>2012</v>
      </c>
      <c r="K116" s="6"/>
      <c r="L116" s="6"/>
      <c r="M116" s="6"/>
    </row>
    <row r="117" spans="2:13" x14ac:dyDescent="0.35">
      <c r="B117" t="s">
        <v>94</v>
      </c>
      <c r="C117">
        <v>1301</v>
      </c>
      <c r="D117" s="1">
        <v>41098</v>
      </c>
      <c r="E117" s="2">
        <v>7874999.9500000002</v>
      </c>
      <c r="F117" s="2">
        <v>13701.27</v>
      </c>
      <c r="G117" s="3">
        <v>4110.38</v>
      </c>
      <c r="H117">
        <f t="shared" si="1"/>
        <v>2012</v>
      </c>
      <c r="K117" s="6"/>
      <c r="L117" s="6"/>
      <c r="M117" s="6"/>
    </row>
    <row r="118" spans="2:13" x14ac:dyDescent="0.35">
      <c r="B118" t="s">
        <v>92</v>
      </c>
      <c r="C118">
        <v>1301</v>
      </c>
      <c r="D118" s="1">
        <v>41039</v>
      </c>
      <c r="E118" s="2">
        <v>1500000</v>
      </c>
      <c r="F118" s="2">
        <v>750</v>
      </c>
      <c r="G118" s="3">
        <v>375</v>
      </c>
      <c r="H118">
        <f t="shared" si="1"/>
        <v>2012</v>
      </c>
      <c r="K118" s="6"/>
      <c r="L118" s="6"/>
      <c r="M118" s="6"/>
    </row>
    <row r="119" spans="2:13" x14ac:dyDescent="0.35">
      <c r="B119" t="s">
        <v>84</v>
      </c>
      <c r="C119">
        <v>1301</v>
      </c>
      <c r="D119" s="1">
        <v>41073</v>
      </c>
      <c r="E119" s="2">
        <v>400000</v>
      </c>
      <c r="F119" s="2">
        <v>240</v>
      </c>
      <c r="G119" s="3">
        <v>96</v>
      </c>
      <c r="H119">
        <f t="shared" si="1"/>
        <v>2012</v>
      </c>
      <c r="K119" s="6"/>
      <c r="L119" s="6"/>
      <c r="M119" s="6"/>
    </row>
    <row r="120" spans="2:13" x14ac:dyDescent="0.35">
      <c r="B120" t="s">
        <v>99</v>
      </c>
      <c r="C120">
        <v>1301</v>
      </c>
      <c r="D120" s="1">
        <v>41193</v>
      </c>
      <c r="E120" s="2">
        <v>1200000</v>
      </c>
      <c r="F120" s="2">
        <v>1200</v>
      </c>
      <c r="G120" s="3">
        <v>600</v>
      </c>
      <c r="H120">
        <f t="shared" si="1"/>
        <v>2012</v>
      </c>
      <c r="K120" s="6"/>
      <c r="L120" s="6"/>
      <c r="M120" s="6"/>
    </row>
    <row r="121" spans="2:13" x14ac:dyDescent="0.35">
      <c r="B121" t="s">
        <v>91</v>
      </c>
      <c r="C121">
        <v>1301</v>
      </c>
      <c r="D121" s="1">
        <v>41198</v>
      </c>
      <c r="E121" s="2">
        <v>3105670</v>
      </c>
      <c r="F121" s="2">
        <v>8302.66</v>
      </c>
      <c r="G121" s="3">
        <v>2490.8000000000002</v>
      </c>
      <c r="H121">
        <f t="shared" si="1"/>
        <v>2012</v>
      </c>
      <c r="K121" s="6"/>
      <c r="L121" s="6"/>
      <c r="M121" s="6"/>
    </row>
    <row r="122" spans="2:13" x14ac:dyDescent="0.35">
      <c r="B122" t="s">
        <v>89</v>
      </c>
      <c r="C122">
        <v>1301</v>
      </c>
      <c r="D122" s="1">
        <v>41198</v>
      </c>
      <c r="E122" s="2">
        <v>250000</v>
      </c>
      <c r="F122" s="2">
        <v>312.5</v>
      </c>
      <c r="G122" s="3">
        <v>156.25</v>
      </c>
      <c r="H122">
        <f t="shared" si="1"/>
        <v>2012</v>
      </c>
      <c r="K122" s="6"/>
      <c r="L122" s="6"/>
      <c r="M122" s="6"/>
    </row>
    <row r="123" spans="2:13" x14ac:dyDescent="0.35">
      <c r="B123" t="s">
        <v>96</v>
      </c>
      <c r="C123">
        <v>1301</v>
      </c>
      <c r="D123" s="1">
        <v>41191</v>
      </c>
      <c r="E123" s="2">
        <v>1875000</v>
      </c>
      <c r="F123" s="2">
        <v>11250</v>
      </c>
      <c r="G123" s="3">
        <v>9000</v>
      </c>
      <c r="H123">
        <f t="shared" si="1"/>
        <v>2012</v>
      </c>
      <c r="K123" s="6"/>
      <c r="L123" s="6"/>
      <c r="M123" s="6"/>
    </row>
    <row r="124" spans="2:13" x14ac:dyDescent="0.35">
      <c r="B124" t="s">
        <v>86</v>
      </c>
      <c r="C124">
        <v>1301</v>
      </c>
      <c r="D124" s="1">
        <v>41136</v>
      </c>
      <c r="E124" s="2">
        <v>50000</v>
      </c>
      <c r="F124" s="2">
        <v>30</v>
      </c>
      <c r="G124" s="3">
        <v>15</v>
      </c>
      <c r="H124">
        <f t="shared" si="1"/>
        <v>2012</v>
      </c>
      <c r="K124" s="6"/>
      <c r="L124" s="6"/>
      <c r="M124" s="6"/>
    </row>
    <row r="125" spans="2:13" x14ac:dyDescent="0.35">
      <c r="B125" t="s">
        <v>90</v>
      </c>
      <c r="C125">
        <v>1301</v>
      </c>
      <c r="D125" s="1">
        <v>41176</v>
      </c>
      <c r="E125" s="2">
        <v>4500000</v>
      </c>
      <c r="F125" s="2">
        <v>1831.39</v>
      </c>
      <c r="G125" s="3">
        <v>732.56</v>
      </c>
      <c r="H125">
        <f t="shared" si="1"/>
        <v>2012</v>
      </c>
      <c r="K125" s="6"/>
      <c r="L125" s="6"/>
      <c r="M125" s="6"/>
    </row>
    <row r="126" spans="2:13" x14ac:dyDescent="0.35">
      <c r="B126" t="s">
        <v>87</v>
      </c>
      <c r="C126">
        <v>1301</v>
      </c>
      <c r="D126" s="1">
        <v>41256</v>
      </c>
      <c r="E126" s="2">
        <v>54000</v>
      </c>
      <c r="F126" s="2">
        <v>105.92</v>
      </c>
      <c r="G126" s="3">
        <v>42.37</v>
      </c>
      <c r="H126">
        <f t="shared" si="1"/>
        <v>2012</v>
      </c>
      <c r="K126" s="6"/>
      <c r="L126" s="6"/>
      <c r="M126" s="6"/>
    </row>
    <row r="127" spans="2:13" x14ac:dyDescent="0.35">
      <c r="B127" t="s">
        <v>88</v>
      </c>
      <c r="C127">
        <v>1301</v>
      </c>
      <c r="D127" s="1">
        <v>41271</v>
      </c>
      <c r="E127" s="2">
        <v>4000</v>
      </c>
      <c r="F127" s="2">
        <v>75.790000000000006</v>
      </c>
      <c r="G127" s="3">
        <v>22.74</v>
      </c>
      <c r="H127">
        <f t="shared" si="1"/>
        <v>2012</v>
      </c>
      <c r="K127" s="6"/>
      <c r="L127" s="6"/>
      <c r="M127" s="6"/>
    </row>
    <row r="128" spans="2:13" x14ac:dyDescent="0.35">
      <c r="B128" t="s">
        <v>100</v>
      </c>
      <c r="C128">
        <v>1301</v>
      </c>
      <c r="D128" s="1">
        <v>41248</v>
      </c>
      <c r="E128" s="2">
        <v>9122500</v>
      </c>
      <c r="F128" s="2">
        <v>22336.69</v>
      </c>
      <c r="G128" s="3">
        <v>8934.68</v>
      </c>
      <c r="H128">
        <f t="shared" si="1"/>
        <v>2012</v>
      </c>
      <c r="K128" s="6"/>
      <c r="L128" s="6"/>
      <c r="M128" s="6"/>
    </row>
    <row r="129" spans="2:13" x14ac:dyDescent="0.35">
      <c r="B129" t="s">
        <v>102</v>
      </c>
      <c r="C129">
        <v>1301</v>
      </c>
      <c r="D129" s="1">
        <v>41292</v>
      </c>
      <c r="E129" s="2">
        <v>25700000</v>
      </c>
      <c r="F129" s="2">
        <v>75261.440000000002</v>
      </c>
      <c r="G129" s="3">
        <v>15052.29</v>
      </c>
      <c r="H129">
        <f t="shared" si="1"/>
        <v>2013</v>
      </c>
      <c r="K129" s="6"/>
      <c r="L129" s="6"/>
      <c r="M129" s="6"/>
    </row>
    <row r="130" spans="2:13" x14ac:dyDescent="0.35">
      <c r="B130" t="s">
        <v>115</v>
      </c>
      <c r="C130">
        <v>1301</v>
      </c>
      <c r="D130" s="1">
        <v>41299</v>
      </c>
      <c r="E130" s="2">
        <v>3000000</v>
      </c>
      <c r="F130" s="2">
        <v>47999</v>
      </c>
      <c r="G130" s="3">
        <v>14399.7</v>
      </c>
      <c r="H130">
        <f t="shared" si="1"/>
        <v>2013</v>
      </c>
      <c r="K130" s="6"/>
      <c r="L130" s="6"/>
      <c r="M130" s="6"/>
    </row>
    <row r="131" spans="2:13" x14ac:dyDescent="0.35">
      <c r="B131" t="s">
        <v>107</v>
      </c>
      <c r="C131">
        <v>1301</v>
      </c>
      <c r="D131" s="1">
        <v>41297</v>
      </c>
      <c r="E131" s="2">
        <v>2555421.6</v>
      </c>
      <c r="F131" s="2">
        <v>5040.07</v>
      </c>
      <c r="G131" s="3">
        <v>2520.04</v>
      </c>
      <c r="H131">
        <f t="shared" si="1"/>
        <v>2013</v>
      </c>
      <c r="K131" s="6"/>
      <c r="L131" s="6"/>
      <c r="M131" s="6"/>
    </row>
    <row r="132" spans="2:13" x14ac:dyDescent="0.35">
      <c r="B132" t="s">
        <v>108</v>
      </c>
      <c r="C132">
        <v>1301</v>
      </c>
      <c r="D132" s="1">
        <v>41302</v>
      </c>
      <c r="E132" s="2">
        <v>19610000</v>
      </c>
      <c r="F132" s="2">
        <v>45113.33</v>
      </c>
      <c r="G132" s="3">
        <v>18045.330000000002</v>
      </c>
      <c r="H132">
        <f t="shared" si="1"/>
        <v>2013</v>
      </c>
      <c r="K132" s="6"/>
      <c r="L132" s="6"/>
      <c r="M132" s="6"/>
    </row>
    <row r="133" spans="2:13" x14ac:dyDescent="0.35">
      <c r="B133" t="s">
        <v>109</v>
      </c>
      <c r="C133">
        <v>1301</v>
      </c>
      <c r="D133" s="1">
        <v>41312</v>
      </c>
      <c r="E133" s="2">
        <v>6000000</v>
      </c>
      <c r="F133" s="2">
        <v>11014.11</v>
      </c>
      <c r="G133" s="3">
        <v>3304.23</v>
      </c>
      <c r="H133">
        <f t="shared" si="1"/>
        <v>2013</v>
      </c>
      <c r="K133" s="6"/>
      <c r="L133" s="6"/>
      <c r="M133" s="6"/>
    </row>
    <row r="134" spans="2:13" x14ac:dyDescent="0.35">
      <c r="B134" t="s">
        <v>106</v>
      </c>
      <c r="C134">
        <v>1301</v>
      </c>
      <c r="D134" s="1">
        <v>41323</v>
      </c>
      <c r="E134" s="2">
        <v>34542782.399999999</v>
      </c>
      <c r="F134" s="2">
        <v>92511.09</v>
      </c>
      <c r="G134" s="3">
        <v>27753.33</v>
      </c>
      <c r="H134">
        <f t="shared" si="1"/>
        <v>2013</v>
      </c>
      <c r="K134" s="6"/>
      <c r="L134" s="6"/>
      <c r="M134" s="6"/>
    </row>
    <row r="135" spans="2:13" x14ac:dyDescent="0.35">
      <c r="B135" t="s">
        <v>110</v>
      </c>
      <c r="C135">
        <v>1301</v>
      </c>
      <c r="D135" s="1">
        <v>41335</v>
      </c>
      <c r="E135" s="2">
        <v>13127500.15</v>
      </c>
      <c r="F135" s="2">
        <v>18797.599999999999</v>
      </c>
      <c r="G135" s="3">
        <v>9398.7999999999993</v>
      </c>
      <c r="H135">
        <f t="shared" si="1"/>
        <v>2013</v>
      </c>
      <c r="K135" s="6"/>
      <c r="L135" s="6"/>
      <c r="M135" s="6"/>
    </row>
    <row r="136" spans="2:13" x14ac:dyDescent="0.35">
      <c r="B136" t="s">
        <v>111</v>
      </c>
      <c r="C136">
        <v>1301</v>
      </c>
      <c r="D136" s="1">
        <v>41388</v>
      </c>
      <c r="E136" s="2">
        <v>2898111.77</v>
      </c>
      <c r="F136" s="2">
        <v>33708.74</v>
      </c>
      <c r="G136" s="3">
        <v>13483.5</v>
      </c>
      <c r="H136">
        <f t="shared" ref="H136:H199" si="2">YEAR(D136)</f>
        <v>2013</v>
      </c>
      <c r="K136" s="6"/>
      <c r="L136" s="6"/>
      <c r="M136" s="6"/>
    </row>
    <row r="137" spans="2:13" x14ac:dyDescent="0.35">
      <c r="B137" t="s">
        <v>112</v>
      </c>
      <c r="C137">
        <v>1301</v>
      </c>
      <c r="D137" s="1">
        <v>41373</v>
      </c>
      <c r="E137" s="2">
        <v>9218384</v>
      </c>
      <c r="F137" s="2">
        <v>88021.41</v>
      </c>
      <c r="G137" s="3">
        <v>26406.42</v>
      </c>
      <c r="H137">
        <f t="shared" si="2"/>
        <v>2013</v>
      </c>
      <c r="K137" s="6"/>
      <c r="L137" s="6"/>
      <c r="M137" s="6"/>
    </row>
    <row r="138" spans="2:13" x14ac:dyDescent="0.35">
      <c r="B138" t="s">
        <v>103</v>
      </c>
      <c r="C138">
        <v>1301</v>
      </c>
      <c r="D138" s="1">
        <v>41438</v>
      </c>
      <c r="E138" s="2">
        <v>3675000</v>
      </c>
      <c r="F138" s="2">
        <v>8272.7900000000009</v>
      </c>
      <c r="G138" s="3">
        <v>827.28</v>
      </c>
      <c r="H138">
        <f t="shared" si="2"/>
        <v>2013</v>
      </c>
      <c r="K138" s="6"/>
      <c r="L138" s="6"/>
      <c r="M138" s="6"/>
    </row>
    <row r="139" spans="2:13" x14ac:dyDescent="0.35">
      <c r="B139" t="s">
        <v>101</v>
      </c>
      <c r="C139">
        <v>1301</v>
      </c>
      <c r="D139" s="1">
        <v>41580</v>
      </c>
      <c r="E139" s="2">
        <v>13405000</v>
      </c>
      <c r="F139" s="2">
        <v>30374.46</v>
      </c>
      <c r="G139" s="3">
        <v>9112.34</v>
      </c>
      <c r="H139">
        <f t="shared" si="2"/>
        <v>2013</v>
      </c>
      <c r="K139" s="6"/>
      <c r="L139" s="6"/>
      <c r="M139" s="6"/>
    </row>
    <row r="140" spans="2:13" x14ac:dyDescent="0.35">
      <c r="B140" t="s">
        <v>104</v>
      </c>
      <c r="C140">
        <v>1301</v>
      </c>
      <c r="D140" s="1">
        <v>41600</v>
      </c>
      <c r="E140" s="2">
        <v>11289537.5</v>
      </c>
      <c r="F140" s="2">
        <v>31669.33</v>
      </c>
      <c r="G140" s="3">
        <v>15834.66</v>
      </c>
      <c r="H140">
        <f t="shared" si="2"/>
        <v>2013</v>
      </c>
      <c r="K140" s="6"/>
      <c r="L140" s="6"/>
      <c r="M140" s="6"/>
    </row>
    <row r="141" spans="2:13" x14ac:dyDescent="0.35">
      <c r="B141" t="s">
        <v>98</v>
      </c>
      <c r="C141">
        <v>1301</v>
      </c>
      <c r="D141" s="1">
        <v>41606</v>
      </c>
      <c r="E141" s="2">
        <v>1875000</v>
      </c>
      <c r="F141" s="2">
        <v>15041.09</v>
      </c>
      <c r="G141" s="3">
        <v>9024.65</v>
      </c>
      <c r="H141">
        <f t="shared" si="2"/>
        <v>2013</v>
      </c>
      <c r="K141" s="6"/>
      <c r="L141" s="6"/>
      <c r="M141" s="6"/>
    </row>
    <row r="142" spans="2:13" x14ac:dyDescent="0.35">
      <c r="B142" t="s">
        <v>114</v>
      </c>
      <c r="C142">
        <v>1301</v>
      </c>
      <c r="D142" s="1">
        <v>41635</v>
      </c>
      <c r="E142" s="2">
        <v>16745491.77</v>
      </c>
      <c r="F142" s="2">
        <v>134353.10999999999</v>
      </c>
      <c r="G142" s="3">
        <v>53741.24</v>
      </c>
      <c r="H142">
        <f t="shared" si="2"/>
        <v>2013</v>
      </c>
      <c r="K142" s="6"/>
      <c r="L142" s="6"/>
      <c r="M142" s="6"/>
    </row>
    <row r="143" spans="2:13" x14ac:dyDescent="0.35">
      <c r="B143" t="s">
        <v>122</v>
      </c>
      <c r="C143">
        <v>1301</v>
      </c>
      <c r="D143" s="1">
        <v>41674</v>
      </c>
      <c r="E143" s="2">
        <v>7892313.75</v>
      </c>
      <c r="F143" s="2">
        <v>50226.81</v>
      </c>
      <c r="G143" s="3">
        <v>15068.04</v>
      </c>
      <c r="H143">
        <f t="shared" si="2"/>
        <v>2014</v>
      </c>
      <c r="K143" s="6"/>
      <c r="L143" s="6"/>
      <c r="M143" s="6"/>
    </row>
    <row r="144" spans="2:13" x14ac:dyDescent="0.35">
      <c r="B144" t="s">
        <v>135</v>
      </c>
      <c r="C144">
        <v>1301</v>
      </c>
      <c r="D144" s="1">
        <v>41653</v>
      </c>
      <c r="E144" s="2">
        <v>12215127.42</v>
      </c>
      <c r="F144" s="2">
        <v>111993.64</v>
      </c>
      <c r="G144" s="3">
        <v>44797.46</v>
      </c>
      <c r="H144">
        <f t="shared" si="2"/>
        <v>2014</v>
      </c>
      <c r="K144" s="6"/>
      <c r="L144" s="6"/>
      <c r="M144" s="6"/>
    </row>
    <row r="145" spans="2:13" x14ac:dyDescent="0.35">
      <c r="B145" t="s">
        <v>127</v>
      </c>
      <c r="C145">
        <v>1301</v>
      </c>
      <c r="D145" s="1">
        <v>41688</v>
      </c>
      <c r="E145" s="2">
        <v>4270000</v>
      </c>
      <c r="F145" s="2">
        <v>4328.57</v>
      </c>
      <c r="G145" s="3">
        <v>1298.57</v>
      </c>
      <c r="H145">
        <f t="shared" si="2"/>
        <v>2014</v>
      </c>
      <c r="K145" s="6"/>
      <c r="L145" s="6"/>
      <c r="M145" s="6"/>
    </row>
    <row r="146" spans="2:13" x14ac:dyDescent="0.35">
      <c r="B146" t="s">
        <v>136</v>
      </c>
      <c r="C146">
        <v>1301</v>
      </c>
      <c r="D146" s="1">
        <v>41683</v>
      </c>
      <c r="E146" s="2">
        <v>27102030.280000001</v>
      </c>
      <c r="F146" s="2">
        <v>400957.84</v>
      </c>
      <c r="G146" s="3">
        <v>120287.35</v>
      </c>
      <c r="H146">
        <f t="shared" si="2"/>
        <v>2014</v>
      </c>
      <c r="K146" s="6"/>
      <c r="L146" s="6"/>
      <c r="M146" s="6"/>
    </row>
    <row r="147" spans="2:13" x14ac:dyDescent="0.35">
      <c r="B147" t="s">
        <v>126</v>
      </c>
      <c r="C147">
        <v>1301</v>
      </c>
      <c r="D147" s="1">
        <v>41743</v>
      </c>
      <c r="E147" s="2">
        <v>42010000</v>
      </c>
      <c r="F147" s="2">
        <v>94864.06</v>
      </c>
      <c r="G147" s="3">
        <v>37945.620000000003</v>
      </c>
      <c r="H147">
        <f t="shared" si="2"/>
        <v>2014</v>
      </c>
      <c r="K147" s="6"/>
      <c r="L147" s="6"/>
      <c r="M147" s="6"/>
    </row>
    <row r="148" spans="2:13" x14ac:dyDescent="0.35">
      <c r="B148" t="s">
        <v>131</v>
      </c>
      <c r="C148">
        <v>1301</v>
      </c>
      <c r="D148" s="1">
        <v>41780</v>
      </c>
      <c r="E148" s="2">
        <v>20976912.399999999</v>
      </c>
      <c r="F148" s="2">
        <v>159021.37</v>
      </c>
      <c r="G148" s="3">
        <v>79510.679999999993</v>
      </c>
      <c r="H148">
        <f t="shared" si="2"/>
        <v>2014</v>
      </c>
      <c r="K148" s="6"/>
      <c r="L148" s="6"/>
      <c r="M148" s="6"/>
    </row>
    <row r="149" spans="2:13" x14ac:dyDescent="0.35">
      <c r="B149" t="s">
        <v>138</v>
      </c>
      <c r="C149">
        <v>1301</v>
      </c>
      <c r="D149" s="1">
        <v>41773</v>
      </c>
      <c r="E149" s="2">
        <v>3650000</v>
      </c>
      <c r="F149" s="2">
        <v>10042.75</v>
      </c>
      <c r="G149" s="3">
        <v>8034.2</v>
      </c>
      <c r="H149">
        <f t="shared" si="2"/>
        <v>2014</v>
      </c>
      <c r="K149" s="6"/>
      <c r="L149" s="6"/>
      <c r="M149" s="6"/>
    </row>
    <row r="150" spans="2:13" x14ac:dyDescent="0.35">
      <c r="B150" t="s">
        <v>124</v>
      </c>
      <c r="C150">
        <v>1301</v>
      </c>
      <c r="D150" s="1">
        <v>41786</v>
      </c>
      <c r="E150" s="2">
        <v>6000000</v>
      </c>
      <c r="F150" s="2">
        <v>3802.15</v>
      </c>
      <c r="G150" s="3">
        <v>380.22</v>
      </c>
      <c r="H150">
        <f t="shared" si="2"/>
        <v>2014</v>
      </c>
      <c r="K150" s="6"/>
      <c r="L150" s="6"/>
      <c r="M150" s="6"/>
    </row>
    <row r="151" spans="2:13" x14ac:dyDescent="0.35">
      <c r="B151" t="s">
        <v>133</v>
      </c>
      <c r="C151">
        <v>1301</v>
      </c>
      <c r="D151" s="1">
        <v>41876</v>
      </c>
      <c r="E151" s="2">
        <v>2550000</v>
      </c>
      <c r="F151" s="2">
        <v>26917.69</v>
      </c>
      <c r="G151" s="3">
        <v>8075.31</v>
      </c>
      <c r="H151">
        <f t="shared" si="2"/>
        <v>2014</v>
      </c>
      <c r="K151" s="6"/>
      <c r="L151" s="6"/>
      <c r="M151" s="6"/>
    </row>
    <row r="152" spans="2:13" x14ac:dyDescent="0.35">
      <c r="B152" t="s">
        <v>123</v>
      </c>
      <c r="C152">
        <v>1301</v>
      </c>
      <c r="D152" s="1">
        <v>41887</v>
      </c>
      <c r="E152" s="2">
        <v>8000000</v>
      </c>
      <c r="F152" s="2">
        <v>58801.1</v>
      </c>
      <c r="G152" s="3">
        <v>11760.22</v>
      </c>
      <c r="H152">
        <f t="shared" si="2"/>
        <v>2014</v>
      </c>
      <c r="K152" s="6"/>
      <c r="L152" s="6"/>
      <c r="M152" s="6"/>
    </row>
    <row r="153" spans="2:13" x14ac:dyDescent="0.35">
      <c r="B153" t="s">
        <v>119</v>
      </c>
      <c r="C153">
        <v>1301</v>
      </c>
      <c r="D153" s="1">
        <v>41912</v>
      </c>
      <c r="E153" s="2">
        <v>16136500</v>
      </c>
      <c r="F153" s="2">
        <v>36149.919999999998</v>
      </c>
      <c r="G153" s="3">
        <v>21689.95</v>
      </c>
      <c r="H153">
        <f t="shared" si="2"/>
        <v>2014</v>
      </c>
      <c r="K153" s="6"/>
      <c r="L153" s="6"/>
      <c r="M153" s="6"/>
    </row>
    <row r="154" spans="2:13" x14ac:dyDescent="0.35">
      <c r="B154" t="s">
        <v>128</v>
      </c>
      <c r="C154">
        <v>1301</v>
      </c>
      <c r="D154" s="1">
        <v>41922</v>
      </c>
      <c r="E154" s="2">
        <v>12792827.5</v>
      </c>
      <c r="F154" s="2">
        <v>27856.23</v>
      </c>
      <c r="G154" s="3">
        <v>13928.12</v>
      </c>
      <c r="H154">
        <f t="shared" si="2"/>
        <v>2014</v>
      </c>
      <c r="K154" s="6"/>
      <c r="L154" s="6"/>
      <c r="M154" s="6"/>
    </row>
    <row r="155" spans="2:13" x14ac:dyDescent="0.35">
      <c r="B155" t="s">
        <v>116</v>
      </c>
      <c r="C155">
        <v>1301</v>
      </c>
      <c r="D155" s="1">
        <v>41919</v>
      </c>
      <c r="E155" s="2">
        <v>13100000</v>
      </c>
      <c r="F155" s="2">
        <v>116381.27</v>
      </c>
      <c r="G155" s="3">
        <v>174571.91</v>
      </c>
      <c r="H155">
        <f t="shared" si="2"/>
        <v>2014</v>
      </c>
      <c r="K155" s="6"/>
      <c r="L155" s="6"/>
      <c r="M155" s="6"/>
    </row>
    <row r="156" spans="2:13" x14ac:dyDescent="0.35">
      <c r="B156" t="s">
        <v>129</v>
      </c>
      <c r="C156">
        <v>1301</v>
      </c>
      <c r="D156" s="1">
        <v>41939</v>
      </c>
      <c r="E156" s="2">
        <v>14870000</v>
      </c>
      <c r="F156" s="2">
        <v>20392.43</v>
      </c>
      <c r="G156" s="3">
        <v>8156.97</v>
      </c>
      <c r="H156">
        <f t="shared" si="2"/>
        <v>2014</v>
      </c>
      <c r="K156" s="6"/>
      <c r="L156" s="6"/>
      <c r="M156" s="6"/>
    </row>
    <row r="157" spans="2:13" x14ac:dyDescent="0.35">
      <c r="B157" t="s">
        <v>117</v>
      </c>
      <c r="C157">
        <v>1301</v>
      </c>
      <c r="D157" s="1">
        <v>41943</v>
      </c>
      <c r="E157" s="2">
        <v>29451533.579999998</v>
      </c>
      <c r="F157" s="2">
        <v>294480.87</v>
      </c>
      <c r="G157" s="3">
        <v>235584.7</v>
      </c>
      <c r="H157">
        <f t="shared" si="2"/>
        <v>2014</v>
      </c>
      <c r="K157" s="6"/>
      <c r="L157" s="6"/>
      <c r="M157" s="6"/>
    </row>
    <row r="158" spans="2:13" x14ac:dyDescent="0.35">
      <c r="B158" t="s">
        <v>137</v>
      </c>
      <c r="C158">
        <v>1301</v>
      </c>
      <c r="D158" s="1">
        <v>41933</v>
      </c>
      <c r="E158" s="2">
        <v>31976893.5</v>
      </c>
      <c r="F158" s="2">
        <v>106638.6</v>
      </c>
      <c r="G158" s="3">
        <v>159957.9</v>
      </c>
      <c r="H158">
        <f t="shared" si="2"/>
        <v>2014</v>
      </c>
      <c r="K158" s="6"/>
      <c r="L158" s="6"/>
      <c r="M158" s="6"/>
    </row>
    <row r="159" spans="2:13" x14ac:dyDescent="0.35">
      <c r="B159" t="s">
        <v>134</v>
      </c>
      <c r="C159">
        <v>1301</v>
      </c>
      <c r="D159" s="1">
        <v>41944</v>
      </c>
      <c r="E159" s="2">
        <v>16932104</v>
      </c>
      <c r="F159" s="2">
        <v>101105.57</v>
      </c>
      <c r="G159" s="3">
        <v>50552.78</v>
      </c>
      <c r="H159">
        <f t="shared" si="2"/>
        <v>2014</v>
      </c>
      <c r="K159" s="6"/>
      <c r="L159" s="6"/>
      <c r="M159" s="6"/>
    </row>
    <row r="160" spans="2:13" x14ac:dyDescent="0.35">
      <c r="B160" t="s">
        <v>130</v>
      </c>
      <c r="C160">
        <v>1301</v>
      </c>
      <c r="D160" s="1">
        <v>41983</v>
      </c>
      <c r="E160" s="2">
        <v>10688749.359999999</v>
      </c>
      <c r="F160" s="2">
        <v>71941.97</v>
      </c>
      <c r="G160" s="3">
        <v>21582.59</v>
      </c>
      <c r="H160">
        <f t="shared" si="2"/>
        <v>2014</v>
      </c>
      <c r="K160" s="6"/>
      <c r="L160" s="6"/>
      <c r="M160" s="6"/>
    </row>
    <row r="161" spans="2:13" x14ac:dyDescent="0.35">
      <c r="B161" t="s">
        <v>120</v>
      </c>
      <c r="C161">
        <v>1301</v>
      </c>
      <c r="D161" s="1">
        <v>41993</v>
      </c>
      <c r="E161" s="2">
        <v>34449791.25</v>
      </c>
      <c r="F161" s="2">
        <v>112445.21</v>
      </c>
      <c r="G161" s="3">
        <v>56222.61</v>
      </c>
      <c r="H161">
        <f t="shared" si="2"/>
        <v>2014</v>
      </c>
      <c r="K161" s="6"/>
      <c r="L161" s="6"/>
      <c r="M161" s="6"/>
    </row>
    <row r="162" spans="2:13" x14ac:dyDescent="0.35">
      <c r="B162" t="s">
        <v>121</v>
      </c>
      <c r="C162">
        <v>1301</v>
      </c>
      <c r="D162" s="1">
        <v>41922</v>
      </c>
      <c r="E162" s="2">
        <v>3675000</v>
      </c>
      <c r="F162" s="2">
        <v>14608.89</v>
      </c>
      <c r="G162" s="3">
        <v>5843.56</v>
      </c>
      <c r="H162">
        <f t="shared" si="2"/>
        <v>2014</v>
      </c>
      <c r="K162" s="6"/>
      <c r="L162" s="6"/>
      <c r="M162" s="6"/>
    </row>
    <row r="163" spans="2:13" x14ac:dyDescent="0.35">
      <c r="B163" t="s">
        <v>139</v>
      </c>
      <c r="C163">
        <v>1301</v>
      </c>
      <c r="D163" s="1">
        <v>41940</v>
      </c>
      <c r="E163" s="2">
        <v>13907379.26</v>
      </c>
      <c r="F163" s="2">
        <v>38857.160000000003</v>
      </c>
      <c r="G163" s="3">
        <v>27200.01</v>
      </c>
      <c r="H163">
        <f t="shared" si="2"/>
        <v>2014</v>
      </c>
      <c r="K163" s="6"/>
      <c r="L163" s="6"/>
      <c r="M163" s="6"/>
    </row>
    <row r="164" spans="2:13" x14ac:dyDescent="0.35">
      <c r="B164" t="s">
        <v>132</v>
      </c>
      <c r="C164">
        <v>1301</v>
      </c>
      <c r="D164" s="1">
        <v>41933</v>
      </c>
      <c r="E164" s="2">
        <v>15577221.08</v>
      </c>
      <c r="F164" s="2">
        <v>132791.09</v>
      </c>
      <c r="G164" s="3">
        <v>53116.44</v>
      </c>
      <c r="H164">
        <f t="shared" si="2"/>
        <v>2014</v>
      </c>
      <c r="K164" s="6"/>
      <c r="L164" s="6"/>
      <c r="M164" s="6"/>
    </row>
    <row r="165" spans="2:13" x14ac:dyDescent="0.35">
      <c r="B165" t="s">
        <v>150</v>
      </c>
      <c r="C165">
        <v>1301</v>
      </c>
      <c r="D165" s="1">
        <v>42035</v>
      </c>
      <c r="E165" s="2">
        <v>8410000</v>
      </c>
      <c r="F165" s="2">
        <v>17302.77</v>
      </c>
      <c r="G165" s="3">
        <v>6921.11</v>
      </c>
      <c r="H165">
        <f t="shared" si="2"/>
        <v>2015</v>
      </c>
      <c r="K165" s="6"/>
      <c r="L165" s="6"/>
      <c r="M165" s="6"/>
    </row>
    <row r="166" spans="2:13" x14ac:dyDescent="0.35">
      <c r="B166" t="s">
        <v>152</v>
      </c>
      <c r="C166">
        <v>1301</v>
      </c>
      <c r="D166" s="1">
        <v>42038</v>
      </c>
      <c r="E166" s="2">
        <v>22200191.719999999</v>
      </c>
      <c r="F166" s="2">
        <v>144978.01</v>
      </c>
      <c r="G166" s="3">
        <v>72489.009999999995</v>
      </c>
      <c r="H166">
        <f t="shared" si="2"/>
        <v>2015</v>
      </c>
      <c r="K166" s="6"/>
      <c r="L166" s="6"/>
      <c r="M166" s="6"/>
    </row>
    <row r="167" spans="2:13" x14ac:dyDescent="0.35">
      <c r="B167" t="s">
        <v>140</v>
      </c>
      <c r="C167">
        <v>1301</v>
      </c>
      <c r="D167" s="1">
        <v>42051</v>
      </c>
      <c r="E167" s="2">
        <v>16230085</v>
      </c>
      <c r="F167" s="2">
        <v>62135.01</v>
      </c>
      <c r="G167" s="3">
        <v>37281.01</v>
      </c>
      <c r="H167">
        <f t="shared" si="2"/>
        <v>2015</v>
      </c>
      <c r="K167" s="6"/>
      <c r="L167" s="6"/>
      <c r="M167" s="6"/>
    </row>
    <row r="168" spans="2:13" x14ac:dyDescent="0.35">
      <c r="B168" t="s">
        <v>156</v>
      </c>
      <c r="C168">
        <v>1301</v>
      </c>
      <c r="D168" s="1">
        <v>42072</v>
      </c>
      <c r="E168" s="2">
        <v>21935000</v>
      </c>
      <c r="F168" s="2">
        <v>323288.44</v>
      </c>
      <c r="G168" s="3">
        <v>129315.38</v>
      </c>
      <c r="H168">
        <f t="shared" si="2"/>
        <v>2015</v>
      </c>
      <c r="K168" s="6"/>
      <c r="L168" s="6"/>
      <c r="M168" s="6"/>
    </row>
    <row r="169" spans="2:13" x14ac:dyDescent="0.35">
      <c r="B169" t="s">
        <v>143</v>
      </c>
      <c r="C169">
        <v>1301</v>
      </c>
      <c r="D169" s="1">
        <v>42032</v>
      </c>
      <c r="E169" s="2">
        <v>33275000</v>
      </c>
      <c r="F169" s="2">
        <v>84777.15</v>
      </c>
      <c r="G169" s="3">
        <v>25433.15</v>
      </c>
      <c r="H169">
        <f t="shared" si="2"/>
        <v>2015</v>
      </c>
      <c r="K169" s="6"/>
      <c r="L169" s="6"/>
      <c r="M169" s="6"/>
    </row>
    <row r="170" spans="2:13" x14ac:dyDescent="0.35">
      <c r="B170" t="s">
        <v>155</v>
      </c>
      <c r="C170">
        <v>1301</v>
      </c>
      <c r="D170" s="1">
        <v>42111</v>
      </c>
      <c r="E170" s="2">
        <v>13100000</v>
      </c>
      <c r="F170" s="2">
        <v>80799.990000000005</v>
      </c>
      <c r="G170" s="3">
        <v>40400</v>
      </c>
      <c r="H170">
        <f t="shared" si="2"/>
        <v>2015</v>
      </c>
      <c r="K170" s="6"/>
      <c r="L170" s="6"/>
      <c r="M170" s="6"/>
    </row>
    <row r="171" spans="2:13" x14ac:dyDescent="0.35">
      <c r="B171" t="s">
        <v>164</v>
      </c>
      <c r="C171">
        <v>1301</v>
      </c>
      <c r="D171" s="1">
        <v>42150</v>
      </c>
      <c r="E171" s="2">
        <v>21062014.57</v>
      </c>
      <c r="F171" s="2">
        <v>243781.87</v>
      </c>
      <c r="G171" s="3">
        <v>73134.559999999998</v>
      </c>
      <c r="H171">
        <f t="shared" si="2"/>
        <v>2015</v>
      </c>
      <c r="K171" s="6"/>
      <c r="L171" s="6"/>
      <c r="M171" s="6"/>
    </row>
    <row r="172" spans="2:13" x14ac:dyDescent="0.35">
      <c r="B172" t="s">
        <v>144</v>
      </c>
      <c r="C172">
        <v>1301</v>
      </c>
      <c r="D172" s="1">
        <v>42179</v>
      </c>
      <c r="E172" s="2">
        <v>2590603.5</v>
      </c>
      <c r="F172" s="2">
        <v>4111.7</v>
      </c>
      <c r="G172" s="3">
        <v>-822.34</v>
      </c>
      <c r="H172">
        <f t="shared" si="2"/>
        <v>2015</v>
      </c>
      <c r="K172" s="6"/>
      <c r="L172" s="6"/>
      <c r="M172" s="6"/>
    </row>
    <row r="173" spans="2:13" x14ac:dyDescent="0.35">
      <c r="B173" t="s">
        <v>149</v>
      </c>
      <c r="C173">
        <v>1301</v>
      </c>
      <c r="D173" s="1">
        <v>42153</v>
      </c>
      <c r="E173" s="2">
        <v>6000000</v>
      </c>
      <c r="F173" s="2">
        <v>9616.84</v>
      </c>
      <c r="G173" s="3">
        <v>4808.42</v>
      </c>
      <c r="H173">
        <f t="shared" si="2"/>
        <v>2015</v>
      </c>
      <c r="K173" s="6"/>
      <c r="L173" s="6"/>
      <c r="M173" s="6"/>
    </row>
    <row r="174" spans="2:13" x14ac:dyDescent="0.35">
      <c r="B174" t="s">
        <v>145</v>
      </c>
      <c r="C174">
        <v>1301</v>
      </c>
      <c r="D174" s="1">
        <v>42172</v>
      </c>
      <c r="E174" s="2">
        <v>22694785.699999999</v>
      </c>
      <c r="F174" s="2">
        <v>36378.370000000003</v>
      </c>
      <c r="G174" s="3">
        <v>3637.84</v>
      </c>
      <c r="H174">
        <f t="shared" si="2"/>
        <v>2015</v>
      </c>
      <c r="K174" s="6"/>
      <c r="L174" s="6"/>
      <c r="M174" s="6"/>
    </row>
    <row r="175" spans="2:13" x14ac:dyDescent="0.35">
      <c r="B175" t="s">
        <v>147</v>
      </c>
      <c r="C175">
        <v>1301</v>
      </c>
      <c r="D175" s="1">
        <v>42230</v>
      </c>
      <c r="E175" s="2">
        <v>38906060.130000003</v>
      </c>
      <c r="F175" s="2">
        <v>65668.72</v>
      </c>
      <c r="G175" s="3">
        <v>26267.49</v>
      </c>
      <c r="H175">
        <f t="shared" si="2"/>
        <v>2015</v>
      </c>
      <c r="K175" s="6"/>
      <c r="L175" s="6"/>
      <c r="M175" s="6"/>
    </row>
    <row r="176" spans="2:13" x14ac:dyDescent="0.35">
      <c r="B176" t="s">
        <v>146</v>
      </c>
      <c r="C176">
        <v>1301</v>
      </c>
      <c r="D176" s="1">
        <v>42247</v>
      </c>
      <c r="E176" s="2">
        <v>28542500</v>
      </c>
      <c r="F176" s="2">
        <v>55866.37</v>
      </c>
      <c r="G176" s="3">
        <v>27933.19</v>
      </c>
      <c r="H176">
        <f t="shared" si="2"/>
        <v>2015</v>
      </c>
      <c r="K176" s="6"/>
      <c r="L176" s="6"/>
      <c r="M176" s="6"/>
    </row>
    <row r="177" spans="2:13" x14ac:dyDescent="0.35">
      <c r="B177" t="s">
        <v>142</v>
      </c>
      <c r="C177">
        <v>1301</v>
      </c>
      <c r="D177" s="1">
        <v>42095</v>
      </c>
      <c r="E177" s="2">
        <v>19452500</v>
      </c>
      <c r="F177" s="2">
        <v>39868.550000000003</v>
      </c>
      <c r="G177" s="3">
        <v>15947.42</v>
      </c>
      <c r="H177">
        <f t="shared" si="2"/>
        <v>2015</v>
      </c>
      <c r="K177" s="6"/>
      <c r="L177" s="6"/>
      <c r="M177" s="6"/>
    </row>
    <row r="178" spans="2:13" x14ac:dyDescent="0.35">
      <c r="B178" t="s">
        <v>151</v>
      </c>
      <c r="C178">
        <v>1301</v>
      </c>
      <c r="D178" s="1">
        <v>42293</v>
      </c>
      <c r="E178" s="2">
        <v>14338897.02</v>
      </c>
      <c r="F178" s="2">
        <v>113826.07</v>
      </c>
      <c r="G178" s="3">
        <v>34147.82</v>
      </c>
      <c r="H178">
        <f t="shared" si="2"/>
        <v>2015</v>
      </c>
      <c r="K178" s="6"/>
      <c r="L178" s="6"/>
      <c r="M178" s="6"/>
    </row>
    <row r="179" spans="2:13" x14ac:dyDescent="0.35">
      <c r="B179" t="s">
        <v>148</v>
      </c>
      <c r="C179">
        <v>1301</v>
      </c>
      <c r="D179" s="1">
        <v>42356</v>
      </c>
      <c r="E179" s="2">
        <v>6000000</v>
      </c>
      <c r="F179" s="2">
        <v>11566.46</v>
      </c>
      <c r="G179" s="3">
        <v>3469.94</v>
      </c>
      <c r="H179">
        <f t="shared" si="2"/>
        <v>2015</v>
      </c>
      <c r="K179" s="6"/>
      <c r="L179" s="6"/>
      <c r="M179" s="6"/>
    </row>
    <row r="180" spans="2:13" x14ac:dyDescent="0.35">
      <c r="B180" t="s">
        <v>141</v>
      </c>
      <c r="C180">
        <v>1301</v>
      </c>
      <c r="D180" s="1">
        <v>42347</v>
      </c>
      <c r="E180" s="2">
        <v>13099999.949999999</v>
      </c>
      <c r="F180" s="2">
        <v>48758.61</v>
      </c>
      <c r="G180" s="3">
        <v>24379.3</v>
      </c>
      <c r="H180">
        <f t="shared" si="2"/>
        <v>2015</v>
      </c>
      <c r="K180" s="6"/>
      <c r="L180" s="6"/>
      <c r="M180" s="6"/>
    </row>
    <row r="181" spans="2:13" x14ac:dyDescent="0.35">
      <c r="B181" t="s">
        <v>162</v>
      </c>
      <c r="C181">
        <v>1301</v>
      </c>
      <c r="D181" s="1">
        <v>42467</v>
      </c>
      <c r="E181" s="2">
        <v>27287146.239999998</v>
      </c>
      <c r="F181" s="2">
        <v>485384.68</v>
      </c>
      <c r="G181" s="3">
        <v>242692.34</v>
      </c>
      <c r="H181">
        <f t="shared" si="2"/>
        <v>2016</v>
      </c>
      <c r="K181" s="6"/>
      <c r="L181" s="6"/>
      <c r="M181" s="6"/>
    </row>
    <row r="182" spans="2:13" x14ac:dyDescent="0.35">
      <c r="B182" t="s">
        <v>159</v>
      </c>
      <c r="C182">
        <v>1301</v>
      </c>
      <c r="D182" s="1">
        <v>42464</v>
      </c>
      <c r="E182" s="2">
        <v>14226356.68</v>
      </c>
      <c r="F182" s="2">
        <v>243171.19</v>
      </c>
      <c r="G182" s="3">
        <v>194536.95</v>
      </c>
      <c r="H182">
        <f t="shared" si="2"/>
        <v>2016</v>
      </c>
      <c r="K182" s="6"/>
      <c r="L182" s="6"/>
      <c r="M182" s="6"/>
    </row>
    <row r="183" spans="2:13" x14ac:dyDescent="0.35">
      <c r="B183" t="s">
        <v>172</v>
      </c>
      <c r="C183">
        <v>1301</v>
      </c>
      <c r="D183" s="1">
        <v>42473</v>
      </c>
      <c r="E183" s="2">
        <v>32472282.73</v>
      </c>
      <c r="F183" s="2">
        <v>283509.56</v>
      </c>
      <c r="G183" s="3">
        <v>85052.87</v>
      </c>
      <c r="H183">
        <f t="shared" si="2"/>
        <v>2016</v>
      </c>
      <c r="K183" s="6"/>
      <c r="L183" s="6"/>
      <c r="M183" s="6"/>
    </row>
    <row r="184" spans="2:13" x14ac:dyDescent="0.35">
      <c r="B184" t="s">
        <v>168</v>
      </c>
      <c r="C184">
        <v>1301</v>
      </c>
      <c r="D184" s="1">
        <v>42475</v>
      </c>
      <c r="E184" s="2">
        <v>3750000</v>
      </c>
      <c r="F184" s="2">
        <v>59644.84</v>
      </c>
      <c r="G184" s="3">
        <v>23857.94</v>
      </c>
      <c r="H184">
        <f t="shared" si="2"/>
        <v>2016</v>
      </c>
      <c r="K184" s="6"/>
      <c r="L184" s="6"/>
      <c r="M184" s="6"/>
    </row>
    <row r="185" spans="2:13" x14ac:dyDescent="0.35">
      <c r="B185" t="s">
        <v>163</v>
      </c>
      <c r="C185">
        <v>1301</v>
      </c>
      <c r="D185" s="1">
        <v>42514</v>
      </c>
      <c r="E185" s="2">
        <v>4010000</v>
      </c>
      <c r="F185" s="2">
        <v>135072.78</v>
      </c>
      <c r="G185" s="3">
        <v>54029.11</v>
      </c>
      <c r="H185">
        <f t="shared" si="2"/>
        <v>2016</v>
      </c>
      <c r="K185" s="6"/>
      <c r="L185" s="6"/>
      <c r="M185" s="6"/>
    </row>
    <row r="186" spans="2:13" x14ac:dyDescent="0.35">
      <c r="B186" t="s">
        <v>170</v>
      </c>
      <c r="C186">
        <v>1301</v>
      </c>
      <c r="D186" s="1">
        <v>42506</v>
      </c>
      <c r="E186" s="2">
        <v>28064977.18</v>
      </c>
      <c r="F186" s="2">
        <v>266556.14</v>
      </c>
      <c r="G186" s="3">
        <v>133278.07</v>
      </c>
      <c r="H186">
        <f t="shared" si="2"/>
        <v>2016</v>
      </c>
      <c r="K186" s="6"/>
      <c r="L186" s="6"/>
      <c r="M186" s="6"/>
    </row>
    <row r="187" spans="2:13" x14ac:dyDescent="0.35">
      <c r="B187" t="s">
        <v>153</v>
      </c>
      <c r="C187">
        <v>1301</v>
      </c>
      <c r="D187" s="1">
        <v>42568</v>
      </c>
      <c r="E187" s="2">
        <v>3700000</v>
      </c>
      <c r="F187" s="2">
        <v>5857.91</v>
      </c>
      <c r="G187" s="3">
        <v>2343.16</v>
      </c>
      <c r="H187">
        <f t="shared" si="2"/>
        <v>2016</v>
      </c>
      <c r="K187" s="6"/>
      <c r="L187" s="6"/>
      <c r="M187" s="6"/>
    </row>
    <row r="188" spans="2:13" x14ac:dyDescent="0.35">
      <c r="B188" t="s">
        <v>176</v>
      </c>
      <c r="C188">
        <v>1301</v>
      </c>
      <c r="D188" s="1">
        <v>42767</v>
      </c>
      <c r="E188" s="2">
        <v>7000000</v>
      </c>
      <c r="F188" s="2">
        <v>74634.929999999993</v>
      </c>
      <c r="G188" s="3">
        <v>37317.46</v>
      </c>
      <c r="H188">
        <f t="shared" si="2"/>
        <v>2017</v>
      </c>
      <c r="K188" s="6"/>
      <c r="L188" s="6"/>
      <c r="M188" s="6"/>
    </row>
    <row r="189" spans="2:13" x14ac:dyDescent="0.35">
      <c r="B189" t="s">
        <v>185</v>
      </c>
      <c r="C189">
        <v>1301</v>
      </c>
      <c r="D189" s="1">
        <v>42773</v>
      </c>
      <c r="E189" s="2">
        <v>5400000</v>
      </c>
      <c r="F189" s="2">
        <v>71088.160000000003</v>
      </c>
      <c r="G189" s="3">
        <v>21326.45</v>
      </c>
      <c r="H189">
        <f t="shared" si="2"/>
        <v>2017</v>
      </c>
      <c r="K189" s="6"/>
      <c r="L189" s="6"/>
      <c r="M189" s="6"/>
    </row>
    <row r="190" spans="2:13" x14ac:dyDescent="0.35">
      <c r="B190" t="s">
        <v>189</v>
      </c>
      <c r="C190">
        <v>1301</v>
      </c>
      <c r="D190" s="1">
        <v>42780</v>
      </c>
      <c r="E190" s="2">
        <v>281576883.13999999</v>
      </c>
      <c r="F190" s="2">
        <v>56822.91</v>
      </c>
      <c r="G190" s="3">
        <v>22729.16</v>
      </c>
      <c r="H190">
        <f t="shared" si="2"/>
        <v>2017</v>
      </c>
      <c r="K190" s="6"/>
      <c r="L190" s="6"/>
      <c r="M190" s="6"/>
    </row>
    <row r="191" spans="2:13" x14ac:dyDescent="0.35">
      <c r="B191" t="s">
        <v>187</v>
      </c>
      <c r="C191">
        <v>1301</v>
      </c>
      <c r="D191" s="1">
        <v>42771</v>
      </c>
      <c r="E191" s="2">
        <v>118704742.59</v>
      </c>
      <c r="F191" s="2">
        <v>14125.73</v>
      </c>
      <c r="G191" s="3">
        <v>1412.57</v>
      </c>
      <c r="H191">
        <f t="shared" si="2"/>
        <v>2017</v>
      </c>
      <c r="K191" s="6"/>
      <c r="L191" s="6"/>
      <c r="M191" s="6"/>
    </row>
    <row r="192" spans="2:13" x14ac:dyDescent="0.35">
      <c r="B192" t="s">
        <v>177</v>
      </c>
      <c r="C192">
        <v>1301</v>
      </c>
      <c r="D192" s="1">
        <v>42806</v>
      </c>
      <c r="E192" s="2">
        <v>2600000</v>
      </c>
      <c r="F192" s="2">
        <v>104937.36</v>
      </c>
      <c r="G192" s="3">
        <v>41974.94</v>
      </c>
      <c r="H192">
        <f t="shared" si="2"/>
        <v>2017</v>
      </c>
      <c r="K192" s="6"/>
      <c r="L192" s="6"/>
      <c r="M192" s="6"/>
    </row>
    <row r="193" spans="2:13" x14ac:dyDescent="0.35">
      <c r="B193" t="s">
        <v>166</v>
      </c>
      <c r="C193">
        <v>1301</v>
      </c>
      <c r="D193" s="1">
        <v>42809</v>
      </c>
      <c r="E193" s="2">
        <v>7685000</v>
      </c>
      <c r="F193" s="2">
        <v>15044.03</v>
      </c>
      <c r="G193" s="3">
        <v>1504.4</v>
      </c>
      <c r="H193">
        <f t="shared" si="2"/>
        <v>2017</v>
      </c>
      <c r="K193" s="6"/>
      <c r="L193" s="6"/>
      <c r="M193" s="6"/>
    </row>
    <row r="194" spans="2:13" x14ac:dyDescent="0.35">
      <c r="B194" t="s">
        <v>178</v>
      </c>
      <c r="C194">
        <v>1301</v>
      </c>
      <c r="D194" s="1">
        <v>42809</v>
      </c>
      <c r="E194" s="2">
        <v>2500000</v>
      </c>
      <c r="F194" s="2">
        <v>42000</v>
      </c>
      <c r="G194" s="3">
        <v>12600</v>
      </c>
      <c r="H194">
        <f t="shared" si="2"/>
        <v>2017</v>
      </c>
      <c r="K194" s="6"/>
      <c r="L194" s="6"/>
      <c r="M194" s="6"/>
    </row>
    <row r="195" spans="2:13" x14ac:dyDescent="0.35">
      <c r="B195" t="s">
        <v>175</v>
      </c>
      <c r="C195">
        <v>1301</v>
      </c>
      <c r="D195" s="1">
        <v>42854</v>
      </c>
      <c r="E195" s="2">
        <v>28570851.16</v>
      </c>
      <c r="F195" s="2">
        <v>576510.25</v>
      </c>
      <c r="G195" s="3">
        <v>172953.08</v>
      </c>
      <c r="H195">
        <f t="shared" si="2"/>
        <v>2017</v>
      </c>
      <c r="K195" s="6"/>
      <c r="L195" s="6"/>
      <c r="M195" s="6"/>
    </row>
    <row r="196" spans="2:13" x14ac:dyDescent="0.35">
      <c r="B196" t="s">
        <v>181</v>
      </c>
      <c r="C196">
        <v>1301</v>
      </c>
      <c r="D196" s="1">
        <v>42849</v>
      </c>
      <c r="E196" s="2">
        <v>11250000</v>
      </c>
      <c r="F196" s="2">
        <v>133151.01999999999</v>
      </c>
      <c r="G196" s="3">
        <v>93205.71</v>
      </c>
      <c r="H196">
        <f t="shared" si="2"/>
        <v>2017</v>
      </c>
      <c r="K196" s="6"/>
      <c r="L196" s="6"/>
      <c r="M196" s="6"/>
    </row>
    <row r="197" spans="2:13" x14ac:dyDescent="0.35">
      <c r="B197" t="s">
        <v>180</v>
      </c>
      <c r="C197">
        <v>1301</v>
      </c>
      <c r="D197" s="1">
        <v>42865</v>
      </c>
      <c r="E197" s="2">
        <v>12000000</v>
      </c>
      <c r="F197" s="2">
        <v>83936.26</v>
      </c>
      <c r="G197" s="3">
        <v>67149.009999999995</v>
      </c>
      <c r="H197">
        <f t="shared" si="2"/>
        <v>2017</v>
      </c>
      <c r="K197" s="6"/>
      <c r="L197" s="6"/>
      <c r="M197" s="6"/>
    </row>
    <row r="198" spans="2:13" x14ac:dyDescent="0.35">
      <c r="B198" t="s">
        <v>169</v>
      </c>
      <c r="C198">
        <v>1301</v>
      </c>
      <c r="D198" s="1">
        <v>42637</v>
      </c>
      <c r="E198" s="2">
        <v>13100000</v>
      </c>
      <c r="F198" s="2">
        <v>121336.7</v>
      </c>
      <c r="G198" s="3">
        <v>36401.01</v>
      </c>
      <c r="H198">
        <f t="shared" si="2"/>
        <v>2016</v>
      </c>
      <c r="K198" s="6"/>
      <c r="L198" s="6"/>
      <c r="M198" s="6"/>
    </row>
    <row r="199" spans="2:13" x14ac:dyDescent="0.35">
      <c r="B199" t="s">
        <v>190</v>
      </c>
      <c r="C199">
        <v>1301</v>
      </c>
      <c r="D199" s="1">
        <v>43019</v>
      </c>
      <c r="E199" s="2">
        <v>63376198.310000002</v>
      </c>
      <c r="F199" s="2">
        <v>19656.95</v>
      </c>
      <c r="G199" s="3">
        <v>5897.09</v>
      </c>
      <c r="H199">
        <f t="shared" si="2"/>
        <v>2017</v>
      </c>
      <c r="K199" s="6"/>
      <c r="L199" s="6"/>
      <c r="M199" s="6"/>
    </row>
    <row r="200" spans="2:13" x14ac:dyDescent="0.35">
      <c r="B200" t="s">
        <v>186</v>
      </c>
      <c r="C200">
        <v>1301</v>
      </c>
      <c r="D200" s="1">
        <v>42999</v>
      </c>
      <c r="E200" s="2">
        <v>25000000</v>
      </c>
      <c r="F200" s="2">
        <v>10548.5</v>
      </c>
      <c r="G200" s="3">
        <v>2109.6999999999998</v>
      </c>
      <c r="H200">
        <f t="shared" ref="H200:H209" si="3">YEAR(D200)</f>
        <v>2017</v>
      </c>
      <c r="K200" s="6"/>
      <c r="L200" s="6"/>
      <c r="M200" s="6"/>
    </row>
    <row r="201" spans="2:13" x14ac:dyDescent="0.35">
      <c r="B201" t="s">
        <v>188</v>
      </c>
      <c r="C201">
        <v>1301</v>
      </c>
      <c r="D201" s="1">
        <v>42956</v>
      </c>
      <c r="E201" s="2">
        <v>41004098</v>
      </c>
      <c r="F201" s="2">
        <v>675.98</v>
      </c>
      <c r="G201" s="3">
        <v>337.99</v>
      </c>
      <c r="H201">
        <f t="shared" si="3"/>
        <v>2017</v>
      </c>
      <c r="K201" s="6"/>
      <c r="L201" s="6"/>
      <c r="M201" s="6"/>
    </row>
    <row r="202" spans="2:13" x14ac:dyDescent="0.35">
      <c r="B202" t="s">
        <v>183</v>
      </c>
      <c r="C202">
        <v>1301</v>
      </c>
      <c r="D202" s="1">
        <v>43006</v>
      </c>
      <c r="E202" s="2">
        <v>30846121.719999999</v>
      </c>
      <c r="F202" s="2">
        <v>347728.79</v>
      </c>
      <c r="G202" s="3">
        <v>173864.4</v>
      </c>
      <c r="H202">
        <f t="shared" si="3"/>
        <v>2017</v>
      </c>
      <c r="K202" s="6"/>
      <c r="L202" s="6"/>
      <c r="M202" s="6"/>
    </row>
    <row r="203" spans="2:13" x14ac:dyDescent="0.35">
      <c r="B203" t="s">
        <v>184</v>
      </c>
      <c r="C203">
        <v>1301</v>
      </c>
      <c r="D203" s="1">
        <v>43059</v>
      </c>
      <c r="E203" s="2">
        <v>47776680.909999996</v>
      </c>
      <c r="F203" s="2">
        <v>374892.59</v>
      </c>
      <c r="G203" s="3">
        <v>149957.03</v>
      </c>
      <c r="H203">
        <f t="shared" si="3"/>
        <v>2017</v>
      </c>
      <c r="K203" s="6"/>
      <c r="L203" s="6"/>
      <c r="M203" s="6"/>
    </row>
    <row r="204" spans="2:13" x14ac:dyDescent="0.35">
      <c r="B204" t="s">
        <v>191</v>
      </c>
      <c r="C204">
        <v>1301</v>
      </c>
      <c r="D204" s="1">
        <v>43158</v>
      </c>
      <c r="E204" s="2">
        <v>62808667</v>
      </c>
      <c r="F204" s="2">
        <v>48628.66</v>
      </c>
      <c r="G204" s="3">
        <v>24314.33</v>
      </c>
      <c r="H204">
        <f t="shared" si="3"/>
        <v>2018</v>
      </c>
      <c r="K204" s="6"/>
      <c r="L204" s="6"/>
      <c r="M204" s="6"/>
    </row>
    <row r="205" spans="2:13" x14ac:dyDescent="0.35">
      <c r="B205" t="s">
        <v>195</v>
      </c>
      <c r="C205">
        <v>1301</v>
      </c>
      <c r="D205" s="1">
        <v>43169</v>
      </c>
      <c r="E205" s="2">
        <v>740000</v>
      </c>
      <c r="F205" s="2">
        <v>751.2</v>
      </c>
      <c r="G205" s="3">
        <v>300.48</v>
      </c>
      <c r="H205">
        <f t="shared" si="3"/>
        <v>2018</v>
      </c>
      <c r="K205" s="6"/>
      <c r="L205" s="6"/>
      <c r="M205" s="6"/>
    </row>
    <row r="206" spans="2:13" x14ac:dyDescent="0.35">
      <c r="B206" t="s">
        <v>167</v>
      </c>
      <c r="C206">
        <v>1301</v>
      </c>
      <c r="D206" s="1">
        <v>42643</v>
      </c>
      <c r="E206" s="2">
        <v>48177857.039999999</v>
      </c>
      <c r="F206" s="2">
        <v>525804.42000000004</v>
      </c>
      <c r="G206" s="3">
        <v>262902.21000000002</v>
      </c>
      <c r="H206">
        <f t="shared" si="3"/>
        <v>2016</v>
      </c>
      <c r="K206" s="6"/>
      <c r="L206" s="6"/>
      <c r="M206" s="6"/>
    </row>
    <row r="207" spans="2:13" x14ac:dyDescent="0.35">
      <c r="B207" t="s">
        <v>182</v>
      </c>
      <c r="C207">
        <v>1301</v>
      </c>
      <c r="D207" s="1">
        <v>42826</v>
      </c>
      <c r="E207" s="2">
        <v>8500000</v>
      </c>
      <c r="F207" s="2">
        <v>33395.660000000003</v>
      </c>
      <c r="G207" s="3">
        <v>20037.400000000001</v>
      </c>
      <c r="H207">
        <f t="shared" si="3"/>
        <v>2017</v>
      </c>
      <c r="K207" s="6"/>
      <c r="L207" s="6"/>
      <c r="M207" s="6"/>
    </row>
    <row r="208" spans="2:13" x14ac:dyDescent="0.35">
      <c r="B208" t="s">
        <v>194</v>
      </c>
      <c r="C208">
        <v>1301</v>
      </c>
      <c r="D208" s="1">
        <v>43362</v>
      </c>
      <c r="E208" s="2">
        <v>140000</v>
      </c>
      <c r="F208" s="2">
        <v>61.7</v>
      </c>
      <c r="G208" s="3">
        <v>30.85</v>
      </c>
      <c r="H208">
        <f t="shared" si="3"/>
        <v>2018</v>
      </c>
      <c r="K208" s="6"/>
      <c r="L208" s="6"/>
      <c r="M208" s="6"/>
    </row>
    <row r="209" spans="2:13" x14ac:dyDescent="0.35">
      <c r="B209" t="s">
        <v>192</v>
      </c>
      <c r="C209">
        <v>1301</v>
      </c>
      <c r="D209" s="1">
        <v>43369</v>
      </c>
      <c r="E209" s="2">
        <v>1121720071.79</v>
      </c>
      <c r="F209" s="2">
        <v>192964.38</v>
      </c>
      <c r="G209" s="3">
        <v>77185.75</v>
      </c>
      <c r="H209">
        <f t="shared" si="3"/>
        <v>2018</v>
      </c>
      <c r="K209" s="6"/>
      <c r="L209" s="6"/>
      <c r="M209" s="6"/>
    </row>
  </sheetData>
  <autoFilter ref="B5:G209" xr:uid="{00000000-0001-0000-0100-000000000000}">
    <sortState xmlns:xlrd2="http://schemas.microsoft.com/office/spreadsheetml/2017/richdata2" ref="B8:G209">
      <sortCondition ref="B5:B209"/>
    </sortState>
  </autoFilter>
  <mergeCells count="7">
    <mergeCell ref="H5:H6"/>
    <mergeCell ref="B5:B6"/>
    <mergeCell ref="D5:D6"/>
    <mergeCell ref="E5:E6"/>
    <mergeCell ref="F5:F6"/>
    <mergeCell ref="G5:G6"/>
    <mergeCell ref="C5:C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F2C88-2B2D-42DC-8497-557F8F064AD6}">
  <dimension ref="A3:E60"/>
  <sheetViews>
    <sheetView tabSelected="1" workbookViewId="0">
      <selection activeCell="F65" sqref="F65"/>
    </sheetView>
  </sheetViews>
  <sheetFormatPr defaultRowHeight="13.5" x14ac:dyDescent="0.35"/>
  <cols>
    <col min="2" max="2" width="17.875" bestFit="1" customWidth="1"/>
    <col min="3" max="3" width="13.8125" bestFit="1" customWidth="1"/>
    <col min="4" max="4" width="13.6875" bestFit="1" customWidth="1"/>
    <col min="5" max="5" width="10.1875" bestFit="1" customWidth="1"/>
    <col min="18" max="18" width="13.125" bestFit="1" customWidth="1"/>
    <col min="19" max="19" width="15.6875" bestFit="1" customWidth="1"/>
    <col min="20" max="20" width="14" bestFit="1" customWidth="1"/>
    <col min="21" max="21" width="19.125" bestFit="1" customWidth="1"/>
  </cols>
  <sheetData>
    <row r="3" spans="1:4" ht="13.9" x14ac:dyDescent="0.35">
      <c r="A3">
        <v>1</v>
      </c>
      <c r="B3" s="12" cm="1">
        <f t="array" ref="B3">INDEX(Database!G:G, MATCH(1, (Database!B:B="A20458")*(TEXT(Database!C:C, "0000")="3341")*(TEXT(Database!D:D, "dd/mm/yyyy")="15/03/2006"), 0))</f>
        <v>15.16</v>
      </c>
    </row>
    <row r="6" spans="1:4" x14ac:dyDescent="0.35">
      <c r="A6">
        <v>2</v>
      </c>
    </row>
    <row r="7" spans="1:4" x14ac:dyDescent="0.35">
      <c r="B7" t="s">
        <v>209</v>
      </c>
      <c r="C7" t="s">
        <v>231</v>
      </c>
      <c r="D7" t="s">
        <v>232</v>
      </c>
    </row>
    <row r="8" spans="1:4" x14ac:dyDescent="0.35">
      <c r="B8">
        <v>1355</v>
      </c>
      <c r="C8" s="8">
        <f>SUMIFS(Database!F:F, Database!C:C, B8)</f>
        <v>72800</v>
      </c>
      <c r="D8" s="8">
        <f>SUMIFS(Database!G:G, Database!C:C, B8)</f>
        <v>50960</v>
      </c>
    </row>
    <row r="9" spans="1:4" x14ac:dyDescent="0.35">
      <c r="B9">
        <v>1307</v>
      </c>
      <c r="C9" s="8">
        <f>SUMIFS(Database!F:F, Database!C:C, B9)</f>
        <v>549.84</v>
      </c>
      <c r="D9" s="8">
        <f>SUMIFS(Database!G:G, Database!C:C, B9)</f>
        <v>219.94</v>
      </c>
    </row>
    <row r="10" spans="1:4" x14ac:dyDescent="0.35">
      <c r="B10">
        <v>1314</v>
      </c>
      <c r="C10" s="8">
        <f>SUMIFS(Database!F:F, Database!C:C, B10)</f>
        <v>126047.79</v>
      </c>
      <c r="D10" s="8">
        <f>SUMIFS(Database!G:G, Database!C:C, B10)</f>
        <v>39914.160000000003</v>
      </c>
    </row>
    <row r="11" spans="1:4" x14ac:dyDescent="0.35">
      <c r="B11">
        <v>1304</v>
      </c>
      <c r="C11" s="8">
        <f>SUMIFS(Database!F:F, Database!C:C, B11)</f>
        <v>510314.29999999993</v>
      </c>
      <c r="D11" s="8">
        <f>SUMIFS(Database!G:G, Database!C:C, B11)</f>
        <v>267895.81999999995</v>
      </c>
    </row>
    <row r="12" spans="1:4" x14ac:dyDescent="0.35">
      <c r="B12">
        <v>3351</v>
      </c>
      <c r="C12" s="8">
        <f>SUMIFS(Database!F:F, Database!C:C, B12)</f>
        <v>158.6</v>
      </c>
      <c r="D12" s="8">
        <f>SUMIFS(Database!G:G, Database!C:C, B12)</f>
        <v>80.319999999999993</v>
      </c>
    </row>
    <row r="13" spans="1:4" x14ac:dyDescent="0.35">
      <c r="B13">
        <v>3301</v>
      </c>
      <c r="C13" s="8">
        <f>SUMIFS(Database!F:F, Database!C:C, B13)</f>
        <v>151670.94</v>
      </c>
      <c r="D13" s="8">
        <f>SUMIFS(Database!G:G, Database!C:C, B13)</f>
        <v>47222.729999999996</v>
      </c>
    </row>
    <row r="14" spans="1:4" x14ac:dyDescent="0.35">
      <c r="B14">
        <v>1401</v>
      </c>
      <c r="C14" s="8">
        <f>SUMIFS(Database!F:F, Database!C:C, B14)</f>
        <v>36352.43</v>
      </c>
      <c r="D14" s="8">
        <f>SUMIFS(Database!G:G, Database!C:C, B14)</f>
        <v>13033.54</v>
      </c>
    </row>
    <row r="15" spans="1:4" x14ac:dyDescent="0.35">
      <c r="B15">
        <v>1403</v>
      </c>
      <c r="C15" s="8">
        <f>SUMIFS(Database!F:F, Database!C:C, B15)</f>
        <v>907444</v>
      </c>
      <c r="D15" s="8">
        <f>SUMIFS(Database!G:G, Database!C:C, B15)</f>
        <v>407569.83999999997</v>
      </c>
    </row>
    <row r="16" spans="1:4" x14ac:dyDescent="0.35">
      <c r="B16">
        <v>3341</v>
      </c>
      <c r="C16" s="8">
        <f>SUMIFS(Database!F:F, Database!C:C, B16)</f>
        <v>216685.38</v>
      </c>
      <c r="D16" s="8">
        <f>SUMIFS(Database!G:G, Database!C:C, B16)</f>
        <v>293105.11</v>
      </c>
    </row>
    <row r="17" spans="1:5" x14ac:dyDescent="0.35">
      <c r="B17">
        <v>1301</v>
      </c>
      <c r="C17" s="8">
        <f>SUMIFS(Database!F:F, Database!C:C, B17)</f>
        <v>9940186.6400000006</v>
      </c>
      <c r="D17" s="8">
        <f>SUMIFS(Database!G:G, Database!C:C, B17)</f>
        <v>4773692.2399999993</v>
      </c>
    </row>
    <row r="18" spans="1:5" x14ac:dyDescent="0.35">
      <c r="B18">
        <v>3311</v>
      </c>
      <c r="C18" s="8">
        <f>SUMIFS(Database!F:F, Database!C:C, B18)</f>
        <v>166172.78</v>
      </c>
      <c r="D18" s="8">
        <f>SUMIFS(Database!G:G, Database!C:C, B18)</f>
        <v>53762.229999999996</v>
      </c>
    </row>
    <row r="19" spans="1:5" x14ac:dyDescent="0.35">
      <c r="B19">
        <v>1402</v>
      </c>
      <c r="C19" s="8">
        <f>SUMIFS(Database!F:F, Database!C:C, B19)</f>
        <v>549.84</v>
      </c>
      <c r="D19" s="8">
        <f>SUMIFS(Database!G:G, Database!C:C, B19)</f>
        <v>274.92</v>
      </c>
    </row>
    <row r="21" spans="1:5" x14ac:dyDescent="0.35">
      <c r="A21" t="s">
        <v>236</v>
      </c>
    </row>
    <row r="22" spans="1:5" x14ac:dyDescent="0.35">
      <c r="B22" t="s">
        <v>233</v>
      </c>
      <c r="C22" t="s">
        <v>231</v>
      </c>
      <c r="D22" t="s">
        <v>232</v>
      </c>
      <c r="E22" t="s">
        <v>234</v>
      </c>
    </row>
    <row r="23" spans="1:5" x14ac:dyDescent="0.35">
      <c r="B23">
        <v>2005</v>
      </c>
      <c r="C23" s="8">
        <f>SUMIFS(Database!F:F, Database!H:H, B23)</f>
        <v>3266.65</v>
      </c>
      <c r="D23">
        <f>SUMIFS(Database!G:G, Database!H:H, B23)</f>
        <v>1444.6200000000001</v>
      </c>
      <c r="E23" s="8">
        <f>Table2[[#This Row],[Total Losses]]/Table2[[#This Row],[Total Premium]]</f>
        <v>0.44223286853504357</v>
      </c>
    </row>
    <row r="24" spans="1:5" x14ac:dyDescent="0.35">
      <c r="B24">
        <v>2006</v>
      </c>
      <c r="C24" s="8">
        <f>SUMIFS(Database!F:F, Database!H:H, B24)</f>
        <v>64823</v>
      </c>
      <c r="D24">
        <f>SUMIFS(Database!G:G, Database!H:H, B24)</f>
        <v>45398.249999999993</v>
      </c>
      <c r="E24" s="8">
        <f>Table2[[#This Row],[Total Losses]]/Table2[[#This Row],[Total Premium]]</f>
        <v>0.70034169970535143</v>
      </c>
    </row>
    <row r="25" spans="1:5" x14ac:dyDescent="0.35">
      <c r="B25">
        <v>2007</v>
      </c>
      <c r="C25" s="8">
        <f>SUMIFS(Database!F:F, Database!H:H, B25)</f>
        <v>48536.30999999999</v>
      </c>
      <c r="D25">
        <f>SUMIFS(Database!G:G, Database!H:H, B25)</f>
        <v>25636.9</v>
      </c>
      <c r="E25" s="8">
        <f>Table2[[#This Row],[Total Losses]]/Table2[[#This Row],[Total Premium]]</f>
        <v>0.52820043386075299</v>
      </c>
    </row>
    <row r="26" spans="1:5" x14ac:dyDescent="0.35">
      <c r="B26">
        <v>2008</v>
      </c>
      <c r="C26" s="8">
        <f>SUMIFS(Database!F:F, Database!H:H, B26)</f>
        <v>295293.38</v>
      </c>
      <c r="D26">
        <f>SUMIFS(Database!G:G, Database!H:H, B26)</f>
        <v>104070.65000000001</v>
      </c>
      <c r="E26" s="8">
        <f>Table2[[#This Row],[Total Losses]]/Table2[[#This Row],[Total Premium]]</f>
        <v>0.35243136842417533</v>
      </c>
    </row>
    <row r="27" spans="1:5" x14ac:dyDescent="0.35">
      <c r="B27">
        <v>2009</v>
      </c>
      <c r="C27" s="8">
        <f>SUMIFS(Database!F:F, Database!H:H, B27)</f>
        <v>895399.98999999987</v>
      </c>
      <c r="D27">
        <f>SUMIFS(Database!G:G, Database!H:H, B27)</f>
        <v>430956.24</v>
      </c>
      <c r="E27" s="8">
        <f>Table2[[#This Row],[Total Losses]]/Table2[[#This Row],[Total Premium]]</f>
        <v>0.48130025107549984</v>
      </c>
    </row>
    <row r="28" spans="1:5" x14ac:dyDescent="0.35">
      <c r="B28">
        <v>2010</v>
      </c>
      <c r="C28" s="8">
        <f>SUMIFS(Database!F:F, Database!H:H, B28)</f>
        <v>440131.22000000003</v>
      </c>
      <c r="D28">
        <f>SUMIFS(Database!G:G, Database!H:H, B28)</f>
        <v>164698.34999999998</v>
      </c>
      <c r="E28" s="8">
        <f>Table2[[#This Row],[Total Losses]]/Table2[[#This Row],[Total Premium]]</f>
        <v>0.37420283432745344</v>
      </c>
    </row>
    <row r="29" spans="1:5" x14ac:dyDescent="0.35">
      <c r="B29">
        <v>2011</v>
      </c>
      <c r="C29" s="8">
        <f>SUMIFS(Database!F:F, Database!H:H, B29)</f>
        <v>301203.99</v>
      </c>
      <c r="D29">
        <f>SUMIFS(Database!G:G, Database!H:H, B29)</f>
        <v>189272.39999999997</v>
      </c>
      <c r="E29" s="8">
        <f>Table2[[#This Row],[Total Losses]]/Table2[[#This Row],[Total Premium]]</f>
        <v>0.62838609807260515</v>
      </c>
    </row>
    <row r="30" spans="1:5" x14ac:dyDescent="0.35">
      <c r="B30">
        <v>2012</v>
      </c>
      <c r="C30" s="8">
        <f>SUMIFS(Database!F:F, Database!H:H, B30)</f>
        <v>188879.09000000003</v>
      </c>
      <c r="D30">
        <f>SUMIFS(Database!G:G, Database!H:H, B30)</f>
        <v>152904.66999999998</v>
      </c>
      <c r="E30" s="8">
        <f>Table2[[#This Row],[Total Losses]]/Table2[[#This Row],[Total Premium]]</f>
        <v>0.80953730770303878</v>
      </c>
    </row>
    <row r="31" spans="1:5" x14ac:dyDescent="0.35">
      <c r="B31">
        <v>2013</v>
      </c>
      <c r="C31" s="8">
        <f>SUMIFS(Database!F:F, Database!H:H, B31)</f>
        <v>743868.33</v>
      </c>
      <c r="D31">
        <f>SUMIFS(Database!G:G, Database!H:H, B31)</f>
        <v>287281.34999999998</v>
      </c>
      <c r="E31" s="8">
        <f>Table2[[#This Row],[Total Losses]]/Table2[[#This Row],[Total Premium]]</f>
        <v>0.38619919468812441</v>
      </c>
    </row>
    <row r="32" spans="1:5" x14ac:dyDescent="0.35">
      <c r="B32">
        <v>2014</v>
      </c>
      <c r="C32" s="8">
        <f>SUMIFS(Database!F:F, Database!H:H, B32)</f>
        <v>2038465.84</v>
      </c>
      <c r="D32">
        <f>SUMIFS(Database!G:G, Database!H:H, B32)</f>
        <v>1177495.53</v>
      </c>
      <c r="E32" s="8">
        <f>Table2[[#This Row],[Total Losses]]/Table2[[#This Row],[Total Premium]]</f>
        <v>0.57763809767839913</v>
      </c>
    </row>
    <row r="33" spans="1:5" x14ac:dyDescent="0.35">
      <c r="B33">
        <v>2015</v>
      </c>
      <c r="C33" s="8">
        <f>SUMIFS(Database!F:F, Database!H:H, B33)</f>
        <v>2430958.67</v>
      </c>
      <c r="D33">
        <f>SUMIFS(Database!G:G, Database!H:H, B33)</f>
        <v>1190709.1199999999</v>
      </c>
      <c r="E33" s="8">
        <f>Table2[[#This Row],[Total Losses]]/Table2[[#This Row],[Total Premium]]</f>
        <v>0.48981051578305934</v>
      </c>
    </row>
    <row r="34" spans="1:5" x14ac:dyDescent="0.35">
      <c r="B34">
        <v>2016</v>
      </c>
      <c r="C34" s="8">
        <f>SUMIFS(Database!F:F, Database!H:H, B34)</f>
        <v>2352048.4699999997</v>
      </c>
      <c r="D34">
        <f>SUMIFS(Database!G:G, Database!H:H, B34)</f>
        <v>1213786.9300000002</v>
      </c>
      <c r="E34" s="8">
        <f>Table2[[#This Row],[Total Losses]]/Table2[[#This Row],[Total Premium]]</f>
        <v>0.51605523673583154</v>
      </c>
    </row>
    <row r="35" spans="1:5" x14ac:dyDescent="0.35">
      <c r="B35">
        <v>2017</v>
      </c>
      <c r="C35" s="8">
        <f>SUMIFS(Database!F:F, Database!H:H, B35)</f>
        <v>1962749.04</v>
      </c>
      <c r="D35">
        <f>SUMIFS(Database!G:G, Database!H:H, B35)</f>
        <v>825816.3600000001</v>
      </c>
      <c r="E35" s="8">
        <f>Table2[[#This Row],[Total Losses]]/Table2[[#This Row],[Total Premium]]</f>
        <v>0.42074475298176689</v>
      </c>
    </row>
    <row r="36" spans="1:5" x14ac:dyDescent="0.35">
      <c r="B36">
        <v>2018</v>
      </c>
      <c r="C36" s="8">
        <f>SUMIFS(Database!F:F, Database!H:H, B36)</f>
        <v>363308.56000000006</v>
      </c>
      <c r="D36">
        <f>SUMIFS(Database!G:G, Database!H:H, B36)</f>
        <v>138259.48000000001</v>
      </c>
      <c r="E36" s="8">
        <f>Table2[[#This Row],[Total Losses]]/Table2[[#This Row],[Total Premium]]</f>
        <v>0.38055662657659373</v>
      </c>
    </row>
    <row r="40" spans="1:5" x14ac:dyDescent="0.35">
      <c r="A40">
        <v>5</v>
      </c>
      <c r="B40" s="9" t="s">
        <v>235</v>
      </c>
      <c r="C40" t="s">
        <v>231</v>
      </c>
      <c r="D40" t="s">
        <v>232</v>
      </c>
      <c r="E40" t="s">
        <v>234</v>
      </c>
    </row>
    <row r="41" spans="1:5" x14ac:dyDescent="0.35">
      <c r="B41" s="10">
        <v>2005</v>
      </c>
      <c r="C41" s="8">
        <v>3266.65</v>
      </c>
      <c r="D41" s="8">
        <v>1444.6200000000001</v>
      </c>
      <c r="E41" s="11">
        <v>0.44223286853504357</v>
      </c>
    </row>
    <row r="42" spans="1:5" x14ac:dyDescent="0.35">
      <c r="B42" s="10">
        <v>2006</v>
      </c>
      <c r="C42" s="8">
        <v>64823</v>
      </c>
      <c r="D42" s="8">
        <v>45398.249999999993</v>
      </c>
      <c r="E42" s="11">
        <v>0.70034169970535143</v>
      </c>
    </row>
    <row r="43" spans="1:5" x14ac:dyDescent="0.35">
      <c r="B43" s="10">
        <v>2007</v>
      </c>
      <c r="C43" s="8">
        <v>48536.30999999999</v>
      </c>
      <c r="D43" s="8">
        <v>25636.9</v>
      </c>
      <c r="E43" s="11">
        <v>0.52820043386075299</v>
      </c>
    </row>
    <row r="44" spans="1:5" x14ac:dyDescent="0.35">
      <c r="B44" s="10">
        <v>2008</v>
      </c>
      <c r="C44" s="8">
        <v>295293.38</v>
      </c>
      <c r="D44" s="8">
        <v>104070.65000000001</v>
      </c>
      <c r="E44" s="11">
        <v>0.35243136842417533</v>
      </c>
    </row>
    <row r="45" spans="1:5" x14ac:dyDescent="0.35">
      <c r="B45" s="10">
        <v>2009</v>
      </c>
      <c r="C45" s="8">
        <v>895399.98999999987</v>
      </c>
      <c r="D45" s="8">
        <v>430956.24</v>
      </c>
      <c r="E45" s="11">
        <v>0.48130025107549984</v>
      </c>
    </row>
    <row r="46" spans="1:5" x14ac:dyDescent="0.35">
      <c r="B46" s="10">
        <v>2010</v>
      </c>
      <c r="C46" s="8">
        <v>440131.22000000003</v>
      </c>
      <c r="D46" s="8">
        <v>164698.34999999998</v>
      </c>
      <c r="E46" s="11">
        <v>0.37420283432745344</v>
      </c>
    </row>
    <row r="47" spans="1:5" x14ac:dyDescent="0.35">
      <c r="B47" s="10">
        <v>2011</v>
      </c>
      <c r="C47" s="8">
        <v>301203.99</v>
      </c>
      <c r="D47" s="8">
        <v>189272.39999999997</v>
      </c>
      <c r="E47" s="11">
        <v>0.62838609807260515</v>
      </c>
    </row>
    <row r="48" spans="1:5" x14ac:dyDescent="0.35">
      <c r="B48" s="10">
        <v>2012</v>
      </c>
      <c r="C48" s="8">
        <v>188879.09000000003</v>
      </c>
      <c r="D48" s="8">
        <v>152904.66999999998</v>
      </c>
      <c r="E48" s="11">
        <v>0.80953730770303878</v>
      </c>
    </row>
    <row r="49" spans="1:5" x14ac:dyDescent="0.35">
      <c r="B49" s="10">
        <v>2013</v>
      </c>
      <c r="C49" s="8">
        <v>743868.33</v>
      </c>
      <c r="D49" s="8">
        <v>287281.34999999998</v>
      </c>
      <c r="E49" s="11">
        <v>0.38619919468812441</v>
      </c>
    </row>
    <row r="50" spans="1:5" x14ac:dyDescent="0.35">
      <c r="B50" s="10">
        <v>2014</v>
      </c>
      <c r="C50" s="8">
        <v>2038465.84</v>
      </c>
      <c r="D50" s="8">
        <v>1177495.53</v>
      </c>
      <c r="E50" s="11">
        <v>0.57763809767839913</v>
      </c>
    </row>
    <row r="51" spans="1:5" x14ac:dyDescent="0.35">
      <c r="B51" s="10">
        <v>2015</v>
      </c>
      <c r="C51" s="8">
        <v>2430958.67</v>
      </c>
      <c r="D51" s="8">
        <v>1190709.1199999999</v>
      </c>
      <c r="E51" s="11">
        <v>0.48981051578305934</v>
      </c>
    </row>
    <row r="52" spans="1:5" x14ac:dyDescent="0.35">
      <c r="B52" s="10">
        <v>2016</v>
      </c>
      <c r="C52" s="8">
        <v>2352048.4699999997</v>
      </c>
      <c r="D52" s="8">
        <v>1213786.9300000002</v>
      </c>
      <c r="E52" s="11">
        <v>0.51605523673583154</v>
      </c>
    </row>
    <row r="53" spans="1:5" x14ac:dyDescent="0.35">
      <c r="B53" s="10">
        <v>2017</v>
      </c>
      <c r="C53" s="8">
        <v>1962749.04</v>
      </c>
      <c r="D53" s="8">
        <v>825816.3600000001</v>
      </c>
      <c r="E53" s="11">
        <v>0.42074475298176689</v>
      </c>
    </row>
    <row r="54" spans="1:5" x14ac:dyDescent="0.35">
      <c r="B54" s="10">
        <v>2018</v>
      </c>
      <c r="C54" s="8">
        <v>363308.56000000006</v>
      </c>
      <c r="D54" s="8">
        <v>138259.48000000001</v>
      </c>
      <c r="E54" s="11">
        <v>0.38055662657659373</v>
      </c>
    </row>
    <row r="57" spans="1:5" x14ac:dyDescent="0.35">
      <c r="A57">
        <v>6</v>
      </c>
      <c r="B57" s="8">
        <f>LARGE(Database!G7:G209,10)</f>
        <v>159957.9</v>
      </c>
    </row>
    <row r="60" spans="1:5" x14ac:dyDescent="0.35">
      <c r="A60">
        <v>7</v>
      </c>
      <c r="B60" t="s">
        <v>237</v>
      </c>
    </row>
  </sheetData>
  <sortState xmlns:xlrd2="http://schemas.microsoft.com/office/spreadsheetml/2017/richdata2" ref="B23:B36">
    <sortCondition ref="B23:B36"/>
  </sortState>
  <pageMargins left="0.7" right="0.7" top="0.75" bottom="0.75" header="0.3" footer="0.3"/>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Database</vt:lpstr>
      <vt:lpstr>Solutions</vt:lpstr>
    </vt:vector>
  </TitlesOfParts>
  <Company>Arthur J. Gallagher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Kirsty Howitt</dc:creator>
  <cp:lastModifiedBy>Adeoye Elijah</cp:lastModifiedBy>
  <cp:lastPrinted>2023-04-27T09:32:58Z</cp:lastPrinted>
  <dcterms:created xsi:type="dcterms:W3CDTF">2019-03-19T20:47:26Z</dcterms:created>
  <dcterms:modified xsi:type="dcterms:W3CDTF">2024-05-20T17:26:29Z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347b247-e90e-43a3-9d7b-004f14ae6873_Enabled">
    <vt:lpwstr>true</vt:lpwstr>
  </property>
  <property fmtid="{D5CDD505-2E9C-101B-9397-08002B2CF9AE}" pid="3" name="MSIP_Label_d347b247-e90e-43a3-9d7b-004f14ae6873_SetDate">
    <vt:lpwstr>2023-05-11T21:23:22Z</vt:lpwstr>
  </property>
  <property fmtid="{D5CDD505-2E9C-101B-9397-08002B2CF9AE}" pid="4" name="MSIP_Label_d347b247-e90e-43a3-9d7b-004f14ae6873_Method">
    <vt:lpwstr>Standard</vt:lpwstr>
  </property>
  <property fmtid="{D5CDD505-2E9C-101B-9397-08002B2CF9AE}" pid="5" name="MSIP_Label_d347b247-e90e-43a3-9d7b-004f14ae6873_Name">
    <vt:lpwstr>d347b247-e90e-43a3-9d7b-004f14ae6873</vt:lpwstr>
  </property>
  <property fmtid="{D5CDD505-2E9C-101B-9397-08002B2CF9AE}" pid="6" name="MSIP_Label_d347b247-e90e-43a3-9d7b-004f14ae6873_SiteId">
    <vt:lpwstr>76e3921f-489b-4b7e-9547-9ea297add9b5</vt:lpwstr>
  </property>
  <property fmtid="{D5CDD505-2E9C-101B-9397-08002B2CF9AE}" pid="7" name="MSIP_Label_d347b247-e90e-43a3-9d7b-004f14ae6873_ActionId">
    <vt:lpwstr>629a9974-33b7-418d-b3f6-e01f5d44ed47</vt:lpwstr>
  </property>
  <property fmtid="{D5CDD505-2E9C-101B-9397-08002B2CF9AE}" pid="8" name="MSIP_Label_d347b247-e90e-43a3-9d7b-004f14ae6873_ContentBits">
    <vt:lpwstr>0</vt:lpwstr>
  </property>
</Properties>
</file>