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kbcgroup.sharepoint.com/sites/253738/Sdilene dokumenty/Prezentace_a_školení/2024/sq_skupinka/"/>
    </mc:Choice>
  </mc:AlternateContent>
  <xr:revisionPtr revIDLastSave="859" documentId="11_6B30950F8E61A5FCC329071835688581F010805B" xr6:coauthVersionLast="47" xr6:coauthVersionMax="47" xr10:uidLastSave="{850406A9-6164-4E61-ACEE-914BCF7B1AFF}"/>
  <bookViews>
    <workbookView xWindow="-120" yWindow="-120" windowWidth="29040" windowHeight="15720" activeTab="2" xr2:uid="{00000000-000D-0000-FFFF-FFFF00000000}"/>
  </bookViews>
  <sheets>
    <sheet name="pop_est_params" sheetId="1" r:id="rId1"/>
    <sheet name="p_values" sheetId="2" r:id="rId2"/>
    <sheet name="brazilian_women1" sheetId="3" r:id="rId3"/>
    <sheet name="brazilian_women2" sheetId="5" r:id="rId4"/>
  </sheets>
  <definedNames>
    <definedName name="_xlchart.v1.0" hidden="1">brazilian_women1!$C$8:$C$107</definedName>
    <definedName name="_xlchart.v1.1" hidden="1">brazilian_women1!$D$8:$D$107</definedName>
    <definedName name="_xlchart.v1.2" hidden="1">brazilian_women2!$D$8:$D$107</definedName>
    <definedName name="_xlchart.v1.3" hidden="1">brazilian_women2!$C$8:$C$107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R4" i="1"/>
  <c r="Q4" i="1"/>
  <c r="P4" i="1"/>
  <c r="M2" i="1"/>
  <c r="L2" i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 s="1"/>
  <c r="C48" i="5"/>
  <c r="D48" i="5" s="1"/>
  <c r="C49" i="5"/>
  <c r="D49" i="5" s="1"/>
  <c r="C50" i="5"/>
  <c r="D50" i="5" s="1"/>
  <c r="C51" i="5"/>
  <c r="D51" i="5" s="1"/>
  <c r="C52" i="5"/>
  <c r="D52" i="5" s="1"/>
  <c r="C53" i="5"/>
  <c r="D53" i="5" s="1"/>
  <c r="C54" i="5"/>
  <c r="D54" i="5" s="1"/>
  <c r="C55" i="5"/>
  <c r="D55" i="5" s="1"/>
  <c r="C56" i="5"/>
  <c r="D56" i="5" s="1"/>
  <c r="C57" i="5"/>
  <c r="D57" i="5" s="1"/>
  <c r="C58" i="5"/>
  <c r="D58" i="5" s="1"/>
  <c r="C59" i="5"/>
  <c r="D59" i="5" s="1"/>
  <c r="C60" i="5"/>
  <c r="D60" i="5" s="1"/>
  <c r="C61" i="5"/>
  <c r="D61" i="5" s="1"/>
  <c r="C62" i="5"/>
  <c r="D62" i="5" s="1"/>
  <c r="C63" i="5"/>
  <c r="D63" i="5" s="1"/>
  <c r="C64" i="5"/>
  <c r="D64" i="5" s="1"/>
  <c r="C65" i="5"/>
  <c r="D65" i="5" s="1"/>
  <c r="C66" i="5"/>
  <c r="D66" i="5" s="1"/>
  <c r="C67" i="5"/>
  <c r="D67" i="5" s="1"/>
  <c r="C68" i="5"/>
  <c r="D68" i="5" s="1"/>
  <c r="C69" i="5"/>
  <c r="D69" i="5" s="1"/>
  <c r="C70" i="5"/>
  <c r="D70" i="5" s="1"/>
  <c r="C71" i="5"/>
  <c r="D71" i="5" s="1"/>
  <c r="C72" i="5"/>
  <c r="D72" i="5" s="1"/>
  <c r="C73" i="5"/>
  <c r="D73" i="5" s="1"/>
  <c r="C74" i="5"/>
  <c r="D74" i="5" s="1"/>
  <c r="C75" i="5"/>
  <c r="D75" i="5" s="1"/>
  <c r="C76" i="5"/>
  <c r="D76" i="5" s="1"/>
  <c r="C77" i="5"/>
  <c r="D77" i="5" s="1"/>
  <c r="C78" i="5"/>
  <c r="D78" i="5" s="1"/>
  <c r="C79" i="5"/>
  <c r="D79" i="5" s="1"/>
  <c r="C80" i="5"/>
  <c r="D80" i="5" s="1"/>
  <c r="C81" i="5"/>
  <c r="D81" i="5" s="1"/>
  <c r="C82" i="5"/>
  <c r="D82" i="5" s="1"/>
  <c r="C83" i="5"/>
  <c r="D83" i="5" s="1"/>
  <c r="C84" i="5"/>
  <c r="D84" i="5" s="1"/>
  <c r="C85" i="5"/>
  <c r="D85" i="5" s="1"/>
  <c r="C86" i="5"/>
  <c r="D86" i="5" s="1"/>
  <c r="C87" i="5"/>
  <c r="D87" i="5" s="1"/>
  <c r="C88" i="5"/>
  <c r="D88" i="5" s="1"/>
  <c r="C89" i="5"/>
  <c r="D89" i="5" s="1"/>
  <c r="C90" i="5"/>
  <c r="D90" i="5" s="1"/>
  <c r="C91" i="5"/>
  <c r="D91" i="5" s="1"/>
  <c r="C92" i="5"/>
  <c r="D92" i="5" s="1"/>
  <c r="C93" i="5"/>
  <c r="D93" i="5" s="1"/>
  <c r="C94" i="5"/>
  <c r="D94" i="5" s="1"/>
  <c r="C95" i="5"/>
  <c r="D95" i="5" s="1"/>
  <c r="C96" i="5"/>
  <c r="D96" i="5" s="1"/>
  <c r="C97" i="5"/>
  <c r="D97" i="5" s="1"/>
  <c r="C98" i="5"/>
  <c r="D98" i="5" s="1"/>
  <c r="C99" i="5"/>
  <c r="D99" i="5" s="1"/>
  <c r="C100" i="5"/>
  <c r="D100" i="5" s="1"/>
  <c r="C101" i="5"/>
  <c r="D101" i="5" s="1"/>
  <c r="C102" i="5"/>
  <c r="D102" i="5" s="1"/>
  <c r="C103" i="5"/>
  <c r="D103" i="5" s="1"/>
  <c r="C104" i="5"/>
  <c r="D104" i="5" s="1"/>
  <c r="C105" i="5"/>
  <c r="D105" i="5" s="1"/>
  <c r="C106" i="5"/>
  <c r="D106" i="5" s="1"/>
  <c r="C107" i="5"/>
  <c r="D107" i="5" s="1"/>
  <c r="K5" i="5"/>
  <c r="K6" i="5"/>
  <c r="L6" i="5" s="1"/>
  <c r="O7" i="3"/>
  <c r="O6" i="3"/>
  <c r="K7" i="3"/>
  <c r="L7" i="3" s="1"/>
  <c r="K6" i="3"/>
  <c r="L6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V10" i="2"/>
  <c r="Q23" i="2"/>
  <c r="V7" i="2"/>
  <c r="V8" i="2"/>
  <c r="V9" i="2"/>
  <c r="P23" i="2"/>
  <c r="V6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K2" i="1"/>
  <c r="C18" i="1"/>
  <c r="C22" i="1"/>
  <c r="C21" i="1"/>
  <c r="C9" i="1"/>
  <c r="C8" i="1"/>
  <c r="C7" i="1"/>
  <c r="C6" i="1"/>
  <c r="C5" i="1"/>
  <c r="C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0" i="1"/>
  <c r="C19" i="1"/>
  <c r="C17" i="1"/>
  <c r="C16" i="1"/>
  <c r="C15" i="1"/>
  <c r="C14" i="1"/>
  <c r="C13" i="1"/>
  <c r="C12" i="1"/>
  <c r="C11" i="1"/>
  <c r="C10" i="1"/>
  <c r="V38" i="1"/>
  <c r="V102" i="1"/>
  <c r="V71" i="1"/>
  <c r="V24" i="1"/>
  <c r="V88" i="1"/>
  <c r="V26" i="1"/>
  <c r="V90" i="1"/>
  <c r="V27" i="1"/>
  <c r="V91" i="1"/>
  <c r="U13" i="1"/>
  <c r="U77" i="1"/>
  <c r="U54" i="1"/>
  <c r="U74" i="1"/>
  <c r="U47" i="1"/>
  <c r="U42" i="1"/>
  <c r="U32" i="1"/>
  <c r="U96" i="1"/>
  <c r="U10" i="1"/>
  <c r="U27" i="1"/>
  <c r="U91" i="1"/>
  <c r="U99" i="1"/>
  <c r="U73" i="1"/>
  <c r="V64" i="1"/>
  <c r="V67" i="1"/>
  <c r="U53" i="1"/>
  <c r="U87" i="1"/>
  <c r="U17" i="1"/>
  <c r="V46" i="1"/>
  <c r="V7" i="1"/>
  <c r="V79" i="1"/>
  <c r="V32" i="1"/>
  <c r="V96" i="1"/>
  <c r="V34" i="1"/>
  <c r="V98" i="1"/>
  <c r="V35" i="1"/>
  <c r="V99" i="1"/>
  <c r="V13" i="1"/>
  <c r="U21" i="1"/>
  <c r="U85" i="1"/>
  <c r="U62" i="1"/>
  <c r="U55" i="1"/>
  <c r="U82" i="1"/>
  <c r="U40" i="1"/>
  <c r="U26" i="1"/>
  <c r="U58" i="1"/>
  <c r="U35" i="1"/>
  <c r="V6" i="1"/>
  <c r="V56" i="1"/>
  <c r="V59" i="1"/>
  <c r="U45" i="1"/>
  <c r="U15" i="1"/>
  <c r="I6" i="1"/>
  <c r="V33" i="1"/>
  <c r="U94" i="1"/>
  <c r="V54" i="1"/>
  <c r="V15" i="1"/>
  <c r="V87" i="1"/>
  <c r="V40" i="1"/>
  <c r="V42" i="1"/>
  <c r="V21" i="1"/>
  <c r="V43" i="1"/>
  <c r="V29" i="1"/>
  <c r="V37" i="1"/>
  <c r="U29" i="1"/>
  <c r="U93" i="1"/>
  <c r="U6" i="1"/>
  <c r="U70" i="1"/>
  <c r="U63" i="1"/>
  <c r="U48" i="1"/>
  <c r="U66" i="1"/>
  <c r="U98" i="1"/>
  <c r="U43" i="1"/>
  <c r="U4" i="1"/>
  <c r="U51" i="1"/>
  <c r="V25" i="1"/>
  <c r="V93" i="1"/>
  <c r="U86" i="1"/>
  <c r="U9" i="1"/>
  <c r="V78" i="1"/>
  <c r="V66" i="1"/>
  <c r="V101" i="1"/>
  <c r="U8" i="1"/>
  <c r="U67" i="1"/>
  <c r="V62" i="1"/>
  <c r="V23" i="1"/>
  <c r="V95" i="1"/>
  <c r="V48" i="1"/>
  <c r="V50" i="1"/>
  <c r="V45" i="1"/>
  <c r="V51" i="1"/>
  <c r="V69" i="1"/>
  <c r="V61" i="1"/>
  <c r="U37" i="1"/>
  <c r="U101" i="1"/>
  <c r="U14" i="1"/>
  <c r="U78" i="1"/>
  <c r="U7" i="1"/>
  <c r="U71" i="1"/>
  <c r="U56" i="1"/>
  <c r="V70" i="1"/>
  <c r="V58" i="1"/>
  <c r="U22" i="1"/>
  <c r="U64" i="1"/>
  <c r="V55" i="1"/>
  <c r="V12" i="1"/>
  <c r="U23" i="1"/>
  <c r="U92" i="1"/>
  <c r="V22" i="1"/>
  <c r="V86" i="1"/>
  <c r="V47" i="1"/>
  <c r="V8" i="1"/>
  <c r="V72" i="1"/>
  <c r="V10" i="1"/>
  <c r="V74" i="1"/>
  <c r="V11" i="1"/>
  <c r="V75" i="1"/>
  <c r="V5" i="1"/>
  <c r="U61" i="1"/>
  <c r="U90" i="1"/>
  <c r="U38" i="1"/>
  <c r="U102" i="1"/>
  <c r="U31" i="1"/>
  <c r="U95" i="1"/>
  <c r="U16" i="1"/>
  <c r="U80" i="1"/>
  <c r="U11" i="1"/>
  <c r="U75" i="1"/>
  <c r="V31" i="1"/>
  <c r="V97" i="1"/>
  <c r="V85" i="1"/>
  <c r="U59" i="1"/>
  <c r="V39" i="1"/>
  <c r="V77" i="1"/>
  <c r="U50" i="1"/>
  <c r="U72" i="1"/>
  <c r="V30" i="1"/>
  <c r="V94" i="1"/>
  <c r="V63" i="1"/>
  <c r="V16" i="1"/>
  <c r="V80" i="1"/>
  <c r="V18" i="1"/>
  <c r="V82" i="1"/>
  <c r="V19" i="1"/>
  <c r="V83" i="1"/>
  <c r="U5" i="1"/>
  <c r="U69" i="1"/>
  <c r="U46" i="1"/>
  <c r="U34" i="1"/>
  <c r="U39" i="1"/>
  <c r="U103" i="1"/>
  <c r="U24" i="1"/>
  <c r="U88" i="1"/>
  <c r="U19" i="1"/>
  <c r="U83" i="1"/>
  <c r="I7" i="1"/>
  <c r="V103" i="1"/>
  <c r="V53" i="1"/>
  <c r="U18" i="1"/>
  <c r="U79" i="1"/>
  <c r="V14" i="1"/>
  <c r="V57" i="1"/>
  <c r="V76" i="1"/>
  <c r="U30" i="1"/>
  <c r="U81" i="1"/>
  <c r="V17" i="1"/>
  <c r="U41" i="1"/>
  <c r="V73" i="1"/>
  <c r="V9" i="1"/>
  <c r="U49" i="1"/>
  <c r="U57" i="1"/>
  <c r="V81" i="1"/>
  <c r="U97" i="1"/>
  <c r="U28" i="1"/>
  <c r="V44" i="1"/>
  <c r="V60" i="1"/>
  <c r="U76" i="1"/>
  <c r="V92" i="1"/>
  <c r="U25" i="1"/>
  <c r="U33" i="1"/>
  <c r="V65" i="1"/>
  <c r="V89" i="1"/>
  <c r="U12" i="1"/>
  <c r="U20" i="1"/>
  <c r="V36" i="1"/>
  <c r="U52" i="1"/>
  <c r="V68" i="1"/>
  <c r="U84" i="1"/>
  <c r="V100" i="1"/>
  <c r="T28" i="1" l="1"/>
  <c r="S5" i="1"/>
  <c r="T80" i="1"/>
  <c r="T56" i="1"/>
  <c r="T44" i="1"/>
  <c r="T32" i="1"/>
  <c r="T8" i="1"/>
  <c r="S96" i="1"/>
  <c r="S88" i="1"/>
  <c r="S80" i="1"/>
  <c r="S72" i="1"/>
  <c r="S60" i="1"/>
  <c r="S52" i="1"/>
  <c r="S44" i="1"/>
  <c r="S36" i="1"/>
  <c r="S24" i="1"/>
  <c r="S16" i="1"/>
  <c r="S8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100" i="1"/>
  <c r="T76" i="1"/>
  <c r="T52" i="1"/>
  <c r="T48" i="1"/>
  <c r="T36" i="1"/>
  <c r="T16" i="1"/>
  <c r="S100" i="1"/>
  <c r="S92" i="1"/>
  <c r="S84" i="1"/>
  <c r="S76" i="1"/>
  <c r="S68" i="1"/>
  <c r="S56" i="1"/>
  <c r="S48" i="1"/>
  <c r="S40" i="1"/>
  <c r="S32" i="1"/>
  <c r="S28" i="1"/>
  <c r="S20" i="1"/>
  <c r="S12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T84" i="1"/>
  <c r="T68" i="1"/>
  <c r="T40" i="1"/>
  <c r="T12" i="1"/>
  <c r="S64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88" i="1"/>
  <c r="T64" i="1"/>
  <c r="T24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T96" i="1"/>
  <c r="T72" i="1"/>
  <c r="T20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92" i="1"/>
  <c r="T60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4" i="1"/>
  <c r="T4" i="1"/>
  <c r="E59" i="1"/>
  <c r="E75" i="1"/>
  <c r="E91" i="1"/>
  <c r="E51" i="1"/>
  <c r="E67" i="1"/>
  <c r="E43" i="1"/>
  <c r="E35" i="1"/>
  <c r="E83" i="1"/>
  <c r="E99" i="1"/>
  <c r="E68" i="1"/>
  <c r="E101" i="1"/>
  <c r="E84" i="1"/>
  <c r="E78" i="1"/>
  <c r="E92" i="1"/>
  <c r="E37" i="1"/>
  <c r="E69" i="1"/>
  <c r="E30" i="1"/>
  <c r="E62" i="1"/>
  <c r="E102" i="1"/>
  <c r="E39" i="1"/>
  <c r="E55" i="1"/>
  <c r="E71" i="1"/>
  <c r="E79" i="1"/>
  <c r="E87" i="1"/>
  <c r="E95" i="1"/>
  <c r="E103" i="1"/>
  <c r="E36" i="1"/>
  <c r="E60" i="1"/>
  <c r="E53" i="1"/>
  <c r="E85" i="1"/>
  <c r="E54" i="1"/>
  <c r="E94" i="1"/>
  <c r="E47" i="1"/>
  <c r="E63" i="1"/>
  <c r="E32" i="1"/>
  <c r="E40" i="1"/>
  <c r="E48" i="1"/>
  <c r="E56" i="1"/>
  <c r="E64" i="1"/>
  <c r="E72" i="1"/>
  <c r="E80" i="1"/>
  <c r="E88" i="1"/>
  <c r="E96" i="1"/>
  <c r="E52" i="1"/>
  <c r="E100" i="1"/>
  <c r="E61" i="1"/>
  <c r="E93" i="1"/>
  <c r="E46" i="1"/>
  <c r="E86" i="1"/>
  <c r="E31" i="1"/>
  <c r="E41" i="1"/>
  <c r="E57" i="1"/>
  <c r="E73" i="1"/>
  <c r="E81" i="1"/>
  <c r="E97" i="1"/>
  <c r="E44" i="1"/>
  <c r="E76" i="1"/>
  <c r="E45" i="1"/>
  <c r="E77" i="1"/>
  <c r="E38" i="1"/>
  <c r="E70" i="1"/>
  <c r="E33" i="1"/>
  <c r="E49" i="1"/>
  <c r="E65" i="1"/>
  <c r="E89" i="1"/>
  <c r="E34" i="1"/>
  <c r="E42" i="1"/>
  <c r="E50" i="1"/>
  <c r="E58" i="1"/>
  <c r="E66" i="1"/>
  <c r="E74" i="1"/>
  <c r="E82" i="1"/>
  <c r="E90" i="1"/>
  <c r="E98" i="1"/>
  <c r="I8" i="5"/>
  <c r="N6" i="5" s="1"/>
  <c r="O6" i="5" s="1"/>
  <c r="M6" i="3"/>
  <c r="N6" i="3" s="1"/>
  <c r="M7" i="3"/>
  <c r="N7" i="3" s="1"/>
  <c r="F2" i="2"/>
  <c r="F3" i="2"/>
  <c r="H7" i="1"/>
  <c r="H6" i="1"/>
  <c r="E25" i="1"/>
  <c r="U60" i="1"/>
  <c r="V41" i="1"/>
  <c r="V28" i="1"/>
  <c r="U44" i="1"/>
  <c r="V49" i="1"/>
  <c r="U68" i="1"/>
  <c r="V84" i="1"/>
  <c r="U36" i="1"/>
  <c r="V52" i="1"/>
  <c r="V20" i="1"/>
  <c r="U65" i="1"/>
  <c r="U100" i="1"/>
  <c r="U89" i="1"/>
  <c r="J7" i="1" l="1"/>
  <c r="J6" i="1"/>
  <c r="F7" i="2"/>
  <c r="F8" i="2" s="1"/>
  <c r="F9" i="2" s="1"/>
  <c r="F10" i="2" s="1"/>
  <c r="E29" i="1"/>
  <c r="E18" i="1"/>
  <c r="E6" i="1"/>
  <c r="E9" i="1"/>
  <c r="E16" i="1"/>
  <c r="E10" i="1"/>
  <c r="E24" i="1"/>
  <c r="E8" i="1"/>
  <c r="E17" i="1"/>
  <c r="E5" i="1"/>
  <c r="E26" i="1"/>
  <c r="E22" i="1"/>
  <c r="E7" i="1"/>
  <c r="E28" i="1"/>
  <c r="E13" i="1"/>
  <c r="E23" i="1"/>
  <c r="E4" i="1"/>
  <c r="E20" i="1"/>
  <c r="E19" i="1"/>
  <c r="E11" i="1"/>
  <c r="E21" i="1"/>
  <c r="E15" i="1"/>
  <c r="E12" i="1"/>
  <c r="E27" i="1"/>
  <c r="E14" i="1"/>
  <c r="D7" i="1"/>
  <c r="D4" i="1"/>
  <c r="D69" i="1"/>
  <c r="D31" i="1"/>
  <c r="D103" i="1"/>
  <c r="D102" i="1"/>
  <c r="D20" i="1"/>
  <c r="D87" i="1"/>
  <c r="D12" i="1"/>
  <c r="D86" i="1"/>
  <c r="D11" i="1"/>
  <c r="D53" i="1"/>
  <c r="D92" i="1"/>
  <c r="D28" i="1"/>
  <c r="D8" i="1"/>
  <c r="D95" i="1"/>
  <c r="D61" i="1"/>
  <c r="D17" i="1"/>
  <c r="D44" i="1"/>
  <c r="D94" i="1"/>
  <c r="D36" i="1"/>
  <c r="D71" i="1"/>
  <c r="D14" i="1"/>
  <c r="D70" i="1"/>
  <c r="D101" i="1"/>
  <c r="D37" i="1"/>
  <c r="D76" i="1"/>
  <c r="D5" i="1"/>
  <c r="D30" i="1"/>
  <c r="D100" i="1"/>
  <c r="D79" i="1"/>
  <c r="D38" i="1"/>
  <c r="D78" i="1"/>
  <c r="D9" i="1"/>
  <c r="D45" i="1"/>
  <c r="D84" i="1"/>
  <c r="D63" i="1"/>
  <c r="D22" i="1"/>
  <c r="D62" i="1"/>
  <c r="D93" i="1"/>
  <c r="D29" i="1"/>
  <c r="D68" i="1"/>
  <c r="D83" i="1"/>
  <c r="D96" i="1"/>
  <c r="D40" i="1"/>
  <c r="D32" i="1"/>
  <c r="D16" i="1"/>
  <c r="D75" i="1"/>
  <c r="D80" i="1"/>
  <c r="D91" i="1"/>
  <c r="D72" i="1"/>
  <c r="D99" i="1"/>
  <c r="D67" i="1"/>
  <c r="D59" i="1"/>
  <c r="D51" i="1"/>
  <c r="D43" i="1"/>
  <c r="D35" i="1"/>
  <c r="D27" i="1"/>
  <c r="D88" i="1"/>
  <c r="D48" i="1"/>
  <c r="D24" i="1"/>
  <c r="D98" i="1"/>
  <c r="D90" i="1"/>
  <c r="D82" i="1"/>
  <c r="D74" i="1"/>
  <c r="D66" i="1"/>
  <c r="D58" i="1"/>
  <c r="D50" i="1"/>
  <c r="D42" i="1"/>
  <c r="D34" i="1"/>
  <c r="D26" i="1"/>
  <c r="D18" i="1"/>
  <c r="D64" i="1"/>
  <c r="D97" i="1"/>
  <c r="D89" i="1"/>
  <c r="D81" i="1"/>
  <c r="D73" i="1"/>
  <c r="D65" i="1"/>
  <c r="D57" i="1"/>
  <c r="D49" i="1"/>
  <c r="D41" i="1"/>
  <c r="D33" i="1"/>
  <c r="D25" i="1"/>
  <c r="D56" i="1"/>
  <c r="D55" i="1"/>
  <c r="D85" i="1"/>
  <c r="D19" i="1"/>
  <c r="D6" i="1"/>
  <c r="D23" i="1"/>
  <c r="D47" i="1"/>
  <c r="D54" i="1"/>
  <c r="D60" i="1"/>
  <c r="D13" i="1"/>
  <c r="D39" i="1"/>
  <c r="D21" i="1"/>
  <c r="D46" i="1"/>
  <c r="D77" i="1"/>
  <c r="D10" i="1"/>
  <c r="D52" i="1"/>
  <c r="D15" i="1"/>
  <c r="I8" i="1"/>
  <c r="H8" i="1" l="1"/>
</calcChain>
</file>

<file path=xl/sharedStrings.xml><?xml version="1.0" encoding="utf-8"?>
<sst xmlns="http://schemas.openxmlformats.org/spreadsheetml/2006/main" count="75" uniqueCount="62">
  <si>
    <t>id</t>
  </si>
  <si>
    <t>(y-mean_pop)^2</t>
  </si>
  <si>
    <t>(y-mean_est_n)^2</t>
  </si>
  <si>
    <t>sample size</t>
  </si>
  <si>
    <t>head</t>
  </si>
  <si>
    <t>tail</t>
  </si>
  <si>
    <t>H0: My coin is no different from a normal coint, i. e. p(tail) = 0,5</t>
  </si>
  <si>
    <t>p(tail)</t>
  </si>
  <si>
    <t># of heads</t>
  </si>
  <si>
    <t># of tails</t>
  </si>
  <si>
    <t>1 - p(tail)</t>
  </si>
  <si>
    <t>Min</t>
  </si>
  <si>
    <t>p-value</t>
  </si>
  <si>
    <t>hht</t>
  </si>
  <si>
    <t>htt</t>
  </si>
  <si>
    <t>hth</t>
  </si>
  <si>
    <t>hhh</t>
  </si>
  <si>
    <t>ttt</t>
  </si>
  <si>
    <t>tth</t>
  </si>
  <si>
    <t>tht</t>
  </si>
  <si>
    <t>3t</t>
  </si>
  <si>
    <t>thh</t>
  </si>
  <si>
    <t>2t1h</t>
  </si>
  <si>
    <t>1t2h</t>
  </si>
  <si>
    <t>3h</t>
  </si>
  <si>
    <t>zastoupení</t>
  </si>
  <si>
    <t>Pst</t>
  </si>
  <si>
    <t>height</t>
  </si>
  <si>
    <t>mu</t>
  </si>
  <si>
    <t>s</t>
  </si>
  <si>
    <t>randnum</t>
  </si>
  <si>
    <t>vzdalenost</t>
  </si>
  <si>
    <t>výška</t>
  </si>
  <si>
    <t>vpravo</t>
  </si>
  <si>
    <t>vlevo</t>
  </si>
  <si>
    <t>Dan</t>
  </si>
  <si>
    <t>Ondra</t>
  </si>
  <si>
    <t>Vitek</t>
  </si>
  <si>
    <t>H0: Výška osoby pochází z N(m,s), kde N(m,s) je rozdělení výšky brazilských žen.</t>
  </si>
  <si>
    <t>alfa</t>
  </si>
  <si>
    <t>závěr</t>
  </si>
  <si>
    <t>dolní mez</t>
  </si>
  <si>
    <t>horní mez</t>
  </si>
  <si>
    <t>pravděpodobnost mého intervalu</t>
  </si>
  <si>
    <t>proč nesedí na SQ?</t>
  </si>
  <si>
    <t>P hodnota intervalu v normálním rozdělení.</t>
  </si>
  <si>
    <t>H0: Výška osoby (tentokrát nikoli číslo, ale interval) pochází z normálního rozdělení s danými parametry</t>
  </si>
  <si>
    <t>(tohle jen tak pro ilustraci jak to rozdělení asi vypadá)</t>
  </si>
  <si>
    <t>y_rand</t>
  </si>
  <si>
    <t>pop</t>
  </si>
  <si>
    <t>est</t>
  </si>
  <si>
    <t>odchylka</t>
  </si>
  <si>
    <t>mean</t>
  </si>
  <si>
    <t>variance</t>
  </si>
  <si>
    <t>kontrola</t>
  </si>
  <si>
    <t>c_pomoc</t>
  </si>
  <si>
    <t>d_pomoc</t>
  </si>
  <si>
    <t>e_pomoc</t>
  </si>
  <si>
    <t>pop_mean</t>
  </si>
  <si>
    <t>pop_variance</t>
  </si>
  <si>
    <t>est_mean</t>
  </si>
  <si>
    <t>est_variance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</si>
</sst>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  <font>
      <sz val="11"/>
      <color rgb="FF474747"/>
      <name val="Arial"/>
      <family val="2"/>
      <charset val="238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8">
    <xf numFmtId="0" fontId="0" fillId="0" borderId="0" xfId="0"/>
    <xf numFmtId="0" fontId="3" fillId="0" borderId="0" xfId="0" applyFont="1"/>
    <xf numFmtId="0" fontId="2" fillId="0" borderId="0" xfId="0" applyFont="1"/>
    <xf numFmtId="164" fontId="3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/>
    <xf numFmtId="0" fontId="0" fillId="0" borderId="0" xfId="0" quotePrefix="1"/>
    <xf numFmtId="9" fontId="0" fillId="0" borderId="0" xfId="1" applyFont="1"/>
    <xf numFmtId="0" fontId="6" fillId="0" borderId="0" xfId="0" quotePrefix="1" applyFont="1"/>
    <xf numFmtId="0" fontId="0" fillId="3" borderId="0" xfId="0" applyFill="1"/>
    <xf numFmtId="0" fontId="0" fillId="2" borderId="1" xfId="2" applyFont="1"/>
    <xf numFmtId="0" fontId="0" fillId="0" borderId="0" xfId="0" applyFill="1"/>
    <xf numFmtId="0" fontId="2" fillId="0" borderId="0" xfId="0" applyFont="1" applyAlignment="1"/>
    <xf numFmtId="0" fontId="7" fillId="0" borderId="0" xfId="0" applyFont="1"/>
    <xf numFmtId="165" fontId="0" fillId="0" borderId="0" xfId="0" applyNumberFormat="1"/>
    <xf numFmtId="165" fontId="5" fillId="0" borderId="0" xfId="0" applyNumberFormat="1" applyFont="1"/>
    <xf numFmtId="0" fontId="3" fillId="0" borderId="0" xfId="1" applyNumberFormat="1" applyFont="1"/>
  </cellXfs>
  <cellStyles count="3">
    <cellStyle name="Normální" xfId="0" builtinId="0"/>
    <cellStyle name="Poznámka" xfId="2" builtinId="10"/>
    <cellStyle name="Procenta" xfId="1" builtinId="5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Population</a:t>
            </a:r>
            <a:r>
              <a:rPr lang="cs-CZ" baseline="0"/>
              <a:t> vs estimated variance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pop_est_params!$T$3</c:f>
              <c:strCache>
                <c:ptCount val="1"/>
                <c:pt idx="0">
                  <c:v>pop_variance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pop_est_params!$O$4:$R$103</c15:sqref>
                  </c15:fullRef>
                  <c15:levelRef>
                    <c15:sqref>pop_est_params!$P$4:$P$103</c15:sqref>
                  </c15:levelRef>
                </c:ext>
              </c:extLst>
              <c:f>pop_est_params!$P$4:$P$103</c:f>
              <c:strCache>
                <c:ptCount val="100"/>
                <c:pt idx="0">
                  <c:v>C4</c:v>
                </c:pt>
                <c:pt idx="1">
                  <c:v>C5</c:v>
                </c:pt>
                <c:pt idx="2">
                  <c:v>C6</c:v>
                </c:pt>
                <c:pt idx="3">
                  <c:v>C7</c:v>
                </c:pt>
                <c:pt idx="4">
                  <c:v>C8</c:v>
                </c:pt>
                <c:pt idx="5">
                  <c:v>C9</c:v>
                </c:pt>
                <c:pt idx="6">
                  <c:v>C10</c:v>
                </c:pt>
                <c:pt idx="7">
                  <c:v>C11</c:v>
                </c:pt>
                <c:pt idx="8">
                  <c:v>C12</c:v>
                </c:pt>
                <c:pt idx="9">
                  <c:v>C13</c:v>
                </c:pt>
                <c:pt idx="10">
                  <c:v>C14</c:v>
                </c:pt>
                <c:pt idx="11">
                  <c:v>C15</c:v>
                </c:pt>
                <c:pt idx="12">
                  <c:v>C16</c:v>
                </c:pt>
                <c:pt idx="13">
                  <c:v>C17</c:v>
                </c:pt>
                <c:pt idx="14">
                  <c:v>C18</c:v>
                </c:pt>
                <c:pt idx="15">
                  <c:v>C19</c:v>
                </c:pt>
                <c:pt idx="16">
                  <c:v>C20</c:v>
                </c:pt>
                <c:pt idx="17">
                  <c:v>C21</c:v>
                </c:pt>
                <c:pt idx="18">
                  <c:v>C22</c:v>
                </c:pt>
                <c:pt idx="19">
                  <c:v>C23</c:v>
                </c:pt>
                <c:pt idx="20">
                  <c:v>C24</c:v>
                </c:pt>
                <c:pt idx="21">
                  <c:v>C25</c:v>
                </c:pt>
                <c:pt idx="22">
                  <c:v>C26</c:v>
                </c:pt>
                <c:pt idx="23">
                  <c:v>C27</c:v>
                </c:pt>
                <c:pt idx="24">
                  <c:v>C28</c:v>
                </c:pt>
                <c:pt idx="25">
                  <c:v>C29</c:v>
                </c:pt>
                <c:pt idx="26">
                  <c:v>C30</c:v>
                </c:pt>
                <c:pt idx="27">
                  <c:v>C31</c:v>
                </c:pt>
                <c:pt idx="28">
                  <c:v>C32</c:v>
                </c:pt>
                <c:pt idx="29">
                  <c:v>C33</c:v>
                </c:pt>
                <c:pt idx="30">
                  <c:v>C34</c:v>
                </c:pt>
                <c:pt idx="31">
                  <c:v>C35</c:v>
                </c:pt>
                <c:pt idx="32">
                  <c:v>C36</c:v>
                </c:pt>
                <c:pt idx="33">
                  <c:v>C37</c:v>
                </c:pt>
                <c:pt idx="34">
                  <c:v>C38</c:v>
                </c:pt>
                <c:pt idx="35">
                  <c:v>C39</c:v>
                </c:pt>
                <c:pt idx="36">
                  <c:v>C40</c:v>
                </c:pt>
                <c:pt idx="37">
                  <c:v>C41</c:v>
                </c:pt>
                <c:pt idx="38">
                  <c:v>C42</c:v>
                </c:pt>
                <c:pt idx="39">
                  <c:v>C43</c:v>
                </c:pt>
                <c:pt idx="40">
                  <c:v>C44</c:v>
                </c:pt>
                <c:pt idx="41">
                  <c:v>C45</c:v>
                </c:pt>
                <c:pt idx="42">
                  <c:v>C46</c:v>
                </c:pt>
                <c:pt idx="43">
                  <c:v>C47</c:v>
                </c:pt>
                <c:pt idx="44">
                  <c:v>C48</c:v>
                </c:pt>
                <c:pt idx="45">
                  <c:v>C49</c:v>
                </c:pt>
                <c:pt idx="46">
                  <c:v>C50</c:v>
                </c:pt>
                <c:pt idx="47">
                  <c:v>C51</c:v>
                </c:pt>
                <c:pt idx="48">
                  <c:v>C52</c:v>
                </c:pt>
                <c:pt idx="49">
                  <c:v>C53</c:v>
                </c:pt>
                <c:pt idx="50">
                  <c:v>C54</c:v>
                </c:pt>
                <c:pt idx="51">
                  <c:v>C55</c:v>
                </c:pt>
                <c:pt idx="52">
                  <c:v>C56</c:v>
                </c:pt>
                <c:pt idx="53">
                  <c:v>C57</c:v>
                </c:pt>
                <c:pt idx="54">
                  <c:v>C58</c:v>
                </c:pt>
                <c:pt idx="55">
                  <c:v>C59</c:v>
                </c:pt>
                <c:pt idx="56">
                  <c:v>C60</c:v>
                </c:pt>
                <c:pt idx="57">
                  <c:v>C61</c:v>
                </c:pt>
                <c:pt idx="58">
                  <c:v>C62</c:v>
                </c:pt>
                <c:pt idx="59">
                  <c:v>C63</c:v>
                </c:pt>
                <c:pt idx="60">
                  <c:v>C64</c:v>
                </c:pt>
                <c:pt idx="61">
                  <c:v>C65</c:v>
                </c:pt>
                <c:pt idx="62">
                  <c:v>C66</c:v>
                </c:pt>
                <c:pt idx="63">
                  <c:v>C67</c:v>
                </c:pt>
                <c:pt idx="64">
                  <c:v>C68</c:v>
                </c:pt>
                <c:pt idx="65">
                  <c:v>C69</c:v>
                </c:pt>
                <c:pt idx="66">
                  <c:v>C70</c:v>
                </c:pt>
                <c:pt idx="67">
                  <c:v>C71</c:v>
                </c:pt>
                <c:pt idx="68">
                  <c:v>C72</c:v>
                </c:pt>
                <c:pt idx="69">
                  <c:v>C73</c:v>
                </c:pt>
                <c:pt idx="70">
                  <c:v>C74</c:v>
                </c:pt>
                <c:pt idx="71">
                  <c:v>C75</c:v>
                </c:pt>
                <c:pt idx="72">
                  <c:v>C76</c:v>
                </c:pt>
                <c:pt idx="73">
                  <c:v>C77</c:v>
                </c:pt>
                <c:pt idx="74">
                  <c:v>C78</c:v>
                </c:pt>
                <c:pt idx="75">
                  <c:v>C79</c:v>
                </c:pt>
                <c:pt idx="76">
                  <c:v>C80</c:v>
                </c:pt>
                <c:pt idx="77">
                  <c:v>C81</c:v>
                </c:pt>
                <c:pt idx="78">
                  <c:v>C82</c:v>
                </c:pt>
                <c:pt idx="79">
                  <c:v>C83</c:v>
                </c:pt>
                <c:pt idx="80">
                  <c:v>C84</c:v>
                </c:pt>
                <c:pt idx="81">
                  <c:v>C85</c:v>
                </c:pt>
                <c:pt idx="82">
                  <c:v>C86</c:v>
                </c:pt>
                <c:pt idx="83">
                  <c:v>C87</c:v>
                </c:pt>
                <c:pt idx="84">
                  <c:v>C88</c:v>
                </c:pt>
                <c:pt idx="85">
                  <c:v>C89</c:v>
                </c:pt>
                <c:pt idx="86">
                  <c:v>C90</c:v>
                </c:pt>
                <c:pt idx="87">
                  <c:v>C91</c:v>
                </c:pt>
                <c:pt idx="88">
                  <c:v>C92</c:v>
                </c:pt>
                <c:pt idx="89">
                  <c:v>C93</c:v>
                </c:pt>
                <c:pt idx="90">
                  <c:v>C94</c:v>
                </c:pt>
                <c:pt idx="91">
                  <c:v>C95</c:v>
                </c:pt>
                <c:pt idx="92">
                  <c:v>C96</c:v>
                </c:pt>
                <c:pt idx="93">
                  <c:v>C97</c:v>
                </c:pt>
                <c:pt idx="94">
                  <c:v>C98</c:v>
                </c:pt>
                <c:pt idx="95">
                  <c:v>C99</c:v>
                </c:pt>
                <c:pt idx="96">
                  <c:v>C100</c:v>
                </c:pt>
                <c:pt idx="97">
                  <c:v>C101</c:v>
                </c:pt>
                <c:pt idx="98">
                  <c:v>C102</c:v>
                </c:pt>
                <c:pt idx="99">
                  <c:v>C103</c:v>
                </c:pt>
              </c:strCache>
            </c:strRef>
          </c:cat>
          <c:val>
            <c:numRef>
              <c:f>pop_est_params!$T$4:$T$103</c:f>
              <c:numCache>
                <c:formatCode>0.0</c:formatCode>
                <c:ptCount val="100"/>
                <c:pt idx="0">
                  <c:v>302.33959999999996</c:v>
                </c:pt>
                <c:pt idx="1">
                  <c:v>302.33959999999996</c:v>
                </c:pt>
                <c:pt idx="2">
                  <c:v>302.33959999999996</c:v>
                </c:pt>
                <c:pt idx="3">
                  <c:v>302.33959999999996</c:v>
                </c:pt>
                <c:pt idx="4">
                  <c:v>302.33959999999996</c:v>
                </c:pt>
                <c:pt idx="5">
                  <c:v>302.33959999999996</c:v>
                </c:pt>
                <c:pt idx="6">
                  <c:v>302.33959999999996</c:v>
                </c:pt>
                <c:pt idx="7">
                  <c:v>302.33959999999996</c:v>
                </c:pt>
                <c:pt idx="8">
                  <c:v>302.33959999999996</c:v>
                </c:pt>
                <c:pt idx="9">
                  <c:v>302.33959999999996</c:v>
                </c:pt>
                <c:pt idx="10">
                  <c:v>302.33959999999996</c:v>
                </c:pt>
                <c:pt idx="11">
                  <c:v>302.33959999999996</c:v>
                </c:pt>
                <c:pt idx="12">
                  <c:v>302.33959999999996</c:v>
                </c:pt>
                <c:pt idx="13">
                  <c:v>302.33959999999996</c:v>
                </c:pt>
                <c:pt idx="14">
                  <c:v>302.33959999999996</c:v>
                </c:pt>
                <c:pt idx="15">
                  <c:v>302.33959999999996</c:v>
                </c:pt>
                <c:pt idx="16">
                  <c:v>302.33959999999996</c:v>
                </c:pt>
                <c:pt idx="17">
                  <c:v>302.33959999999996</c:v>
                </c:pt>
                <c:pt idx="18">
                  <c:v>302.33959999999996</c:v>
                </c:pt>
                <c:pt idx="19">
                  <c:v>302.33959999999996</c:v>
                </c:pt>
                <c:pt idx="20">
                  <c:v>302.33959999999996</c:v>
                </c:pt>
                <c:pt idx="21">
                  <c:v>302.33959999999996</c:v>
                </c:pt>
                <c:pt idx="22">
                  <c:v>302.33959999999996</c:v>
                </c:pt>
                <c:pt idx="23">
                  <c:v>302.33959999999996</c:v>
                </c:pt>
                <c:pt idx="24">
                  <c:v>302.33959999999996</c:v>
                </c:pt>
                <c:pt idx="25">
                  <c:v>302.33959999999996</c:v>
                </c:pt>
                <c:pt idx="26">
                  <c:v>302.33959999999996</c:v>
                </c:pt>
                <c:pt idx="27">
                  <c:v>302.33959999999996</c:v>
                </c:pt>
                <c:pt idx="28">
                  <c:v>302.33959999999996</c:v>
                </c:pt>
                <c:pt idx="29">
                  <c:v>302.33959999999996</c:v>
                </c:pt>
                <c:pt idx="30">
                  <c:v>302.33959999999996</c:v>
                </c:pt>
                <c:pt idx="31">
                  <c:v>302.33959999999996</c:v>
                </c:pt>
                <c:pt idx="32">
                  <c:v>302.33959999999996</c:v>
                </c:pt>
                <c:pt idx="33">
                  <c:v>302.33959999999996</c:v>
                </c:pt>
                <c:pt idx="34">
                  <c:v>302.33959999999996</c:v>
                </c:pt>
                <c:pt idx="35">
                  <c:v>302.33959999999996</c:v>
                </c:pt>
                <c:pt idx="36">
                  <c:v>302.33959999999996</c:v>
                </c:pt>
                <c:pt idx="37">
                  <c:v>302.33959999999996</c:v>
                </c:pt>
                <c:pt idx="38">
                  <c:v>302.33959999999996</c:v>
                </c:pt>
                <c:pt idx="39">
                  <c:v>302.33959999999996</c:v>
                </c:pt>
                <c:pt idx="40">
                  <c:v>302.33959999999996</c:v>
                </c:pt>
                <c:pt idx="41">
                  <c:v>302.33959999999996</c:v>
                </c:pt>
                <c:pt idx="42">
                  <c:v>302.33959999999996</c:v>
                </c:pt>
                <c:pt idx="43">
                  <c:v>302.33959999999996</c:v>
                </c:pt>
                <c:pt idx="44">
                  <c:v>302.33959999999996</c:v>
                </c:pt>
                <c:pt idx="45">
                  <c:v>302.33959999999996</c:v>
                </c:pt>
                <c:pt idx="46">
                  <c:v>302.33959999999996</c:v>
                </c:pt>
                <c:pt idx="47">
                  <c:v>302.33959999999996</c:v>
                </c:pt>
                <c:pt idx="48">
                  <c:v>302.33959999999996</c:v>
                </c:pt>
                <c:pt idx="49">
                  <c:v>302.33959999999996</c:v>
                </c:pt>
                <c:pt idx="50">
                  <c:v>302.33959999999996</c:v>
                </c:pt>
                <c:pt idx="51">
                  <c:v>302.33959999999996</c:v>
                </c:pt>
                <c:pt idx="52">
                  <c:v>302.33959999999996</c:v>
                </c:pt>
                <c:pt idx="53">
                  <c:v>302.33959999999996</c:v>
                </c:pt>
                <c:pt idx="54">
                  <c:v>302.33959999999996</c:v>
                </c:pt>
                <c:pt idx="55">
                  <c:v>302.33959999999996</c:v>
                </c:pt>
                <c:pt idx="56">
                  <c:v>302.33959999999996</c:v>
                </c:pt>
                <c:pt idx="57">
                  <c:v>302.33959999999996</c:v>
                </c:pt>
                <c:pt idx="58">
                  <c:v>302.33959999999996</c:v>
                </c:pt>
                <c:pt idx="59">
                  <c:v>302.33959999999996</c:v>
                </c:pt>
                <c:pt idx="60">
                  <c:v>302.33959999999996</c:v>
                </c:pt>
                <c:pt idx="61">
                  <c:v>302.33959999999996</c:v>
                </c:pt>
                <c:pt idx="62">
                  <c:v>302.33959999999996</c:v>
                </c:pt>
                <c:pt idx="63">
                  <c:v>302.33959999999996</c:v>
                </c:pt>
                <c:pt idx="64">
                  <c:v>302.33959999999996</c:v>
                </c:pt>
                <c:pt idx="65">
                  <c:v>302.33959999999996</c:v>
                </c:pt>
                <c:pt idx="66">
                  <c:v>302.33959999999996</c:v>
                </c:pt>
                <c:pt idx="67">
                  <c:v>302.33959999999996</c:v>
                </c:pt>
                <c:pt idx="68">
                  <c:v>302.33959999999996</c:v>
                </c:pt>
                <c:pt idx="69">
                  <c:v>302.33959999999996</c:v>
                </c:pt>
                <c:pt idx="70">
                  <c:v>302.33959999999996</c:v>
                </c:pt>
                <c:pt idx="71">
                  <c:v>302.33959999999996</c:v>
                </c:pt>
                <c:pt idx="72">
                  <c:v>302.33959999999996</c:v>
                </c:pt>
                <c:pt idx="73">
                  <c:v>302.33959999999996</c:v>
                </c:pt>
                <c:pt idx="74">
                  <c:v>302.33959999999996</c:v>
                </c:pt>
                <c:pt idx="75">
                  <c:v>302.33959999999996</c:v>
                </c:pt>
                <c:pt idx="76">
                  <c:v>302.33959999999996</c:v>
                </c:pt>
                <c:pt idx="77">
                  <c:v>302.33959999999996</c:v>
                </c:pt>
                <c:pt idx="78">
                  <c:v>302.33959999999996</c:v>
                </c:pt>
                <c:pt idx="79">
                  <c:v>302.33959999999996</c:v>
                </c:pt>
                <c:pt idx="80">
                  <c:v>302.33959999999996</c:v>
                </c:pt>
                <c:pt idx="81">
                  <c:v>302.33959999999996</c:v>
                </c:pt>
                <c:pt idx="82">
                  <c:v>302.33959999999996</c:v>
                </c:pt>
                <c:pt idx="83">
                  <c:v>302.33959999999996</c:v>
                </c:pt>
                <c:pt idx="84">
                  <c:v>302.33959999999996</c:v>
                </c:pt>
                <c:pt idx="85">
                  <c:v>302.33959999999996</c:v>
                </c:pt>
                <c:pt idx="86">
                  <c:v>302.33959999999996</c:v>
                </c:pt>
                <c:pt idx="87">
                  <c:v>302.33959999999996</c:v>
                </c:pt>
                <c:pt idx="88">
                  <c:v>302.33959999999996</c:v>
                </c:pt>
                <c:pt idx="89">
                  <c:v>302.33959999999996</c:v>
                </c:pt>
                <c:pt idx="90">
                  <c:v>302.33959999999996</c:v>
                </c:pt>
                <c:pt idx="91">
                  <c:v>302.33959999999996</c:v>
                </c:pt>
                <c:pt idx="92">
                  <c:v>302.33959999999996</c:v>
                </c:pt>
                <c:pt idx="93">
                  <c:v>302.33959999999996</c:v>
                </c:pt>
                <c:pt idx="94">
                  <c:v>302.33959999999996</c:v>
                </c:pt>
                <c:pt idx="95">
                  <c:v>302.33959999999996</c:v>
                </c:pt>
                <c:pt idx="96">
                  <c:v>302.33959999999996</c:v>
                </c:pt>
                <c:pt idx="97">
                  <c:v>302.33959999999996</c:v>
                </c:pt>
                <c:pt idx="98">
                  <c:v>302.33959999999996</c:v>
                </c:pt>
                <c:pt idx="99">
                  <c:v>302.33959999999996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250-9617-B971E372CFAA}"/>
            </c:ext>
          </c:extLst>
        </c:ser>
        <c:ser>
          <c:idx val="3"/>
          <c:order val="1"/>
          <c:tx>
            <c:strRef>
              <c:f>pop_est_params!$V$3</c:f>
              <c:strCache>
                <c:ptCount val="1"/>
                <c:pt idx="0">
                  <c:v>est_variance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pop_est_params!$O$4:$R$103</c15:sqref>
                  </c15:fullRef>
                  <c15:levelRef>
                    <c15:sqref>pop_est_params!$P$4:$P$103</c15:sqref>
                  </c15:levelRef>
                </c:ext>
              </c:extLst>
              <c:f>pop_est_params!$P$4:$P$103</c:f>
              <c:strCache>
                <c:ptCount val="100"/>
                <c:pt idx="0">
                  <c:v>C4</c:v>
                </c:pt>
                <c:pt idx="1">
                  <c:v>C5</c:v>
                </c:pt>
                <c:pt idx="2">
                  <c:v>C6</c:v>
                </c:pt>
                <c:pt idx="3">
                  <c:v>C7</c:v>
                </c:pt>
                <c:pt idx="4">
                  <c:v>C8</c:v>
                </c:pt>
                <c:pt idx="5">
                  <c:v>C9</c:v>
                </c:pt>
                <c:pt idx="6">
                  <c:v>C10</c:v>
                </c:pt>
                <c:pt idx="7">
                  <c:v>C11</c:v>
                </c:pt>
                <c:pt idx="8">
                  <c:v>C12</c:v>
                </c:pt>
                <c:pt idx="9">
                  <c:v>C13</c:v>
                </c:pt>
                <c:pt idx="10">
                  <c:v>C14</c:v>
                </c:pt>
                <c:pt idx="11">
                  <c:v>C15</c:v>
                </c:pt>
                <c:pt idx="12">
                  <c:v>C16</c:v>
                </c:pt>
                <c:pt idx="13">
                  <c:v>C17</c:v>
                </c:pt>
                <c:pt idx="14">
                  <c:v>C18</c:v>
                </c:pt>
                <c:pt idx="15">
                  <c:v>C19</c:v>
                </c:pt>
                <c:pt idx="16">
                  <c:v>C20</c:v>
                </c:pt>
                <c:pt idx="17">
                  <c:v>C21</c:v>
                </c:pt>
                <c:pt idx="18">
                  <c:v>C22</c:v>
                </c:pt>
                <c:pt idx="19">
                  <c:v>C23</c:v>
                </c:pt>
                <c:pt idx="20">
                  <c:v>C24</c:v>
                </c:pt>
                <c:pt idx="21">
                  <c:v>C25</c:v>
                </c:pt>
                <c:pt idx="22">
                  <c:v>C26</c:v>
                </c:pt>
                <c:pt idx="23">
                  <c:v>C27</c:v>
                </c:pt>
                <c:pt idx="24">
                  <c:v>C28</c:v>
                </c:pt>
                <c:pt idx="25">
                  <c:v>C29</c:v>
                </c:pt>
                <c:pt idx="26">
                  <c:v>C30</c:v>
                </c:pt>
                <c:pt idx="27">
                  <c:v>C31</c:v>
                </c:pt>
                <c:pt idx="28">
                  <c:v>C32</c:v>
                </c:pt>
                <c:pt idx="29">
                  <c:v>C33</c:v>
                </c:pt>
                <c:pt idx="30">
                  <c:v>C34</c:v>
                </c:pt>
                <c:pt idx="31">
                  <c:v>C35</c:v>
                </c:pt>
                <c:pt idx="32">
                  <c:v>C36</c:v>
                </c:pt>
                <c:pt idx="33">
                  <c:v>C37</c:v>
                </c:pt>
                <c:pt idx="34">
                  <c:v>C38</c:v>
                </c:pt>
                <c:pt idx="35">
                  <c:v>C39</c:v>
                </c:pt>
                <c:pt idx="36">
                  <c:v>C40</c:v>
                </c:pt>
                <c:pt idx="37">
                  <c:v>C41</c:v>
                </c:pt>
                <c:pt idx="38">
                  <c:v>C42</c:v>
                </c:pt>
                <c:pt idx="39">
                  <c:v>C43</c:v>
                </c:pt>
                <c:pt idx="40">
                  <c:v>C44</c:v>
                </c:pt>
                <c:pt idx="41">
                  <c:v>C45</c:v>
                </c:pt>
                <c:pt idx="42">
                  <c:v>C46</c:v>
                </c:pt>
                <c:pt idx="43">
                  <c:v>C47</c:v>
                </c:pt>
                <c:pt idx="44">
                  <c:v>C48</c:v>
                </c:pt>
                <c:pt idx="45">
                  <c:v>C49</c:v>
                </c:pt>
                <c:pt idx="46">
                  <c:v>C50</c:v>
                </c:pt>
                <c:pt idx="47">
                  <c:v>C51</c:v>
                </c:pt>
                <c:pt idx="48">
                  <c:v>C52</c:v>
                </c:pt>
                <c:pt idx="49">
                  <c:v>C53</c:v>
                </c:pt>
                <c:pt idx="50">
                  <c:v>C54</c:v>
                </c:pt>
                <c:pt idx="51">
                  <c:v>C55</c:v>
                </c:pt>
                <c:pt idx="52">
                  <c:v>C56</c:v>
                </c:pt>
                <c:pt idx="53">
                  <c:v>C57</c:v>
                </c:pt>
                <c:pt idx="54">
                  <c:v>C58</c:v>
                </c:pt>
                <c:pt idx="55">
                  <c:v>C59</c:v>
                </c:pt>
                <c:pt idx="56">
                  <c:v>C60</c:v>
                </c:pt>
                <c:pt idx="57">
                  <c:v>C61</c:v>
                </c:pt>
                <c:pt idx="58">
                  <c:v>C62</c:v>
                </c:pt>
                <c:pt idx="59">
                  <c:v>C63</c:v>
                </c:pt>
                <c:pt idx="60">
                  <c:v>C64</c:v>
                </c:pt>
                <c:pt idx="61">
                  <c:v>C65</c:v>
                </c:pt>
                <c:pt idx="62">
                  <c:v>C66</c:v>
                </c:pt>
                <c:pt idx="63">
                  <c:v>C67</c:v>
                </c:pt>
                <c:pt idx="64">
                  <c:v>C68</c:v>
                </c:pt>
                <c:pt idx="65">
                  <c:v>C69</c:v>
                </c:pt>
                <c:pt idx="66">
                  <c:v>C70</c:v>
                </c:pt>
                <c:pt idx="67">
                  <c:v>C71</c:v>
                </c:pt>
                <c:pt idx="68">
                  <c:v>C72</c:v>
                </c:pt>
                <c:pt idx="69">
                  <c:v>C73</c:v>
                </c:pt>
                <c:pt idx="70">
                  <c:v>C74</c:v>
                </c:pt>
                <c:pt idx="71">
                  <c:v>C75</c:v>
                </c:pt>
                <c:pt idx="72">
                  <c:v>C76</c:v>
                </c:pt>
                <c:pt idx="73">
                  <c:v>C77</c:v>
                </c:pt>
                <c:pt idx="74">
                  <c:v>C78</c:v>
                </c:pt>
                <c:pt idx="75">
                  <c:v>C79</c:v>
                </c:pt>
                <c:pt idx="76">
                  <c:v>C80</c:v>
                </c:pt>
                <c:pt idx="77">
                  <c:v>C81</c:v>
                </c:pt>
                <c:pt idx="78">
                  <c:v>C82</c:v>
                </c:pt>
                <c:pt idx="79">
                  <c:v>C83</c:v>
                </c:pt>
                <c:pt idx="80">
                  <c:v>C84</c:v>
                </c:pt>
                <c:pt idx="81">
                  <c:v>C85</c:v>
                </c:pt>
                <c:pt idx="82">
                  <c:v>C86</c:v>
                </c:pt>
                <c:pt idx="83">
                  <c:v>C87</c:v>
                </c:pt>
                <c:pt idx="84">
                  <c:v>C88</c:v>
                </c:pt>
                <c:pt idx="85">
                  <c:v>C89</c:v>
                </c:pt>
                <c:pt idx="86">
                  <c:v>C90</c:v>
                </c:pt>
                <c:pt idx="87">
                  <c:v>C91</c:v>
                </c:pt>
                <c:pt idx="88">
                  <c:v>C92</c:v>
                </c:pt>
                <c:pt idx="89">
                  <c:v>C93</c:v>
                </c:pt>
                <c:pt idx="90">
                  <c:v>C94</c:v>
                </c:pt>
                <c:pt idx="91">
                  <c:v>C95</c:v>
                </c:pt>
                <c:pt idx="92">
                  <c:v>C96</c:v>
                </c:pt>
                <c:pt idx="93">
                  <c:v>C97</c:v>
                </c:pt>
                <c:pt idx="94">
                  <c:v>C98</c:v>
                </c:pt>
                <c:pt idx="95">
                  <c:v>C99</c:v>
                </c:pt>
                <c:pt idx="96">
                  <c:v>C100</c:v>
                </c:pt>
                <c:pt idx="97">
                  <c:v>C101</c:v>
                </c:pt>
                <c:pt idx="98">
                  <c:v>C102</c:v>
                </c:pt>
                <c:pt idx="99">
                  <c:v>C103</c:v>
                </c:pt>
              </c:strCache>
            </c:strRef>
          </c:cat>
          <c:val>
            <c:numRef>
              <c:f>pop_est_params!$V$4:$V$103</c:f>
              <c:numCache>
                <c:formatCode>0.0</c:formatCode>
                <c:ptCount val="100"/>
                <c:pt idx="1">
                  <c:v>0.5</c:v>
                </c:pt>
                <c:pt idx="2">
                  <c:v>690.33333333333576</c:v>
                </c:pt>
                <c:pt idx="3">
                  <c:v>461.58333333333331</c:v>
                </c:pt>
                <c:pt idx="4">
                  <c:v>346.5</c:v>
                </c:pt>
                <c:pt idx="5">
                  <c:v>305.36666666666667</c:v>
                </c:pt>
                <c:pt idx="6">
                  <c:v>272.28571428571428</c:v>
                </c:pt>
                <c:pt idx="7">
                  <c:v>252.69642857142858</c:v>
                </c:pt>
                <c:pt idx="8">
                  <c:v>222.1944444444444</c:v>
                </c:pt>
                <c:pt idx="9">
                  <c:v>229.11111111111111</c:v>
                </c:pt>
                <c:pt idx="10">
                  <c:v>226.65454545454546</c:v>
                </c:pt>
                <c:pt idx="11">
                  <c:v>317.90151515151518</c:v>
                </c:pt>
                <c:pt idx="12">
                  <c:v>324</c:v>
                </c:pt>
                <c:pt idx="13">
                  <c:v>367.71978021978151</c:v>
                </c:pt>
                <c:pt idx="14">
                  <c:v>356.88571428571595</c:v>
                </c:pt>
                <c:pt idx="15">
                  <c:v>333.29583333333335</c:v>
                </c:pt>
                <c:pt idx="16">
                  <c:v>335.26470588235298</c:v>
                </c:pt>
                <c:pt idx="17">
                  <c:v>351.75163398692797</c:v>
                </c:pt>
                <c:pt idx="18">
                  <c:v>368.09356725146063</c:v>
                </c:pt>
                <c:pt idx="19">
                  <c:v>350.68157894736839</c:v>
                </c:pt>
                <c:pt idx="20">
                  <c:v>365.46190476190532</c:v>
                </c:pt>
                <c:pt idx="21">
                  <c:v>358.02813852813858</c:v>
                </c:pt>
                <c:pt idx="22">
                  <c:v>345.38339920948613</c:v>
                </c:pt>
                <c:pt idx="23">
                  <c:v>344.26086956521738</c:v>
                </c:pt>
                <c:pt idx="24">
                  <c:v>350.16666666666669</c:v>
                </c:pt>
                <c:pt idx="25">
                  <c:v>349.46615384615382</c:v>
                </c:pt>
                <c:pt idx="26">
                  <c:v>357.15384615384613</c:v>
                </c:pt>
                <c:pt idx="27">
                  <c:v>353.06878306878366</c:v>
                </c:pt>
                <c:pt idx="28">
                  <c:v>340.86453201970437</c:v>
                </c:pt>
                <c:pt idx="29">
                  <c:v>335.93678160919524</c:v>
                </c:pt>
                <c:pt idx="30">
                  <c:v>325.21290322580643</c:v>
                </c:pt>
                <c:pt idx="31">
                  <c:v>330.83870967741933</c:v>
                </c:pt>
                <c:pt idx="32">
                  <c:v>326.43939393939394</c:v>
                </c:pt>
                <c:pt idx="33">
                  <c:v>324.62834224598936</c:v>
                </c:pt>
                <c:pt idx="34">
                  <c:v>323.25210084033608</c:v>
                </c:pt>
                <c:pt idx="35">
                  <c:v>326.94206349206348</c:v>
                </c:pt>
                <c:pt idx="36">
                  <c:v>343.87987987987975</c:v>
                </c:pt>
                <c:pt idx="37">
                  <c:v>363.57325746799268</c:v>
                </c:pt>
                <c:pt idx="38">
                  <c:v>354.00809716599332</c:v>
                </c:pt>
                <c:pt idx="39">
                  <c:v>344.93333333333339</c:v>
                </c:pt>
                <c:pt idx="40">
                  <c:v>338.60487804878051</c:v>
                </c:pt>
                <c:pt idx="41">
                  <c:v>337.66840882694538</c:v>
                </c:pt>
                <c:pt idx="42">
                  <c:v>335.49390919158367</c:v>
                </c:pt>
                <c:pt idx="43">
                  <c:v>327.69714587737832</c:v>
                </c:pt>
                <c:pt idx="44">
                  <c:v>323.73434343434349</c:v>
                </c:pt>
                <c:pt idx="45">
                  <c:v>325.90531400966177</c:v>
                </c:pt>
                <c:pt idx="46">
                  <c:v>327.59204440333014</c:v>
                </c:pt>
                <c:pt idx="47">
                  <c:v>339.21276595744683</c:v>
                </c:pt>
                <c:pt idx="48">
                  <c:v>339.70833333333331</c:v>
                </c:pt>
                <c:pt idx="49">
                  <c:v>347.20163265305894</c:v>
                </c:pt>
                <c:pt idx="50">
                  <c:v>352.82823529411576</c:v>
                </c:pt>
                <c:pt idx="51">
                  <c:v>354.24886877827947</c:v>
                </c:pt>
                <c:pt idx="52">
                  <c:v>352.01451378810003</c:v>
                </c:pt>
                <c:pt idx="53">
                  <c:v>346.20824598183168</c:v>
                </c:pt>
                <c:pt idx="54">
                  <c:v>348.27407407407492</c:v>
                </c:pt>
                <c:pt idx="55">
                  <c:v>343.65681818181821</c:v>
                </c:pt>
                <c:pt idx="56">
                  <c:v>341.66729323308181</c:v>
                </c:pt>
                <c:pt idx="57">
                  <c:v>340.71778584392172</c:v>
                </c:pt>
                <c:pt idx="58">
                  <c:v>335.29982466393972</c:v>
                </c:pt>
                <c:pt idx="59">
                  <c:v>331.5963276836157</c:v>
                </c:pt>
                <c:pt idx="60">
                  <c:v>326.71693989071031</c:v>
                </c:pt>
                <c:pt idx="61">
                  <c:v>321.38339502908531</c:v>
                </c:pt>
                <c:pt idx="62">
                  <c:v>316.6226318484384</c:v>
                </c:pt>
                <c:pt idx="63">
                  <c:v>315.07539682539681</c:v>
                </c:pt>
                <c:pt idx="64">
                  <c:v>310.23461538461532</c:v>
                </c:pt>
                <c:pt idx="65">
                  <c:v>306.49976689976688</c:v>
                </c:pt>
                <c:pt idx="66">
                  <c:v>309.85572139303491</c:v>
                </c:pt>
                <c:pt idx="67">
                  <c:v>305.48968393327488</c:v>
                </c:pt>
                <c:pt idx="68">
                  <c:v>301.11636828644492</c:v>
                </c:pt>
                <c:pt idx="69">
                  <c:v>298.23105590062119</c:v>
                </c:pt>
                <c:pt idx="70">
                  <c:v>295.68370221327973</c:v>
                </c:pt>
                <c:pt idx="71">
                  <c:v>300.81670579029736</c:v>
                </c:pt>
                <c:pt idx="72">
                  <c:v>298.78386605783862</c:v>
                </c:pt>
                <c:pt idx="73">
                  <c:v>305.02795261014444</c:v>
                </c:pt>
                <c:pt idx="74">
                  <c:v>304.88900900900916</c:v>
                </c:pt>
                <c:pt idx="75">
                  <c:v>307.81666666666666</c:v>
                </c:pt>
                <c:pt idx="76">
                  <c:v>303.86466165413532</c:v>
                </c:pt>
                <c:pt idx="77">
                  <c:v>303.08424908424911</c:v>
                </c:pt>
                <c:pt idx="78">
                  <c:v>301.86465433300884</c:v>
                </c:pt>
                <c:pt idx="79">
                  <c:v>308.07531645569617</c:v>
                </c:pt>
                <c:pt idx="80">
                  <c:v>305.99475308641979</c:v>
                </c:pt>
                <c:pt idx="81">
                  <c:v>303.24314965371872</c:v>
                </c:pt>
                <c:pt idx="82">
                  <c:v>300.98677637378779</c:v>
                </c:pt>
                <c:pt idx="83">
                  <c:v>300.48192771084337</c:v>
                </c:pt>
                <c:pt idx="84">
                  <c:v>297.85770308123267</c:v>
                </c:pt>
                <c:pt idx="85">
                  <c:v>303.53885088919287</c:v>
                </c:pt>
                <c:pt idx="86">
                  <c:v>300.39321037155867</c:v>
                </c:pt>
                <c:pt idx="87">
                  <c:v>296.94135318704292</c:v>
                </c:pt>
                <c:pt idx="88">
                  <c:v>297.32328907048009</c:v>
                </c:pt>
                <c:pt idx="89">
                  <c:v>294.86691635455674</c:v>
                </c:pt>
                <c:pt idx="90">
                  <c:v>292.01001221001206</c:v>
                </c:pt>
                <c:pt idx="91">
                  <c:v>288.83994266602957</c:v>
                </c:pt>
                <c:pt idx="92">
                  <c:v>295.4621318373072</c:v>
                </c:pt>
                <c:pt idx="93">
                  <c:v>301.11290322580646</c:v>
                </c:pt>
                <c:pt idx="94">
                  <c:v>304.7543113101903</c:v>
                </c:pt>
                <c:pt idx="95">
                  <c:v>301.89298245614043</c:v>
                </c:pt>
                <c:pt idx="96">
                  <c:v>307.24484536082485</c:v>
                </c:pt>
                <c:pt idx="97">
                  <c:v>306.82600462865554</c:v>
                </c:pt>
                <c:pt idx="98">
                  <c:v>308.25417439703159</c:v>
                </c:pt>
                <c:pt idx="99">
                  <c:v>305.3935353535353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8-4250-9617-B971E372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157856"/>
        <c:axId val="853159296"/>
      </c:lineChart>
      <c:catAx>
        <c:axId val="8531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3159296"/>
        <c:crosses val="autoZero"/>
        <c:auto val="1"/>
        <c:lblAlgn val="ctr"/>
        <c:lblOffset val="100"/>
        <c:noMultiLvlLbl val="0"/>
      </c:catAx>
      <c:valAx>
        <c:axId val="8531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531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Population vs estimated</a:t>
            </a:r>
            <a:r>
              <a:rPr lang="cs-CZ" baseline="0"/>
              <a:t> mean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pop_est_params!$S$3</c:f>
              <c:strCache>
                <c:ptCount val="1"/>
                <c:pt idx="0">
                  <c:v>pop_mean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pop_est_params!$O$4:$R$103</c15:sqref>
                  </c15:fullRef>
                  <c15:levelRef>
                    <c15:sqref>pop_est_params!$P$4:$P$103</c15:sqref>
                  </c15:levelRef>
                </c:ext>
              </c:extLst>
              <c:f>pop_est_params!$P$4:$P$103</c:f>
              <c:strCache>
                <c:ptCount val="100"/>
                <c:pt idx="0">
                  <c:v>C4</c:v>
                </c:pt>
                <c:pt idx="1">
                  <c:v>C5</c:v>
                </c:pt>
                <c:pt idx="2">
                  <c:v>C6</c:v>
                </c:pt>
                <c:pt idx="3">
                  <c:v>C7</c:v>
                </c:pt>
                <c:pt idx="4">
                  <c:v>C8</c:v>
                </c:pt>
                <c:pt idx="5">
                  <c:v>C9</c:v>
                </c:pt>
                <c:pt idx="6">
                  <c:v>C10</c:v>
                </c:pt>
                <c:pt idx="7">
                  <c:v>C11</c:v>
                </c:pt>
                <c:pt idx="8">
                  <c:v>C12</c:v>
                </c:pt>
                <c:pt idx="9">
                  <c:v>C13</c:v>
                </c:pt>
                <c:pt idx="10">
                  <c:v>C14</c:v>
                </c:pt>
                <c:pt idx="11">
                  <c:v>C15</c:v>
                </c:pt>
                <c:pt idx="12">
                  <c:v>C16</c:v>
                </c:pt>
                <c:pt idx="13">
                  <c:v>C17</c:v>
                </c:pt>
                <c:pt idx="14">
                  <c:v>C18</c:v>
                </c:pt>
                <c:pt idx="15">
                  <c:v>C19</c:v>
                </c:pt>
                <c:pt idx="16">
                  <c:v>C20</c:v>
                </c:pt>
                <c:pt idx="17">
                  <c:v>C21</c:v>
                </c:pt>
                <c:pt idx="18">
                  <c:v>C22</c:v>
                </c:pt>
                <c:pt idx="19">
                  <c:v>C23</c:v>
                </c:pt>
                <c:pt idx="20">
                  <c:v>C24</c:v>
                </c:pt>
                <c:pt idx="21">
                  <c:v>C25</c:v>
                </c:pt>
                <c:pt idx="22">
                  <c:v>C26</c:v>
                </c:pt>
                <c:pt idx="23">
                  <c:v>C27</c:v>
                </c:pt>
                <c:pt idx="24">
                  <c:v>C28</c:v>
                </c:pt>
                <c:pt idx="25">
                  <c:v>C29</c:v>
                </c:pt>
                <c:pt idx="26">
                  <c:v>C30</c:v>
                </c:pt>
                <c:pt idx="27">
                  <c:v>C31</c:v>
                </c:pt>
                <c:pt idx="28">
                  <c:v>C32</c:v>
                </c:pt>
                <c:pt idx="29">
                  <c:v>C33</c:v>
                </c:pt>
                <c:pt idx="30">
                  <c:v>C34</c:v>
                </c:pt>
                <c:pt idx="31">
                  <c:v>C35</c:v>
                </c:pt>
                <c:pt idx="32">
                  <c:v>C36</c:v>
                </c:pt>
                <c:pt idx="33">
                  <c:v>C37</c:v>
                </c:pt>
                <c:pt idx="34">
                  <c:v>C38</c:v>
                </c:pt>
                <c:pt idx="35">
                  <c:v>C39</c:v>
                </c:pt>
                <c:pt idx="36">
                  <c:v>C40</c:v>
                </c:pt>
                <c:pt idx="37">
                  <c:v>C41</c:v>
                </c:pt>
                <c:pt idx="38">
                  <c:v>C42</c:v>
                </c:pt>
                <c:pt idx="39">
                  <c:v>C43</c:v>
                </c:pt>
                <c:pt idx="40">
                  <c:v>C44</c:v>
                </c:pt>
                <c:pt idx="41">
                  <c:v>C45</c:v>
                </c:pt>
                <c:pt idx="42">
                  <c:v>C46</c:v>
                </c:pt>
                <c:pt idx="43">
                  <c:v>C47</c:v>
                </c:pt>
                <c:pt idx="44">
                  <c:v>C48</c:v>
                </c:pt>
                <c:pt idx="45">
                  <c:v>C49</c:v>
                </c:pt>
                <c:pt idx="46">
                  <c:v>C50</c:v>
                </c:pt>
                <c:pt idx="47">
                  <c:v>C51</c:v>
                </c:pt>
                <c:pt idx="48">
                  <c:v>C52</c:v>
                </c:pt>
                <c:pt idx="49">
                  <c:v>C53</c:v>
                </c:pt>
                <c:pt idx="50">
                  <c:v>C54</c:v>
                </c:pt>
                <c:pt idx="51">
                  <c:v>C55</c:v>
                </c:pt>
                <c:pt idx="52">
                  <c:v>C56</c:v>
                </c:pt>
                <c:pt idx="53">
                  <c:v>C57</c:v>
                </c:pt>
                <c:pt idx="54">
                  <c:v>C58</c:v>
                </c:pt>
                <c:pt idx="55">
                  <c:v>C59</c:v>
                </c:pt>
                <c:pt idx="56">
                  <c:v>C60</c:v>
                </c:pt>
                <c:pt idx="57">
                  <c:v>C61</c:v>
                </c:pt>
                <c:pt idx="58">
                  <c:v>C62</c:v>
                </c:pt>
                <c:pt idx="59">
                  <c:v>C63</c:v>
                </c:pt>
                <c:pt idx="60">
                  <c:v>C64</c:v>
                </c:pt>
                <c:pt idx="61">
                  <c:v>C65</c:v>
                </c:pt>
                <c:pt idx="62">
                  <c:v>C66</c:v>
                </c:pt>
                <c:pt idx="63">
                  <c:v>C67</c:v>
                </c:pt>
                <c:pt idx="64">
                  <c:v>C68</c:v>
                </c:pt>
                <c:pt idx="65">
                  <c:v>C69</c:v>
                </c:pt>
                <c:pt idx="66">
                  <c:v>C70</c:v>
                </c:pt>
                <c:pt idx="67">
                  <c:v>C71</c:v>
                </c:pt>
                <c:pt idx="68">
                  <c:v>C72</c:v>
                </c:pt>
                <c:pt idx="69">
                  <c:v>C73</c:v>
                </c:pt>
                <c:pt idx="70">
                  <c:v>C74</c:v>
                </c:pt>
                <c:pt idx="71">
                  <c:v>C75</c:v>
                </c:pt>
                <c:pt idx="72">
                  <c:v>C76</c:v>
                </c:pt>
                <c:pt idx="73">
                  <c:v>C77</c:v>
                </c:pt>
                <c:pt idx="74">
                  <c:v>C78</c:v>
                </c:pt>
                <c:pt idx="75">
                  <c:v>C79</c:v>
                </c:pt>
                <c:pt idx="76">
                  <c:v>C80</c:v>
                </c:pt>
                <c:pt idx="77">
                  <c:v>C81</c:v>
                </c:pt>
                <c:pt idx="78">
                  <c:v>C82</c:v>
                </c:pt>
                <c:pt idx="79">
                  <c:v>C83</c:v>
                </c:pt>
                <c:pt idx="80">
                  <c:v>C84</c:v>
                </c:pt>
                <c:pt idx="81">
                  <c:v>C85</c:v>
                </c:pt>
                <c:pt idx="82">
                  <c:v>C86</c:v>
                </c:pt>
                <c:pt idx="83">
                  <c:v>C87</c:v>
                </c:pt>
                <c:pt idx="84">
                  <c:v>C88</c:v>
                </c:pt>
                <c:pt idx="85">
                  <c:v>C89</c:v>
                </c:pt>
                <c:pt idx="86">
                  <c:v>C90</c:v>
                </c:pt>
                <c:pt idx="87">
                  <c:v>C91</c:v>
                </c:pt>
                <c:pt idx="88">
                  <c:v>C92</c:v>
                </c:pt>
                <c:pt idx="89">
                  <c:v>C93</c:v>
                </c:pt>
                <c:pt idx="90">
                  <c:v>C94</c:v>
                </c:pt>
                <c:pt idx="91">
                  <c:v>C95</c:v>
                </c:pt>
                <c:pt idx="92">
                  <c:v>C96</c:v>
                </c:pt>
                <c:pt idx="93">
                  <c:v>C97</c:v>
                </c:pt>
                <c:pt idx="94">
                  <c:v>C98</c:v>
                </c:pt>
                <c:pt idx="95">
                  <c:v>C99</c:v>
                </c:pt>
                <c:pt idx="96">
                  <c:v>C100</c:v>
                </c:pt>
                <c:pt idx="97">
                  <c:v>C101</c:v>
                </c:pt>
                <c:pt idx="98">
                  <c:v>C102</c:v>
                </c:pt>
                <c:pt idx="99">
                  <c:v>C103</c:v>
                </c:pt>
              </c:strCache>
            </c:strRef>
          </c:cat>
          <c:val>
            <c:numRef>
              <c:f>pop_est_params!$S$4:$S$103</c:f>
              <c:numCache>
                <c:formatCode>0.0</c:formatCode>
                <c:ptCount val="100"/>
                <c:pt idx="0">
                  <c:v>179.98</c:v>
                </c:pt>
                <c:pt idx="1">
                  <c:v>179.98</c:v>
                </c:pt>
                <c:pt idx="2">
                  <c:v>179.98</c:v>
                </c:pt>
                <c:pt idx="3">
                  <c:v>179.98</c:v>
                </c:pt>
                <c:pt idx="4">
                  <c:v>179.98</c:v>
                </c:pt>
                <c:pt idx="5">
                  <c:v>179.98</c:v>
                </c:pt>
                <c:pt idx="6">
                  <c:v>179.98</c:v>
                </c:pt>
                <c:pt idx="7">
                  <c:v>179.98</c:v>
                </c:pt>
                <c:pt idx="8">
                  <c:v>179.98</c:v>
                </c:pt>
                <c:pt idx="9">
                  <c:v>179.98</c:v>
                </c:pt>
                <c:pt idx="10">
                  <c:v>179.98</c:v>
                </c:pt>
                <c:pt idx="11">
                  <c:v>179.98</c:v>
                </c:pt>
                <c:pt idx="12">
                  <c:v>179.98</c:v>
                </c:pt>
                <c:pt idx="13">
                  <c:v>179.98</c:v>
                </c:pt>
                <c:pt idx="14">
                  <c:v>179.98</c:v>
                </c:pt>
                <c:pt idx="15">
                  <c:v>179.98</c:v>
                </c:pt>
                <c:pt idx="16">
                  <c:v>179.98</c:v>
                </c:pt>
                <c:pt idx="17">
                  <c:v>179.98</c:v>
                </c:pt>
                <c:pt idx="18">
                  <c:v>179.98</c:v>
                </c:pt>
                <c:pt idx="19">
                  <c:v>179.98</c:v>
                </c:pt>
                <c:pt idx="20">
                  <c:v>179.98</c:v>
                </c:pt>
                <c:pt idx="21">
                  <c:v>179.98</c:v>
                </c:pt>
                <c:pt idx="22">
                  <c:v>179.98</c:v>
                </c:pt>
                <c:pt idx="23">
                  <c:v>179.98</c:v>
                </c:pt>
                <c:pt idx="24">
                  <c:v>179.98</c:v>
                </c:pt>
                <c:pt idx="25">
                  <c:v>179.98</c:v>
                </c:pt>
                <c:pt idx="26">
                  <c:v>179.98</c:v>
                </c:pt>
                <c:pt idx="27">
                  <c:v>179.98</c:v>
                </c:pt>
                <c:pt idx="28">
                  <c:v>179.98</c:v>
                </c:pt>
                <c:pt idx="29">
                  <c:v>179.98</c:v>
                </c:pt>
                <c:pt idx="30">
                  <c:v>179.98</c:v>
                </c:pt>
                <c:pt idx="31">
                  <c:v>179.98</c:v>
                </c:pt>
                <c:pt idx="32">
                  <c:v>179.98</c:v>
                </c:pt>
                <c:pt idx="33">
                  <c:v>179.98</c:v>
                </c:pt>
                <c:pt idx="34">
                  <c:v>179.98</c:v>
                </c:pt>
                <c:pt idx="35">
                  <c:v>179.98</c:v>
                </c:pt>
                <c:pt idx="36">
                  <c:v>179.98</c:v>
                </c:pt>
                <c:pt idx="37">
                  <c:v>179.98</c:v>
                </c:pt>
                <c:pt idx="38">
                  <c:v>179.98</c:v>
                </c:pt>
                <c:pt idx="39">
                  <c:v>179.98</c:v>
                </c:pt>
                <c:pt idx="40">
                  <c:v>179.98</c:v>
                </c:pt>
                <c:pt idx="41">
                  <c:v>179.98</c:v>
                </c:pt>
                <c:pt idx="42">
                  <c:v>179.98</c:v>
                </c:pt>
                <c:pt idx="43">
                  <c:v>179.98</c:v>
                </c:pt>
                <c:pt idx="44">
                  <c:v>179.98</c:v>
                </c:pt>
                <c:pt idx="45">
                  <c:v>179.98</c:v>
                </c:pt>
                <c:pt idx="46">
                  <c:v>179.98</c:v>
                </c:pt>
                <c:pt idx="47">
                  <c:v>179.98</c:v>
                </c:pt>
                <c:pt idx="48">
                  <c:v>179.98</c:v>
                </c:pt>
                <c:pt idx="49">
                  <c:v>179.98</c:v>
                </c:pt>
                <c:pt idx="50">
                  <c:v>179.98</c:v>
                </c:pt>
                <c:pt idx="51">
                  <c:v>179.98</c:v>
                </c:pt>
                <c:pt idx="52">
                  <c:v>179.98</c:v>
                </c:pt>
                <c:pt idx="53">
                  <c:v>179.98</c:v>
                </c:pt>
                <c:pt idx="54">
                  <c:v>179.98</c:v>
                </c:pt>
                <c:pt idx="55">
                  <c:v>179.98</c:v>
                </c:pt>
                <c:pt idx="56">
                  <c:v>179.98</c:v>
                </c:pt>
                <c:pt idx="57">
                  <c:v>179.98</c:v>
                </c:pt>
                <c:pt idx="58">
                  <c:v>179.98</c:v>
                </c:pt>
                <c:pt idx="59">
                  <c:v>179.98</c:v>
                </c:pt>
                <c:pt idx="60">
                  <c:v>179.98</c:v>
                </c:pt>
                <c:pt idx="61">
                  <c:v>179.98</c:v>
                </c:pt>
                <c:pt idx="62">
                  <c:v>179.98</c:v>
                </c:pt>
                <c:pt idx="63">
                  <c:v>179.98</c:v>
                </c:pt>
                <c:pt idx="64">
                  <c:v>179.98</c:v>
                </c:pt>
                <c:pt idx="65">
                  <c:v>179.98</c:v>
                </c:pt>
                <c:pt idx="66">
                  <c:v>179.98</c:v>
                </c:pt>
                <c:pt idx="67">
                  <c:v>179.98</c:v>
                </c:pt>
                <c:pt idx="68">
                  <c:v>179.98</c:v>
                </c:pt>
                <c:pt idx="69">
                  <c:v>179.98</c:v>
                </c:pt>
                <c:pt idx="70">
                  <c:v>179.98</c:v>
                </c:pt>
                <c:pt idx="71">
                  <c:v>179.98</c:v>
                </c:pt>
                <c:pt idx="72">
                  <c:v>179.98</c:v>
                </c:pt>
                <c:pt idx="73">
                  <c:v>179.98</c:v>
                </c:pt>
                <c:pt idx="74">
                  <c:v>179.98</c:v>
                </c:pt>
                <c:pt idx="75">
                  <c:v>179.98</c:v>
                </c:pt>
                <c:pt idx="76">
                  <c:v>179.98</c:v>
                </c:pt>
                <c:pt idx="77">
                  <c:v>179.98</c:v>
                </c:pt>
                <c:pt idx="78">
                  <c:v>179.98</c:v>
                </c:pt>
                <c:pt idx="79">
                  <c:v>179.98</c:v>
                </c:pt>
                <c:pt idx="80">
                  <c:v>179.98</c:v>
                </c:pt>
                <c:pt idx="81">
                  <c:v>179.98</c:v>
                </c:pt>
                <c:pt idx="82">
                  <c:v>179.98</c:v>
                </c:pt>
                <c:pt idx="83">
                  <c:v>179.98</c:v>
                </c:pt>
                <c:pt idx="84">
                  <c:v>179.98</c:v>
                </c:pt>
                <c:pt idx="85">
                  <c:v>179.98</c:v>
                </c:pt>
                <c:pt idx="86">
                  <c:v>179.98</c:v>
                </c:pt>
                <c:pt idx="87">
                  <c:v>179.98</c:v>
                </c:pt>
                <c:pt idx="88">
                  <c:v>179.98</c:v>
                </c:pt>
                <c:pt idx="89">
                  <c:v>179.98</c:v>
                </c:pt>
                <c:pt idx="90">
                  <c:v>179.98</c:v>
                </c:pt>
                <c:pt idx="91">
                  <c:v>179.98</c:v>
                </c:pt>
                <c:pt idx="92">
                  <c:v>179.98</c:v>
                </c:pt>
                <c:pt idx="93">
                  <c:v>179.98</c:v>
                </c:pt>
                <c:pt idx="94">
                  <c:v>179.98</c:v>
                </c:pt>
                <c:pt idx="95">
                  <c:v>179.98</c:v>
                </c:pt>
                <c:pt idx="96">
                  <c:v>179.98</c:v>
                </c:pt>
                <c:pt idx="97">
                  <c:v>179.98</c:v>
                </c:pt>
                <c:pt idx="98">
                  <c:v>179.98</c:v>
                </c:pt>
                <c:pt idx="99">
                  <c:v>179.98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1-47AC-9FB5-1FFD68BCA8AB}"/>
            </c:ext>
          </c:extLst>
        </c:ser>
        <c:ser>
          <c:idx val="2"/>
          <c:order val="1"/>
          <c:tx>
            <c:strRef>
              <c:f>pop_est_params!$U$3</c:f>
              <c:strCache>
                <c:ptCount val="1"/>
                <c:pt idx="0">
                  <c:v>est_mean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pop_est_params!$O$4:$R$103</c15:sqref>
                  </c15:fullRef>
                  <c15:levelRef>
                    <c15:sqref>pop_est_params!$P$4:$P$103</c15:sqref>
                  </c15:levelRef>
                </c:ext>
              </c:extLst>
              <c:f>pop_est_params!$P$4:$P$103</c:f>
              <c:strCache>
                <c:ptCount val="100"/>
                <c:pt idx="0">
                  <c:v>C4</c:v>
                </c:pt>
                <c:pt idx="1">
                  <c:v>C5</c:v>
                </c:pt>
                <c:pt idx="2">
                  <c:v>C6</c:v>
                </c:pt>
                <c:pt idx="3">
                  <c:v>C7</c:v>
                </c:pt>
                <c:pt idx="4">
                  <c:v>C8</c:v>
                </c:pt>
                <c:pt idx="5">
                  <c:v>C9</c:v>
                </c:pt>
                <c:pt idx="6">
                  <c:v>C10</c:v>
                </c:pt>
                <c:pt idx="7">
                  <c:v>C11</c:v>
                </c:pt>
                <c:pt idx="8">
                  <c:v>C12</c:v>
                </c:pt>
                <c:pt idx="9">
                  <c:v>C13</c:v>
                </c:pt>
                <c:pt idx="10">
                  <c:v>C14</c:v>
                </c:pt>
                <c:pt idx="11">
                  <c:v>C15</c:v>
                </c:pt>
                <c:pt idx="12">
                  <c:v>C16</c:v>
                </c:pt>
                <c:pt idx="13">
                  <c:v>C17</c:v>
                </c:pt>
                <c:pt idx="14">
                  <c:v>C18</c:v>
                </c:pt>
                <c:pt idx="15">
                  <c:v>C19</c:v>
                </c:pt>
                <c:pt idx="16">
                  <c:v>C20</c:v>
                </c:pt>
                <c:pt idx="17">
                  <c:v>C21</c:v>
                </c:pt>
                <c:pt idx="18">
                  <c:v>C22</c:v>
                </c:pt>
                <c:pt idx="19">
                  <c:v>C23</c:v>
                </c:pt>
                <c:pt idx="20">
                  <c:v>C24</c:v>
                </c:pt>
                <c:pt idx="21">
                  <c:v>C25</c:v>
                </c:pt>
                <c:pt idx="22">
                  <c:v>C26</c:v>
                </c:pt>
                <c:pt idx="23">
                  <c:v>C27</c:v>
                </c:pt>
                <c:pt idx="24">
                  <c:v>C28</c:v>
                </c:pt>
                <c:pt idx="25">
                  <c:v>C29</c:v>
                </c:pt>
                <c:pt idx="26">
                  <c:v>C30</c:v>
                </c:pt>
                <c:pt idx="27">
                  <c:v>C31</c:v>
                </c:pt>
                <c:pt idx="28">
                  <c:v>C32</c:v>
                </c:pt>
                <c:pt idx="29">
                  <c:v>C33</c:v>
                </c:pt>
                <c:pt idx="30">
                  <c:v>C34</c:v>
                </c:pt>
                <c:pt idx="31">
                  <c:v>C35</c:v>
                </c:pt>
                <c:pt idx="32">
                  <c:v>C36</c:v>
                </c:pt>
                <c:pt idx="33">
                  <c:v>C37</c:v>
                </c:pt>
                <c:pt idx="34">
                  <c:v>C38</c:v>
                </c:pt>
                <c:pt idx="35">
                  <c:v>C39</c:v>
                </c:pt>
                <c:pt idx="36">
                  <c:v>C40</c:v>
                </c:pt>
                <c:pt idx="37">
                  <c:v>C41</c:v>
                </c:pt>
                <c:pt idx="38">
                  <c:v>C42</c:v>
                </c:pt>
                <c:pt idx="39">
                  <c:v>C43</c:v>
                </c:pt>
                <c:pt idx="40">
                  <c:v>C44</c:v>
                </c:pt>
                <c:pt idx="41">
                  <c:v>C45</c:v>
                </c:pt>
                <c:pt idx="42">
                  <c:v>C46</c:v>
                </c:pt>
                <c:pt idx="43">
                  <c:v>C47</c:v>
                </c:pt>
                <c:pt idx="44">
                  <c:v>C48</c:v>
                </c:pt>
                <c:pt idx="45">
                  <c:v>C49</c:v>
                </c:pt>
                <c:pt idx="46">
                  <c:v>C50</c:v>
                </c:pt>
                <c:pt idx="47">
                  <c:v>C51</c:v>
                </c:pt>
                <c:pt idx="48">
                  <c:v>C52</c:v>
                </c:pt>
                <c:pt idx="49">
                  <c:v>C53</c:v>
                </c:pt>
                <c:pt idx="50">
                  <c:v>C54</c:v>
                </c:pt>
                <c:pt idx="51">
                  <c:v>C55</c:v>
                </c:pt>
                <c:pt idx="52">
                  <c:v>C56</c:v>
                </c:pt>
                <c:pt idx="53">
                  <c:v>C57</c:v>
                </c:pt>
                <c:pt idx="54">
                  <c:v>C58</c:v>
                </c:pt>
                <c:pt idx="55">
                  <c:v>C59</c:v>
                </c:pt>
                <c:pt idx="56">
                  <c:v>C60</c:v>
                </c:pt>
                <c:pt idx="57">
                  <c:v>C61</c:v>
                </c:pt>
                <c:pt idx="58">
                  <c:v>C62</c:v>
                </c:pt>
                <c:pt idx="59">
                  <c:v>C63</c:v>
                </c:pt>
                <c:pt idx="60">
                  <c:v>C64</c:v>
                </c:pt>
                <c:pt idx="61">
                  <c:v>C65</c:v>
                </c:pt>
                <c:pt idx="62">
                  <c:v>C66</c:v>
                </c:pt>
                <c:pt idx="63">
                  <c:v>C67</c:v>
                </c:pt>
                <c:pt idx="64">
                  <c:v>C68</c:v>
                </c:pt>
                <c:pt idx="65">
                  <c:v>C69</c:v>
                </c:pt>
                <c:pt idx="66">
                  <c:v>C70</c:v>
                </c:pt>
                <c:pt idx="67">
                  <c:v>C71</c:v>
                </c:pt>
                <c:pt idx="68">
                  <c:v>C72</c:v>
                </c:pt>
                <c:pt idx="69">
                  <c:v>C73</c:v>
                </c:pt>
                <c:pt idx="70">
                  <c:v>C74</c:v>
                </c:pt>
                <c:pt idx="71">
                  <c:v>C75</c:v>
                </c:pt>
                <c:pt idx="72">
                  <c:v>C76</c:v>
                </c:pt>
                <c:pt idx="73">
                  <c:v>C77</c:v>
                </c:pt>
                <c:pt idx="74">
                  <c:v>C78</c:v>
                </c:pt>
                <c:pt idx="75">
                  <c:v>C79</c:v>
                </c:pt>
                <c:pt idx="76">
                  <c:v>C80</c:v>
                </c:pt>
                <c:pt idx="77">
                  <c:v>C81</c:v>
                </c:pt>
                <c:pt idx="78">
                  <c:v>C82</c:v>
                </c:pt>
                <c:pt idx="79">
                  <c:v>C83</c:v>
                </c:pt>
                <c:pt idx="80">
                  <c:v>C84</c:v>
                </c:pt>
                <c:pt idx="81">
                  <c:v>C85</c:v>
                </c:pt>
                <c:pt idx="82">
                  <c:v>C86</c:v>
                </c:pt>
                <c:pt idx="83">
                  <c:v>C87</c:v>
                </c:pt>
                <c:pt idx="84">
                  <c:v>C88</c:v>
                </c:pt>
                <c:pt idx="85">
                  <c:v>C89</c:v>
                </c:pt>
                <c:pt idx="86">
                  <c:v>C90</c:v>
                </c:pt>
                <c:pt idx="87">
                  <c:v>C91</c:v>
                </c:pt>
                <c:pt idx="88">
                  <c:v>C92</c:v>
                </c:pt>
                <c:pt idx="89">
                  <c:v>C93</c:v>
                </c:pt>
                <c:pt idx="90">
                  <c:v>C94</c:v>
                </c:pt>
                <c:pt idx="91">
                  <c:v>C95</c:v>
                </c:pt>
                <c:pt idx="92">
                  <c:v>C96</c:v>
                </c:pt>
                <c:pt idx="93">
                  <c:v>C97</c:v>
                </c:pt>
                <c:pt idx="94">
                  <c:v>C98</c:v>
                </c:pt>
                <c:pt idx="95">
                  <c:v>C99</c:v>
                </c:pt>
                <c:pt idx="96">
                  <c:v>C100</c:v>
                </c:pt>
                <c:pt idx="97">
                  <c:v>C101</c:v>
                </c:pt>
                <c:pt idx="98">
                  <c:v>C102</c:v>
                </c:pt>
                <c:pt idx="99">
                  <c:v>C103</c:v>
                </c:pt>
              </c:strCache>
            </c:strRef>
          </c:cat>
          <c:val>
            <c:numRef>
              <c:f>pop_est_params!$U$4:$U$103</c:f>
              <c:numCache>
                <c:formatCode>0.0</c:formatCode>
                <c:ptCount val="100"/>
                <c:pt idx="0">
                  <c:v>157</c:v>
                </c:pt>
                <c:pt idx="1">
                  <c:v>156.5</c:v>
                </c:pt>
                <c:pt idx="2">
                  <c:v>171.66666666666666</c:v>
                </c:pt>
                <c:pt idx="3">
                  <c:v>172.25</c:v>
                </c:pt>
                <c:pt idx="4">
                  <c:v>172</c:v>
                </c:pt>
                <c:pt idx="5">
                  <c:v>174.16666666666666</c:v>
                </c:pt>
                <c:pt idx="6">
                  <c:v>172.57142857142858</c:v>
                </c:pt>
                <c:pt idx="7">
                  <c:v>174.125</c:v>
                </c:pt>
                <c:pt idx="8">
                  <c:v>173.77777777777777</c:v>
                </c:pt>
                <c:pt idx="9">
                  <c:v>172</c:v>
                </c:pt>
                <c:pt idx="10">
                  <c:v>173.36363636363637</c:v>
                </c:pt>
                <c:pt idx="11">
                  <c:v>176.41666666666666</c:v>
                </c:pt>
                <c:pt idx="12">
                  <c:v>178</c:v>
                </c:pt>
                <c:pt idx="13">
                  <c:v>180.21428571428572</c:v>
                </c:pt>
                <c:pt idx="14">
                  <c:v>179.2</c:v>
                </c:pt>
                <c:pt idx="15">
                  <c:v>179.3125</c:v>
                </c:pt>
                <c:pt idx="16">
                  <c:v>180.47058823529412</c:v>
                </c:pt>
                <c:pt idx="17">
                  <c:v>181.88888888888889</c:v>
                </c:pt>
                <c:pt idx="18">
                  <c:v>183.26315789473685</c:v>
                </c:pt>
                <c:pt idx="19">
                  <c:v>182.95</c:v>
                </c:pt>
                <c:pt idx="20">
                  <c:v>184.1904761904762</c:v>
                </c:pt>
                <c:pt idx="21">
                  <c:v>184.86363636363637</c:v>
                </c:pt>
                <c:pt idx="22">
                  <c:v>185.2608695652174</c:v>
                </c:pt>
                <c:pt idx="23">
                  <c:v>184.5</c:v>
                </c:pt>
                <c:pt idx="24">
                  <c:v>183.6</c:v>
                </c:pt>
                <c:pt idx="25">
                  <c:v>182.88461538461539</c:v>
                </c:pt>
                <c:pt idx="26">
                  <c:v>182</c:v>
                </c:pt>
                <c:pt idx="27">
                  <c:v>182.57142857142858</c:v>
                </c:pt>
                <c:pt idx="28">
                  <c:v>182.68965517241378</c:v>
                </c:pt>
                <c:pt idx="29">
                  <c:v>183.16666666666666</c:v>
                </c:pt>
                <c:pt idx="30">
                  <c:v>183.29032258064515</c:v>
                </c:pt>
                <c:pt idx="31">
                  <c:v>184</c:v>
                </c:pt>
                <c:pt idx="32">
                  <c:v>184.42424242424244</c:v>
                </c:pt>
                <c:pt idx="33">
                  <c:v>184.91176470588235</c:v>
                </c:pt>
                <c:pt idx="34">
                  <c:v>184.42857142857142</c:v>
                </c:pt>
                <c:pt idx="35">
                  <c:v>185.02777777777777</c:v>
                </c:pt>
                <c:pt idx="36">
                  <c:v>184.18918918918919</c:v>
                </c:pt>
                <c:pt idx="37">
                  <c:v>183.31578947368422</c:v>
                </c:pt>
                <c:pt idx="38">
                  <c:v>183.30769230769232</c:v>
                </c:pt>
                <c:pt idx="39">
                  <c:v>183.3</c:v>
                </c:pt>
                <c:pt idx="40">
                  <c:v>183.53658536585365</c:v>
                </c:pt>
                <c:pt idx="41">
                  <c:v>183.11904761904762</c:v>
                </c:pt>
                <c:pt idx="42">
                  <c:v>183.48837209302326</c:v>
                </c:pt>
                <c:pt idx="43">
                  <c:v>183.47727272727272</c:v>
                </c:pt>
                <c:pt idx="44">
                  <c:v>183.75555555555556</c:v>
                </c:pt>
                <c:pt idx="45">
                  <c:v>183.30434782608697</c:v>
                </c:pt>
                <c:pt idx="46">
                  <c:v>182.87234042553192</c:v>
                </c:pt>
                <c:pt idx="47">
                  <c:v>182.25</c:v>
                </c:pt>
                <c:pt idx="48">
                  <c:v>181.85714285714286</c:v>
                </c:pt>
                <c:pt idx="49">
                  <c:v>181.32</c:v>
                </c:pt>
                <c:pt idx="50">
                  <c:v>180.8235294117647</c:v>
                </c:pt>
                <c:pt idx="51">
                  <c:v>180.42307692307693</c:v>
                </c:pt>
                <c:pt idx="52">
                  <c:v>180.71698113207546</c:v>
                </c:pt>
                <c:pt idx="53">
                  <c:v>180.59259259259258</c:v>
                </c:pt>
                <c:pt idx="54">
                  <c:v>180.2</c:v>
                </c:pt>
                <c:pt idx="55">
                  <c:v>180.375</c:v>
                </c:pt>
                <c:pt idx="56">
                  <c:v>180.10526315789474</c:v>
                </c:pt>
                <c:pt idx="57">
                  <c:v>179.81034482758622</c:v>
                </c:pt>
                <c:pt idx="58">
                  <c:v>179.89830508474577</c:v>
                </c:pt>
                <c:pt idx="59">
                  <c:v>179.71666666666667</c:v>
                </c:pt>
                <c:pt idx="60">
                  <c:v>179.81967213114754</c:v>
                </c:pt>
                <c:pt idx="61">
                  <c:v>179.83870967741936</c:v>
                </c:pt>
                <c:pt idx="62">
                  <c:v>179.92063492063491</c:v>
                </c:pt>
                <c:pt idx="63">
                  <c:v>179.6875</c:v>
                </c:pt>
                <c:pt idx="64">
                  <c:v>179.72307692307692</c:v>
                </c:pt>
                <c:pt idx="65">
                  <c:v>179.84848484848484</c:v>
                </c:pt>
                <c:pt idx="66">
                  <c:v>180.19402985074626</c:v>
                </c:pt>
                <c:pt idx="67">
                  <c:v>180.13235294117646</c:v>
                </c:pt>
                <c:pt idx="68">
                  <c:v>180.17391304347825</c:v>
                </c:pt>
                <c:pt idx="69">
                  <c:v>180.02857142857144</c:v>
                </c:pt>
                <c:pt idx="70">
                  <c:v>179.87323943661971</c:v>
                </c:pt>
                <c:pt idx="71">
                  <c:v>179.51388888888889</c:v>
                </c:pt>
                <c:pt idx="72">
                  <c:v>179.34246575342465</c:v>
                </c:pt>
                <c:pt idx="73">
                  <c:v>179.71621621621622</c:v>
                </c:pt>
                <c:pt idx="74">
                  <c:v>179.94666666666666</c:v>
                </c:pt>
                <c:pt idx="75">
                  <c:v>180.25</c:v>
                </c:pt>
                <c:pt idx="76">
                  <c:v>180.28571428571428</c:v>
                </c:pt>
                <c:pt idx="77">
                  <c:v>180.48717948717947</c:v>
                </c:pt>
                <c:pt idx="78">
                  <c:v>180.67088607594937</c:v>
                </c:pt>
                <c:pt idx="79">
                  <c:v>181.02500000000001</c:v>
                </c:pt>
                <c:pt idx="80">
                  <c:v>181.17283950617283</c:v>
                </c:pt>
                <c:pt idx="81">
                  <c:v>181.0609756097561</c:v>
                </c:pt>
                <c:pt idx="82">
                  <c:v>181.19277108433735</c:v>
                </c:pt>
                <c:pt idx="83">
                  <c:v>181</c:v>
                </c:pt>
                <c:pt idx="84">
                  <c:v>180.89411764705883</c:v>
                </c:pt>
                <c:pt idx="85">
                  <c:v>181.22093023255815</c:v>
                </c:pt>
                <c:pt idx="86">
                  <c:v>181.28735632183907</c:v>
                </c:pt>
                <c:pt idx="87">
                  <c:v>181.28409090909091</c:v>
                </c:pt>
                <c:pt idx="88">
                  <c:v>181.07865168539325</c:v>
                </c:pt>
                <c:pt idx="89">
                  <c:v>181.17777777777778</c:v>
                </c:pt>
                <c:pt idx="90">
                  <c:v>181.1098901098901</c:v>
                </c:pt>
                <c:pt idx="91">
                  <c:v>181.13043478260869</c:v>
                </c:pt>
                <c:pt idx="92">
                  <c:v>180.80645161290323</c:v>
                </c:pt>
                <c:pt idx="93">
                  <c:v>180.5</c:v>
                </c:pt>
                <c:pt idx="94">
                  <c:v>180.76842105263157</c:v>
                </c:pt>
                <c:pt idx="95">
                  <c:v>180.70833333333334</c:v>
                </c:pt>
                <c:pt idx="96">
                  <c:v>180.41237113402062</c:v>
                </c:pt>
                <c:pt idx="97">
                  <c:v>180.24489795918367</c:v>
                </c:pt>
                <c:pt idx="98">
                  <c:v>180.03030303030303</c:v>
                </c:pt>
                <c:pt idx="99">
                  <c:v>179.98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1-47AC-9FB5-1FFD68BC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325976"/>
        <c:axId val="1076325616"/>
      </c:lineChart>
      <c:catAx>
        <c:axId val="10763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6325616"/>
        <c:crosses val="autoZero"/>
        <c:auto val="1"/>
        <c:lblAlgn val="ctr"/>
        <c:lblOffset val="100"/>
        <c:noMultiLvlLbl val="0"/>
      </c:catAx>
      <c:valAx>
        <c:axId val="10763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63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sloupeček 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D</a:t>
          </a:r>
        </a:p>
      </cx:txPr>
    </cx:title>
    <cx:plotArea>
      <cx:plotAreaRegion>
        <cx:series layoutId="clusteredColumn" uniqueId="{36BCC46F-338C-44EC-9845-002B942C77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sloupeček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C</a:t>
          </a:r>
        </a:p>
      </cx:txPr>
    </cx:title>
    <cx:plotArea>
      <cx:plotAreaRegion>
        <cx:series layoutId="clusteredColumn" uniqueId="{D6BEB5FC-2DC2-4373-B625-37867ED6E3E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sloupeček 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D</a:t>
          </a:r>
        </a:p>
      </cx:txPr>
    </cx:title>
    <cx:plotArea>
      <cx:plotAreaRegion>
        <cx:series layoutId="clusteredColumn" uniqueId="{36BCC46F-338C-44EC-9845-002B942C77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sloupeček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cs-CZ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sloupeček C</a:t>
          </a:r>
        </a:p>
      </cx:txPr>
    </cx:title>
    <cx:plotArea>
      <cx:plotAreaRegion>
        <cx:series layoutId="clusteredColumn" uniqueId="{D6BEB5FC-2DC2-4373-B625-37867ED6E3E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212480</xdr:colOff>
      <xdr:row>12</xdr:row>
      <xdr:rowOff>73269</xdr:rowOff>
    </xdr:from>
    <xdr:to>
      <xdr:col>12</xdr:col>
      <xdr:colOff>326047</xdr:colOff>
      <xdr:row>29</xdr:row>
      <xdr:rowOff>16119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722D67-0A34-9BB2-6EB0-5BF50FB3C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197828</xdr:colOff>
      <xdr:row>29</xdr:row>
      <xdr:rowOff>131884</xdr:rowOff>
    </xdr:from>
    <xdr:to>
      <xdr:col>12</xdr:col>
      <xdr:colOff>293077</xdr:colOff>
      <xdr:row>44</xdr:row>
      <xdr:rowOff>95249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4776E885-039C-4386-8D68-A6596F8F1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428624</xdr:colOff>
      <xdr:row>7</xdr:row>
      <xdr:rowOff>152400</xdr:rowOff>
    </xdr:from>
    <xdr:to>
      <xdr:col>23</xdr:col>
      <xdr:colOff>457199</xdr:colOff>
      <xdr:row>28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Graf 1">
              <a:extLst>
                <a:ext uri="{FF2B5EF4-FFF2-40B4-BE49-F238E27FC236}">
                  <a16:creationId xmlns:a16="http://schemas.microsoft.com/office/drawing/2014/main" id="{8F29934E-AF8D-72EC-40D1-5987ADAC98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4" y="1485900"/>
              <a:ext cx="6734175" cy="3919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6</xdr:col>
      <xdr:colOff>571500</xdr:colOff>
      <xdr:row>28</xdr:row>
      <xdr:rowOff>76200</xdr:rowOff>
    </xdr:from>
    <xdr:to>
      <xdr:col>14</xdr:col>
      <xdr:colOff>266700</xdr:colOff>
      <xdr:row>42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af 3">
              <a:extLst>
                <a:ext uri="{FF2B5EF4-FFF2-40B4-BE49-F238E27FC236}">
                  <a16:creationId xmlns:a16="http://schemas.microsoft.com/office/drawing/2014/main" id="{C4CE621F-0E08-436D-954E-9E317ADA87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5410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0</xdr:colOff>
      <xdr:row>6</xdr:row>
      <xdr:rowOff>0</xdr:rowOff>
    </xdr:from>
    <xdr:to>
      <xdr:col>37</xdr:col>
      <xdr:colOff>162969</xdr:colOff>
      <xdr:row>46</xdr:row>
      <xdr:rowOff>67748</xdr:rowOff>
    </xdr:to>
    <xdr:pic>
      <xdr:nvPicPr>
        <xdr:cNvPr id="71" name="Obrázek 70">
          <a:extLst>
            <a:ext uri="{FF2B5EF4-FFF2-40B4-BE49-F238E27FC236}">
              <a16:creationId xmlns:a16="http://schemas.microsoft.com/office/drawing/2014/main" id="{A1A0306F-3E64-147B-DA60-97D30F283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381000"/>
          <a:ext cx="7478169" cy="76877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428624</xdr:colOff>
      <xdr:row>7</xdr:row>
      <xdr:rowOff>152400</xdr:rowOff>
    </xdr:from>
    <xdr:to>
      <xdr:col>23</xdr:col>
      <xdr:colOff>457199</xdr:colOff>
      <xdr:row>28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 1">
              <a:extLst>
                <a:ext uri="{FF2B5EF4-FFF2-40B4-BE49-F238E27FC236}">
                  <a16:creationId xmlns:a16="http://schemas.microsoft.com/office/drawing/2014/main" id="{DB927676-3F6A-4412-A5A1-F5F0DC3CB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4" y="1485900"/>
              <a:ext cx="6734175" cy="39195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>
    <xdr:from>
      <xdr:col>6</xdr:col>
      <xdr:colOff>571500</xdr:colOff>
      <xdr:row>28</xdr:row>
      <xdr:rowOff>76200</xdr:rowOff>
    </xdr:from>
    <xdr:to>
      <xdr:col>14</xdr:col>
      <xdr:colOff>266700</xdr:colOff>
      <xdr:row>42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 3">
              <a:extLst>
                <a:ext uri="{FF2B5EF4-FFF2-40B4-BE49-F238E27FC236}">
                  <a16:creationId xmlns:a16="http://schemas.microsoft.com/office/drawing/2014/main" id="{8CD698BF-5CC0-449A-A1AE-0C665314B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5410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graf není ve vaší verzi aplikace Excel dostupný.
Pokud upravíte tento obrazec nebo tento sešit uložíte v jiném formátu souboru, pak se graf trvale poruší.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552450</xdr:colOff>
      <xdr:row>4</xdr:row>
      <xdr:rowOff>38100</xdr:rowOff>
    </xdr:from>
    <xdr:to>
      <xdr:col>61</xdr:col>
      <xdr:colOff>581025</xdr:colOff>
      <xdr:row>32</xdr:row>
      <xdr:rowOff>76200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35144165-EAA6-F8FB-37AB-FA2C9F65F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9750" y="800100"/>
          <a:ext cx="20754975" cy="537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03"/>
  <sheetViews>
    <sheetView topLeftCell="D10" zoomScale="130" zoomScaleNormal="130" workbookViewId="0">
      <selection activeCell="N17" sqref="N17"/>
    </sheetView>
  </sheetViews>
  <sheetFormatPr defaultRowHeight="15" x14ac:dyDescent="0.25"/>
  <cols>
    <col min="1" max="1" width="5.140625" customWidth="1"/>
    <col min="2" max="2" width="5.7109375" customWidth="1"/>
    <col min="4" max="5" width="17.28515625" bestFit="1" customWidth="1"/>
    <col min="6" max="6" width="17.28515625" customWidth="1"/>
    <col min="7" max="7" width="16.85546875" bestFit="1" customWidth="1"/>
    <col min="19" max="19" width="10.42578125" bestFit="1" customWidth="1"/>
    <col min="20" max="20" width="12.85546875" bestFit="1" customWidth="1"/>
    <col min="21" max="21" width="9.7109375" bestFit="1" customWidth="1"/>
    <col min="22" max="22" width="16.28515625" bestFit="1" customWidth="1"/>
  </cols>
  <sheetData>
    <row r="2" spans="2:22" x14ac:dyDescent="0.25">
      <c r="G2" s="2" t="s">
        <v>3</v>
      </c>
      <c r="H2">
        <v>50</v>
      </c>
      <c r="K2" s="1" t="str">
        <f>"C"&amp;(H2+3)</f>
        <v>C53</v>
      </c>
      <c r="L2" s="1" t="str">
        <f>"D"&amp;(H2+3)</f>
        <v>D53</v>
      </c>
      <c r="M2" s="1" t="str">
        <f>"E"&amp;(H2+3)</f>
        <v>E53</v>
      </c>
    </row>
    <row r="3" spans="2:22" x14ac:dyDescent="0.25">
      <c r="B3" s="2" t="s">
        <v>0</v>
      </c>
      <c r="C3" s="2" t="s">
        <v>48</v>
      </c>
      <c r="D3" s="4" t="s">
        <v>1</v>
      </c>
      <c r="E3" s="4" t="s">
        <v>2</v>
      </c>
      <c r="F3" s="4"/>
      <c r="O3" s="2" t="s">
        <v>3</v>
      </c>
      <c r="P3" s="2" t="s">
        <v>55</v>
      </c>
      <c r="Q3" s="2" t="s">
        <v>56</v>
      </c>
      <c r="R3" s="2" t="s">
        <v>57</v>
      </c>
      <c r="S3" s="2" t="s">
        <v>58</v>
      </c>
      <c r="T3" s="2" t="s">
        <v>59</v>
      </c>
      <c r="U3" s="2" t="s">
        <v>60</v>
      </c>
      <c r="V3" s="2" t="s">
        <v>61</v>
      </c>
    </row>
    <row r="4" spans="2:22" x14ac:dyDescent="0.25">
      <c r="B4" s="12">
        <v>1</v>
      </c>
      <c r="C4" s="12">
        <f t="shared" ref="C4:C9" ca="1" si="0">RANDBETWEEN(150,210)</f>
        <v>157</v>
      </c>
      <c r="D4" s="1">
        <f t="shared" ref="D4:D35" ca="1" si="1">(C4-$H$6)^2</f>
        <v>528.08039999999949</v>
      </c>
      <c r="E4" s="1">
        <f t="shared" ref="E4:E29" ca="1" si="2">(C4-$I$6)^2</f>
        <v>591.46239999999966</v>
      </c>
      <c r="F4" s="1"/>
      <c r="O4">
        <v>1</v>
      </c>
      <c r="P4" s="1" t="str">
        <f>"C"&amp;(O4+3)</f>
        <v>C4</v>
      </c>
      <c r="Q4" s="1" t="str">
        <f>"D"&amp;(O4+3)</f>
        <v>D4</v>
      </c>
      <c r="R4" s="1" t="str">
        <f>"E"&amp;(O4+3)</f>
        <v>E4</v>
      </c>
      <c r="S4" s="15">
        <f ca="1">AVERAGE($C$4:$C$103)</f>
        <v>179.98</v>
      </c>
      <c r="T4" s="15">
        <f ca="1">_xlfn.VAR.P($C$4:$C$103)</f>
        <v>302.33959999999996</v>
      </c>
      <c r="U4" s="15">
        <f ca="1">AVERAGE($C$4:INDIRECT(P4))</f>
        <v>157</v>
      </c>
      <c r="V4" s="15"/>
    </row>
    <row r="5" spans="2:22" x14ac:dyDescent="0.25">
      <c r="B5" s="12">
        <v>2</v>
      </c>
      <c r="C5" s="12">
        <f t="shared" ca="1" si="0"/>
        <v>156</v>
      </c>
      <c r="D5" s="1">
        <f t="shared" ca="1" si="1"/>
        <v>575.04039999999952</v>
      </c>
      <c r="E5" s="1">
        <f t="shared" ca="1" si="2"/>
        <v>641.10239999999965</v>
      </c>
      <c r="F5" s="1"/>
      <c r="H5" s="13" t="s">
        <v>49</v>
      </c>
      <c r="I5" s="13" t="s">
        <v>50</v>
      </c>
      <c r="J5" t="s">
        <v>51</v>
      </c>
      <c r="K5" s="6"/>
      <c r="O5">
        <v>2</v>
      </c>
      <c r="P5" s="1" t="str">
        <f t="shared" ref="P5:P68" si="3">"C"&amp;(O5+3)</f>
        <v>C5</v>
      </c>
      <c r="Q5" s="1" t="str">
        <f t="shared" ref="Q5:Q68" si="4">"D"&amp;(O5+3)</f>
        <v>D5</v>
      </c>
      <c r="R5" s="1" t="str">
        <f t="shared" ref="R5:R68" si="5">"E"&amp;(O5+3)</f>
        <v>E5</v>
      </c>
      <c r="S5" s="15">
        <f t="shared" ref="S5:S68" ca="1" si="6">AVERAGE($C$4:$C$103)</f>
        <v>179.98</v>
      </c>
      <c r="T5" s="15">
        <f t="shared" ref="T5:T68" ca="1" si="7">_xlfn.VAR.P($C$4:$C$103)</f>
        <v>302.33959999999996</v>
      </c>
      <c r="U5" s="15">
        <f ca="1">AVERAGE($C$4:INDIRECT(P5))</f>
        <v>156.5</v>
      </c>
      <c r="V5" s="15">
        <f ca="1">IFERROR(_xlfn.VAR.S($C$4:INDIRECT(P5)),0)</f>
        <v>0.5</v>
      </c>
    </row>
    <row r="6" spans="2:22" x14ac:dyDescent="0.25">
      <c r="B6" s="12">
        <v>3</v>
      </c>
      <c r="C6" s="12">
        <f t="shared" ca="1" si="0"/>
        <v>202</v>
      </c>
      <c r="D6" s="1">
        <f t="shared" ca="1" si="1"/>
        <v>484.88040000000046</v>
      </c>
      <c r="E6" s="1">
        <f t="shared" ca="1" si="2"/>
        <v>427.66240000000028</v>
      </c>
      <c r="F6" s="1"/>
      <c r="G6" s="2" t="s">
        <v>52</v>
      </c>
      <c r="H6" s="15">
        <f ca="1">AVERAGE(C4:C103)</f>
        <v>179.98</v>
      </c>
      <c r="I6" s="16">
        <f ca="1">AVERAGE(C4:INDIRECT(K2))</f>
        <v>181.32</v>
      </c>
      <c r="J6" s="3">
        <f ca="1">1-I6/H6</f>
        <v>-7.4452716968551602E-3</v>
      </c>
      <c r="O6">
        <v>3</v>
      </c>
      <c r="P6" s="1" t="str">
        <f t="shared" si="3"/>
        <v>C6</v>
      </c>
      <c r="Q6" s="1" t="str">
        <f t="shared" si="4"/>
        <v>D6</v>
      </c>
      <c r="R6" s="1" t="str">
        <f t="shared" si="5"/>
        <v>E6</v>
      </c>
      <c r="S6" s="15">
        <f t="shared" ca="1" si="6"/>
        <v>179.98</v>
      </c>
      <c r="T6" s="15">
        <f t="shared" ca="1" si="7"/>
        <v>302.33959999999996</v>
      </c>
      <c r="U6" s="15">
        <f ca="1">AVERAGE($C$4:INDIRECT(P6))</f>
        <v>171.66666666666666</v>
      </c>
      <c r="V6" s="15">
        <f ca="1">IFERROR(_xlfn.VAR.S($C$4:INDIRECT(P6)),0)</f>
        <v>690.33333333333576</v>
      </c>
    </row>
    <row r="7" spans="2:22" x14ac:dyDescent="0.25">
      <c r="B7" s="12">
        <v>4</v>
      </c>
      <c r="C7" s="12">
        <f t="shared" ca="1" si="0"/>
        <v>174</v>
      </c>
      <c r="D7" s="1">
        <f t="shared" ca="1" si="1"/>
        <v>35.760399999999876</v>
      </c>
      <c r="E7" s="1">
        <f t="shared" ca="1" si="2"/>
        <v>53.5823999999999</v>
      </c>
      <c r="F7" s="1"/>
      <c r="G7" s="14" t="s">
        <v>53</v>
      </c>
      <c r="H7" s="5">
        <f ca="1">_xlfn.VAR.P(C4:C103)</f>
        <v>302.33959999999996</v>
      </c>
      <c r="I7">
        <f ca="1">_xlfn.VAR.S(C4:INDIRECT(K2))</f>
        <v>347.20163265305894</v>
      </c>
      <c r="J7" s="3">
        <f ca="1">1-I7/H7</f>
        <v>-0.14838291991210872</v>
      </c>
      <c r="O7">
        <v>4</v>
      </c>
      <c r="P7" s="1" t="str">
        <f t="shared" si="3"/>
        <v>C7</v>
      </c>
      <c r="Q7" s="1" t="str">
        <f t="shared" si="4"/>
        <v>D7</v>
      </c>
      <c r="R7" s="1" t="str">
        <f t="shared" si="5"/>
        <v>E7</v>
      </c>
      <c r="S7" s="15">
        <f t="shared" ca="1" si="6"/>
        <v>179.98</v>
      </c>
      <c r="T7" s="15">
        <f t="shared" ca="1" si="7"/>
        <v>302.33959999999996</v>
      </c>
      <c r="U7" s="15">
        <f ca="1">AVERAGE($C$4:INDIRECT(P7))</f>
        <v>172.25</v>
      </c>
      <c r="V7" s="15">
        <f ca="1">IFERROR(_xlfn.VAR.S($C$4:INDIRECT(P7)),0)</f>
        <v>461.58333333333331</v>
      </c>
    </row>
    <row r="8" spans="2:22" x14ac:dyDescent="0.25">
      <c r="B8" s="12">
        <v>5</v>
      </c>
      <c r="C8" s="12">
        <f t="shared" ca="1" si="0"/>
        <v>171</v>
      </c>
      <c r="D8" s="1">
        <f t="shared" ca="1" si="1"/>
        <v>80.640399999999815</v>
      </c>
      <c r="E8" s="1">
        <f t="shared" ca="1" si="2"/>
        <v>106.50239999999985</v>
      </c>
      <c r="F8" s="1"/>
      <c r="G8" s="1" t="s">
        <v>54</v>
      </c>
      <c r="H8" s="1">
        <f ca="1">(1/COUNT(C4:C103)) * SUM(D4:D103)</f>
        <v>302.33959999999996</v>
      </c>
      <c r="I8" s="1">
        <f ca="1">(1/
(COUNT(C4:INDIRECT(K2))
  -1))
*
SUM(E4:INDIRECT(M2))</f>
        <v>347.20163265306127</v>
      </c>
      <c r="O8">
        <v>5</v>
      </c>
      <c r="P8" s="1" t="str">
        <f t="shared" si="3"/>
        <v>C8</v>
      </c>
      <c r="Q8" s="1" t="str">
        <f t="shared" si="4"/>
        <v>D8</v>
      </c>
      <c r="R8" s="1" t="str">
        <f t="shared" si="5"/>
        <v>E8</v>
      </c>
      <c r="S8" s="15">
        <f t="shared" ca="1" si="6"/>
        <v>179.98</v>
      </c>
      <c r="T8" s="15">
        <f t="shared" ca="1" si="7"/>
        <v>302.33959999999996</v>
      </c>
      <c r="U8" s="15">
        <f ca="1">AVERAGE($C$4:INDIRECT(P8))</f>
        <v>172</v>
      </c>
      <c r="V8" s="15">
        <f ca="1">IFERROR(_xlfn.VAR.S($C$4:INDIRECT(P8)),0)</f>
        <v>346.5</v>
      </c>
    </row>
    <row r="9" spans="2:22" x14ac:dyDescent="0.25">
      <c r="B9" s="12">
        <v>6</v>
      </c>
      <c r="C9" s="12">
        <f t="shared" ca="1" si="0"/>
        <v>185</v>
      </c>
      <c r="D9" s="1">
        <f t="shared" ca="1" si="1"/>
        <v>25.200400000000101</v>
      </c>
      <c r="E9" s="1">
        <f t="shared" ca="1" si="2"/>
        <v>13.54240000000005</v>
      </c>
      <c r="F9" s="1"/>
      <c r="O9">
        <v>6</v>
      </c>
      <c r="P9" s="1" t="str">
        <f t="shared" si="3"/>
        <v>C9</v>
      </c>
      <c r="Q9" s="1" t="str">
        <f t="shared" si="4"/>
        <v>D9</v>
      </c>
      <c r="R9" s="1" t="str">
        <f t="shared" si="5"/>
        <v>E9</v>
      </c>
      <c r="S9" s="15">
        <f t="shared" ca="1" si="6"/>
        <v>179.98</v>
      </c>
      <c r="T9" s="15">
        <f t="shared" ca="1" si="7"/>
        <v>302.33959999999996</v>
      </c>
      <c r="U9" s="15">
        <f ca="1">AVERAGE($C$4:INDIRECT(P9))</f>
        <v>174.16666666666666</v>
      </c>
      <c r="V9" s="15">
        <f ca="1">IFERROR(_xlfn.VAR.S($C$4:INDIRECT(P9)),0)</f>
        <v>305.36666666666667</v>
      </c>
    </row>
    <row r="10" spans="2:22" x14ac:dyDescent="0.25">
      <c r="B10" s="12">
        <v>7</v>
      </c>
      <c r="C10" s="12">
        <f t="shared" ref="C10:C68" ca="1" si="8">RANDBETWEEN(150,210)</f>
        <v>163</v>
      </c>
      <c r="D10" s="1">
        <f t="shared" ca="1" si="1"/>
        <v>288.32039999999967</v>
      </c>
      <c r="E10" s="1">
        <f t="shared" ca="1" si="2"/>
        <v>335.62239999999974</v>
      </c>
      <c r="F10" s="1"/>
      <c r="O10">
        <v>7</v>
      </c>
      <c r="P10" s="1" t="str">
        <f t="shared" si="3"/>
        <v>C10</v>
      </c>
      <c r="Q10" s="1" t="str">
        <f t="shared" si="4"/>
        <v>D10</v>
      </c>
      <c r="R10" s="1" t="str">
        <f t="shared" si="5"/>
        <v>E10</v>
      </c>
      <c r="S10" s="15">
        <f t="shared" ca="1" si="6"/>
        <v>179.98</v>
      </c>
      <c r="T10" s="15">
        <f t="shared" ca="1" si="7"/>
        <v>302.33959999999996</v>
      </c>
      <c r="U10" s="15">
        <f ca="1">AVERAGE($C$4:INDIRECT(P10))</f>
        <v>172.57142857142858</v>
      </c>
      <c r="V10" s="15">
        <f ca="1">IFERROR(_xlfn.VAR.S($C$4:INDIRECT(P10)),0)</f>
        <v>272.28571428571428</v>
      </c>
    </row>
    <row r="11" spans="2:22" x14ac:dyDescent="0.25">
      <c r="B11" s="12">
        <v>8</v>
      </c>
      <c r="C11" s="12">
        <f t="shared" ca="1" si="8"/>
        <v>185</v>
      </c>
      <c r="D11" s="1">
        <f t="shared" ca="1" si="1"/>
        <v>25.200400000000101</v>
      </c>
      <c r="E11" s="1">
        <f t="shared" ca="1" si="2"/>
        <v>13.54240000000005</v>
      </c>
      <c r="F11" s="1"/>
      <c r="G11" s="2"/>
      <c r="I11" s="17"/>
      <c r="O11">
        <v>8</v>
      </c>
      <c r="P11" s="1" t="str">
        <f t="shared" si="3"/>
        <v>C11</v>
      </c>
      <c r="Q11" s="1" t="str">
        <f t="shared" si="4"/>
        <v>D11</v>
      </c>
      <c r="R11" s="1" t="str">
        <f t="shared" si="5"/>
        <v>E11</v>
      </c>
      <c r="S11" s="15">
        <f t="shared" ca="1" si="6"/>
        <v>179.98</v>
      </c>
      <c r="T11" s="15">
        <f t="shared" ca="1" si="7"/>
        <v>302.33959999999996</v>
      </c>
      <c r="U11" s="15">
        <f ca="1">AVERAGE($C$4:INDIRECT(P11))</f>
        <v>174.125</v>
      </c>
      <c r="V11" s="15">
        <f ca="1">IFERROR(_xlfn.VAR.S($C$4:INDIRECT(P11)),0)</f>
        <v>252.69642857142858</v>
      </c>
    </row>
    <row r="12" spans="2:22" x14ac:dyDescent="0.25">
      <c r="B12" s="12">
        <v>9</v>
      </c>
      <c r="C12" s="12">
        <f t="shared" ca="1" si="8"/>
        <v>171</v>
      </c>
      <c r="D12" s="1">
        <f t="shared" ca="1" si="1"/>
        <v>80.640399999999815</v>
      </c>
      <c r="E12" s="1">
        <f t="shared" ca="1" si="2"/>
        <v>106.50239999999985</v>
      </c>
      <c r="F12" s="1"/>
      <c r="O12">
        <v>9</v>
      </c>
      <c r="P12" s="1" t="str">
        <f t="shared" si="3"/>
        <v>C12</v>
      </c>
      <c r="Q12" s="1" t="str">
        <f t="shared" si="4"/>
        <v>D12</v>
      </c>
      <c r="R12" s="1" t="str">
        <f t="shared" si="5"/>
        <v>E12</v>
      </c>
      <c r="S12" s="15">
        <f t="shared" ca="1" si="6"/>
        <v>179.98</v>
      </c>
      <c r="T12" s="15">
        <f t="shared" ca="1" si="7"/>
        <v>302.33959999999996</v>
      </c>
      <c r="U12" s="15">
        <f ca="1">AVERAGE($C$4:INDIRECT(P12))</f>
        <v>173.77777777777777</v>
      </c>
      <c r="V12" s="15">
        <f ca="1">IFERROR(_xlfn.VAR.S($C$4:INDIRECT(P12)),0)</f>
        <v>222.1944444444444</v>
      </c>
    </row>
    <row r="13" spans="2:22" x14ac:dyDescent="0.25">
      <c r="B13" s="12">
        <v>10</v>
      </c>
      <c r="C13" s="12">
        <f t="shared" ca="1" si="8"/>
        <v>156</v>
      </c>
      <c r="D13" s="1">
        <f t="shared" ca="1" si="1"/>
        <v>575.04039999999952</v>
      </c>
      <c r="E13" s="1">
        <f t="shared" ca="1" si="2"/>
        <v>641.10239999999965</v>
      </c>
      <c r="F13" s="1"/>
      <c r="O13">
        <v>10</v>
      </c>
      <c r="P13" s="1" t="str">
        <f t="shared" si="3"/>
        <v>C13</v>
      </c>
      <c r="Q13" s="1" t="str">
        <f t="shared" si="4"/>
        <v>D13</v>
      </c>
      <c r="R13" s="1" t="str">
        <f t="shared" si="5"/>
        <v>E13</v>
      </c>
      <c r="S13" s="15">
        <f t="shared" ca="1" si="6"/>
        <v>179.98</v>
      </c>
      <c r="T13" s="15">
        <f t="shared" ca="1" si="7"/>
        <v>302.33959999999996</v>
      </c>
      <c r="U13" s="15">
        <f ca="1">AVERAGE($C$4:INDIRECT(P13))</f>
        <v>172</v>
      </c>
      <c r="V13" s="15">
        <f ca="1">IFERROR(_xlfn.VAR.S($C$4:INDIRECT(P13)),0)</f>
        <v>229.11111111111111</v>
      </c>
    </row>
    <row r="14" spans="2:22" x14ac:dyDescent="0.25">
      <c r="B14" s="12">
        <v>11</v>
      </c>
      <c r="C14" s="12">
        <f t="shared" ca="1" si="8"/>
        <v>187</v>
      </c>
      <c r="D14" s="1">
        <f t="shared" ca="1" si="1"/>
        <v>49.280400000000142</v>
      </c>
      <c r="E14" s="1">
        <f t="shared" ca="1" si="2"/>
        <v>32.262400000000078</v>
      </c>
      <c r="F14" s="1"/>
      <c r="O14">
        <v>11</v>
      </c>
      <c r="P14" s="1" t="str">
        <f t="shared" si="3"/>
        <v>C14</v>
      </c>
      <c r="Q14" s="1" t="str">
        <f t="shared" si="4"/>
        <v>D14</v>
      </c>
      <c r="R14" s="1" t="str">
        <f t="shared" si="5"/>
        <v>E14</v>
      </c>
      <c r="S14" s="15">
        <f t="shared" ca="1" si="6"/>
        <v>179.98</v>
      </c>
      <c r="T14" s="15">
        <f t="shared" ca="1" si="7"/>
        <v>302.33959999999996</v>
      </c>
      <c r="U14" s="15">
        <f ca="1">AVERAGE($C$4:INDIRECT(P14))</f>
        <v>173.36363636363637</v>
      </c>
      <c r="V14" s="15">
        <f ca="1">IFERROR(_xlfn.VAR.S($C$4:INDIRECT(P14)),0)</f>
        <v>226.65454545454546</v>
      </c>
    </row>
    <row r="15" spans="2:22" x14ac:dyDescent="0.25">
      <c r="B15" s="12">
        <v>12</v>
      </c>
      <c r="C15" s="12">
        <f t="shared" ca="1" si="8"/>
        <v>210</v>
      </c>
      <c r="D15" s="1">
        <f t="shared" ca="1" si="1"/>
        <v>901.20040000000063</v>
      </c>
      <c r="E15" s="1">
        <f t="shared" ca="1" si="2"/>
        <v>822.54240000000038</v>
      </c>
      <c r="F15" s="1"/>
      <c r="O15">
        <v>12</v>
      </c>
      <c r="P15" s="1" t="str">
        <f t="shared" si="3"/>
        <v>C15</v>
      </c>
      <c r="Q15" s="1" t="str">
        <f t="shared" si="4"/>
        <v>D15</v>
      </c>
      <c r="R15" s="1" t="str">
        <f t="shared" si="5"/>
        <v>E15</v>
      </c>
      <c r="S15" s="15">
        <f t="shared" ca="1" si="6"/>
        <v>179.98</v>
      </c>
      <c r="T15" s="15">
        <f t="shared" ca="1" si="7"/>
        <v>302.33959999999996</v>
      </c>
      <c r="U15" s="15">
        <f ca="1">AVERAGE($C$4:INDIRECT(P15))</f>
        <v>176.41666666666666</v>
      </c>
      <c r="V15" s="15">
        <f ca="1">IFERROR(_xlfn.VAR.S($C$4:INDIRECT(P15)),0)</f>
        <v>317.90151515151518</v>
      </c>
    </row>
    <row r="16" spans="2:22" x14ac:dyDescent="0.25">
      <c r="B16" s="12">
        <v>13</v>
      </c>
      <c r="C16" s="12">
        <f t="shared" ca="1" si="8"/>
        <v>197</v>
      </c>
      <c r="D16" s="1">
        <f t="shared" ca="1" si="1"/>
        <v>289.68040000000036</v>
      </c>
      <c r="E16" s="1">
        <f t="shared" ca="1" si="2"/>
        <v>245.86240000000021</v>
      </c>
      <c r="F16" s="1"/>
      <c r="O16">
        <v>13</v>
      </c>
      <c r="P16" s="1" t="str">
        <f t="shared" si="3"/>
        <v>C16</v>
      </c>
      <c r="Q16" s="1" t="str">
        <f t="shared" si="4"/>
        <v>D16</v>
      </c>
      <c r="R16" s="1" t="str">
        <f t="shared" si="5"/>
        <v>E16</v>
      </c>
      <c r="S16" s="15">
        <f t="shared" ca="1" si="6"/>
        <v>179.98</v>
      </c>
      <c r="T16" s="15">
        <f t="shared" ca="1" si="7"/>
        <v>302.33959999999996</v>
      </c>
      <c r="U16" s="15">
        <f ca="1">AVERAGE($C$4:INDIRECT(P16))</f>
        <v>178</v>
      </c>
      <c r="V16" s="15">
        <f ca="1">IFERROR(_xlfn.VAR.S($C$4:INDIRECT(P16)),0)</f>
        <v>324</v>
      </c>
    </row>
    <row r="17" spans="2:22" x14ac:dyDescent="0.25">
      <c r="B17" s="12">
        <v>14</v>
      </c>
      <c r="C17" s="12">
        <f t="shared" ca="1" si="8"/>
        <v>209</v>
      </c>
      <c r="D17" s="1">
        <f t="shared" ca="1" si="1"/>
        <v>842.16040000000055</v>
      </c>
      <c r="E17" s="1">
        <f t="shared" ca="1" si="2"/>
        <v>766.18240000000037</v>
      </c>
      <c r="F17" s="1"/>
      <c r="O17">
        <v>14</v>
      </c>
      <c r="P17" s="1" t="str">
        <f t="shared" si="3"/>
        <v>C17</v>
      </c>
      <c r="Q17" s="1" t="str">
        <f t="shared" si="4"/>
        <v>D17</v>
      </c>
      <c r="R17" s="1" t="str">
        <f t="shared" si="5"/>
        <v>E17</v>
      </c>
      <c r="S17" s="15">
        <f t="shared" ca="1" si="6"/>
        <v>179.98</v>
      </c>
      <c r="T17" s="15">
        <f t="shared" ca="1" si="7"/>
        <v>302.33959999999996</v>
      </c>
      <c r="U17" s="15">
        <f ca="1">AVERAGE($C$4:INDIRECT(P17))</f>
        <v>180.21428571428572</v>
      </c>
      <c r="V17" s="15">
        <f ca="1">IFERROR(_xlfn.VAR.S($C$4:INDIRECT(P17)),0)</f>
        <v>367.71978021978151</v>
      </c>
    </row>
    <row r="18" spans="2:22" x14ac:dyDescent="0.25">
      <c r="B18" s="12">
        <v>15</v>
      </c>
      <c r="C18" s="12">
        <f ca="1">RANDBETWEEN(150,210)</f>
        <v>165</v>
      </c>
      <c r="D18" s="1">
        <f t="shared" ca="1" si="1"/>
        <v>224.40039999999971</v>
      </c>
      <c r="E18" s="1">
        <f t="shared" ca="1" si="2"/>
        <v>266.34239999999977</v>
      </c>
      <c r="F18" s="1"/>
      <c r="O18">
        <v>15</v>
      </c>
      <c r="P18" s="1" t="str">
        <f t="shared" si="3"/>
        <v>C18</v>
      </c>
      <c r="Q18" s="1" t="str">
        <f t="shared" si="4"/>
        <v>D18</v>
      </c>
      <c r="R18" s="1" t="str">
        <f t="shared" si="5"/>
        <v>E18</v>
      </c>
      <c r="S18" s="15">
        <f t="shared" ca="1" si="6"/>
        <v>179.98</v>
      </c>
      <c r="T18" s="15">
        <f t="shared" ca="1" si="7"/>
        <v>302.33959999999996</v>
      </c>
      <c r="U18" s="15">
        <f ca="1">AVERAGE($C$4:INDIRECT(P18))</f>
        <v>179.2</v>
      </c>
      <c r="V18" s="15">
        <f ca="1">IFERROR(_xlfn.VAR.S($C$4:INDIRECT(P18)),0)</f>
        <v>356.88571428571595</v>
      </c>
    </row>
    <row r="19" spans="2:22" x14ac:dyDescent="0.25">
      <c r="B19" s="12">
        <v>16</v>
      </c>
      <c r="C19" s="12">
        <f t="shared" ca="1" si="8"/>
        <v>181</v>
      </c>
      <c r="D19" s="1">
        <f t="shared" ca="1" si="1"/>
        <v>1.0404000000000209</v>
      </c>
      <c r="E19" s="1">
        <f t="shared" ca="1" si="2"/>
        <v>0.10239999999999563</v>
      </c>
      <c r="F19" s="1"/>
      <c r="O19">
        <v>16</v>
      </c>
      <c r="P19" s="1" t="str">
        <f t="shared" si="3"/>
        <v>C19</v>
      </c>
      <c r="Q19" s="1" t="str">
        <f t="shared" si="4"/>
        <v>D19</v>
      </c>
      <c r="R19" s="1" t="str">
        <f t="shared" si="5"/>
        <v>E19</v>
      </c>
      <c r="S19" s="15">
        <f t="shared" ca="1" si="6"/>
        <v>179.98</v>
      </c>
      <c r="T19" s="15">
        <f t="shared" ca="1" si="7"/>
        <v>302.33959999999996</v>
      </c>
      <c r="U19" s="15">
        <f ca="1">AVERAGE($C$4:INDIRECT(P19))</f>
        <v>179.3125</v>
      </c>
      <c r="V19" s="15">
        <f ca="1">IFERROR(_xlfn.VAR.S($C$4:INDIRECT(P19)),0)</f>
        <v>333.29583333333335</v>
      </c>
    </row>
    <row r="20" spans="2:22" x14ac:dyDescent="0.25">
      <c r="B20" s="12">
        <v>17</v>
      </c>
      <c r="C20" s="12">
        <f t="shared" ca="1" si="8"/>
        <v>199</v>
      </c>
      <c r="D20" s="1">
        <f t="shared" ca="1" si="1"/>
        <v>361.7604000000004</v>
      </c>
      <c r="E20" s="1">
        <f t="shared" ca="1" si="2"/>
        <v>312.58240000000023</v>
      </c>
      <c r="F20" s="1"/>
      <c r="O20">
        <v>17</v>
      </c>
      <c r="P20" s="1" t="str">
        <f t="shared" si="3"/>
        <v>C20</v>
      </c>
      <c r="Q20" s="1" t="str">
        <f t="shared" si="4"/>
        <v>D20</v>
      </c>
      <c r="R20" s="1" t="str">
        <f t="shared" si="5"/>
        <v>E20</v>
      </c>
      <c r="S20" s="15">
        <f t="shared" ca="1" si="6"/>
        <v>179.98</v>
      </c>
      <c r="T20" s="15">
        <f t="shared" ca="1" si="7"/>
        <v>302.33959999999996</v>
      </c>
      <c r="U20" s="15">
        <f ca="1">AVERAGE($C$4:INDIRECT(P20))</f>
        <v>180.47058823529412</v>
      </c>
      <c r="V20" s="15">
        <f ca="1">IFERROR(_xlfn.VAR.S($C$4:INDIRECT(P20)),0)</f>
        <v>335.26470588235298</v>
      </c>
    </row>
    <row r="21" spans="2:22" x14ac:dyDescent="0.25">
      <c r="B21" s="12">
        <v>18</v>
      </c>
      <c r="C21" s="12">
        <f ca="1">RANDBETWEEN(150,210)</f>
        <v>206</v>
      </c>
      <c r="D21" s="1">
        <f t="shared" ca="1" si="1"/>
        <v>677.04040000000055</v>
      </c>
      <c r="E21" s="1">
        <f t="shared" ca="1" si="2"/>
        <v>609.10240000000033</v>
      </c>
      <c r="F21" s="1"/>
      <c r="O21">
        <v>18</v>
      </c>
      <c r="P21" s="1" t="str">
        <f t="shared" si="3"/>
        <v>C21</v>
      </c>
      <c r="Q21" s="1" t="str">
        <f t="shared" si="4"/>
        <v>D21</v>
      </c>
      <c r="R21" s="1" t="str">
        <f t="shared" si="5"/>
        <v>E21</v>
      </c>
      <c r="S21" s="15">
        <f t="shared" ca="1" si="6"/>
        <v>179.98</v>
      </c>
      <c r="T21" s="15">
        <f t="shared" ca="1" si="7"/>
        <v>302.33959999999996</v>
      </c>
      <c r="U21" s="15">
        <f ca="1">AVERAGE($C$4:INDIRECT(P21))</f>
        <v>181.88888888888889</v>
      </c>
      <c r="V21" s="15">
        <f ca="1">IFERROR(_xlfn.VAR.S($C$4:INDIRECT(P21)),0)</f>
        <v>351.75163398692797</v>
      </c>
    </row>
    <row r="22" spans="2:22" x14ac:dyDescent="0.25">
      <c r="B22" s="12">
        <v>19</v>
      </c>
      <c r="C22" s="12">
        <f ca="1">RANDBETWEEN(150,210)</f>
        <v>208</v>
      </c>
      <c r="D22" s="1">
        <f t="shared" ca="1" si="1"/>
        <v>785.12040000000059</v>
      </c>
      <c r="E22" s="1">
        <f t="shared" ca="1" si="2"/>
        <v>711.82240000000036</v>
      </c>
      <c r="F22" s="1"/>
      <c r="O22">
        <v>19</v>
      </c>
      <c r="P22" s="1" t="str">
        <f t="shared" si="3"/>
        <v>C22</v>
      </c>
      <c r="Q22" s="1" t="str">
        <f t="shared" si="4"/>
        <v>D22</v>
      </c>
      <c r="R22" s="1" t="str">
        <f t="shared" si="5"/>
        <v>E22</v>
      </c>
      <c r="S22" s="15">
        <f t="shared" ca="1" si="6"/>
        <v>179.98</v>
      </c>
      <c r="T22" s="15">
        <f t="shared" ca="1" si="7"/>
        <v>302.33959999999996</v>
      </c>
      <c r="U22" s="15">
        <f ca="1">AVERAGE($C$4:INDIRECT(P22))</f>
        <v>183.26315789473685</v>
      </c>
      <c r="V22" s="15">
        <f ca="1">IFERROR(_xlfn.VAR.S($C$4:INDIRECT(P22)),0)</f>
        <v>368.09356725146063</v>
      </c>
    </row>
    <row r="23" spans="2:22" x14ac:dyDescent="0.25">
      <c r="B23" s="12">
        <v>20</v>
      </c>
      <c r="C23" s="12">
        <f t="shared" ca="1" si="8"/>
        <v>177</v>
      </c>
      <c r="D23" s="1">
        <f t="shared" ca="1" si="1"/>
        <v>8.8803999999999395</v>
      </c>
      <c r="E23" s="1">
        <f t="shared" ca="1" si="2"/>
        <v>18.662399999999941</v>
      </c>
      <c r="F23" s="1"/>
      <c r="O23">
        <v>20</v>
      </c>
      <c r="P23" s="1" t="str">
        <f t="shared" si="3"/>
        <v>C23</v>
      </c>
      <c r="Q23" s="1" t="str">
        <f t="shared" si="4"/>
        <v>D23</v>
      </c>
      <c r="R23" s="1" t="str">
        <f t="shared" si="5"/>
        <v>E23</v>
      </c>
      <c r="S23" s="15">
        <f t="shared" ca="1" si="6"/>
        <v>179.98</v>
      </c>
      <c r="T23" s="15">
        <f t="shared" ca="1" si="7"/>
        <v>302.33959999999996</v>
      </c>
      <c r="U23" s="15">
        <f ca="1">AVERAGE($C$4:INDIRECT(P23))</f>
        <v>182.95</v>
      </c>
      <c r="V23" s="15">
        <f ca="1">IFERROR(_xlfn.VAR.S($C$4:INDIRECT(P23)),0)</f>
        <v>350.68157894736839</v>
      </c>
    </row>
    <row r="24" spans="2:22" x14ac:dyDescent="0.25">
      <c r="B24" s="12">
        <v>21</v>
      </c>
      <c r="C24" s="12">
        <f t="shared" ca="1" si="8"/>
        <v>209</v>
      </c>
      <c r="D24" s="1">
        <f t="shared" ca="1" si="1"/>
        <v>842.16040000000055</v>
      </c>
      <c r="E24" s="1">
        <f t="shared" ca="1" si="2"/>
        <v>766.18240000000037</v>
      </c>
      <c r="F24" s="1"/>
      <c r="O24">
        <v>21</v>
      </c>
      <c r="P24" s="1" t="str">
        <f t="shared" si="3"/>
        <v>C24</v>
      </c>
      <c r="Q24" s="1" t="str">
        <f t="shared" si="4"/>
        <v>D24</v>
      </c>
      <c r="R24" s="1" t="str">
        <f t="shared" si="5"/>
        <v>E24</v>
      </c>
      <c r="S24" s="15">
        <f t="shared" ca="1" si="6"/>
        <v>179.98</v>
      </c>
      <c r="T24" s="15">
        <f t="shared" ca="1" si="7"/>
        <v>302.33959999999996</v>
      </c>
      <c r="U24" s="15">
        <f ca="1">AVERAGE($C$4:INDIRECT(P24))</f>
        <v>184.1904761904762</v>
      </c>
      <c r="V24" s="15">
        <f ca="1">IFERROR(_xlfn.VAR.S($C$4:INDIRECT(P24)),0)</f>
        <v>365.46190476190532</v>
      </c>
    </row>
    <row r="25" spans="2:22" x14ac:dyDescent="0.25">
      <c r="B25" s="12">
        <v>22</v>
      </c>
      <c r="C25" s="12">
        <f t="shared" ca="1" si="8"/>
        <v>199</v>
      </c>
      <c r="D25" s="1">
        <f t="shared" ca="1" si="1"/>
        <v>361.7604000000004</v>
      </c>
      <c r="E25" s="1">
        <f t="shared" ca="1" si="2"/>
        <v>312.58240000000023</v>
      </c>
      <c r="F25" s="1"/>
      <c r="O25">
        <v>22</v>
      </c>
      <c r="P25" s="1" t="str">
        <f t="shared" si="3"/>
        <v>C25</v>
      </c>
      <c r="Q25" s="1" t="str">
        <f t="shared" si="4"/>
        <v>D25</v>
      </c>
      <c r="R25" s="1" t="str">
        <f t="shared" si="5"/>
        <v>E25</v>
      </c>
      <c r="S25" s="15">
        <f t="shared" ca="1" si="6"/>
        <v>179.98</v>
      </c>
      <c r="T25" s="15">
        <f t="shared" ca="1" si="7"/>
        <v>302.33959999999996</v>
      </c>
      <c r="U25" s="15">
        <f ca="1">AVERAGE($C$4:INDIRECT(P25))</f>
        <v>184.86363636363637</v>
      </c>
      <c r="V25" s="15">
        <f ca="1">IFERROR(_xlfn.VAR.S($C$4:INDIRECT(P25)),0)</f>
        <v>358.02813852813858</v>
      </c>
    </row>
    <row r="26" spans="2:22" x14ac:dyDescent="0.25">
      <c r="B26" s="12">
        <v>23</v>
      </c>
      <c r="C26" s="12">
        <f t="shared" ca="1" si="8"/>
        <v>194</v>
      </c>
      <c r="D26" s="1">
        <f t="shared" ca="1" si="1"/>
        <v>196.5604000000003</v>
      </c>
      <c r="E26" s="1">
        <f t="shared" ca="1" si="2"/>
        <v>160.78240000000017</v>
      </c>
      <c r="F26" s="1"/>
      <c r="O26">
        <v>23</v>
      </c>
      <c r="P26" s="1" t="str">
        <f t="shared" si="3"/>
        <v>C26</v>
      </c>
      <c r="Q26" s="1" t="str">
        <f t="shared" si="4"/>
        <v>D26</v>
      </c>
      <c r="R26" s="1" t="str">
        <f t="shared" si="5"/>
        <v>E26</v>
      </c>
      <c r="S26" s="15">
        <f t="shared" ca="1" si="6"/>
        <v>179.98</v>
      </c>
      <c r="T26" s="15">
        <f t="shared" ca="1" si="7"/>
        <v>302.33959999999996</v>
      </c>
      <c r="U26" s="15">
        <f ca="1">AVERAGE($C$4:INDIRECT(P26))</f>
        <v>185.2608695652174</v>
      </c>
      <c r="V26" s="15">
        <f ca="1">IFERROR(_xlfn.VAR.S($C$4:INDIRECT(P26)),0)</f>
        <v>345.38339920948613</v>
      </c>
    </row>
    <row r="27" spans="2:22" x14ac:dyDescent="0.25">
      <c r="B27" s="12">
        <v>24</v>
      </c>
      <c r="C27" s="12">
        <f t="shared" ca="1" si="8"/>
        <v>167</v>
      </c>
      <c r="D27" s="1">
        <f t="shared" ca="1" si="1"/>
        <v>168.48039999999975</v>
      </c>
      <c r="E27" s="1">
        <f t="shared" ca="1" si="2"/>
        <v>205.0623999999998</v>
      </c>
      <c r="F27" s="1"/>
      <c r="O27">
        <v>24</v>
      </c>
      <c r="P27" s="1" t="str">
        <f t="shared" si="3"/>
        <v>C27</v>
      </c>
      <c r="Q27" s="1" t="str">
        <f t="shared" si="4"/>
        <v>D27</v>
      </c>
      <c r="R27" s="1" t="str">
        <f t="shared" si="5"/>
        <v>E27</v>
      </c>
      <c r="S27" s="15">
        <f t="shared" ca="1" si="6"/>
        <v>179.98</v>
      </c>
      <c r="T27" s="15">
        <f t="shared" ca="1" si="7"/>
        <v>302.33959999999996</v>
      </c>
      <c r="U27" s="15">
        <f ca="1">AVERAGE($C$4:INDIRECT(P27))</f>
        <v>184.5</v>
      </c>
      <c r="V27" s="15">
        <f ca="1">IFERROR(_xlfn.VAR.S($C$4:INDIRECT(P27)),0)</f>
        <v>344.26086956521738</v>
      </c>
    </row>
    <row r="28" spans="2:22" x14ac:dyDescent="0.25">
      <c r="B28" s="12">
        <v>25</v>
      </c>
      <c r="C28" s="12">
        <f t="shared" ca="1" si="8"/>
        <v>162</v>
      </c>
      <c r="D28" s="1">
        <f t="shared" ca="1" si="1"/>
        <v>323.28039999999964</v>
      </c>
      <c r="E28" s="1">
        <f t="shared" ca="1" si="2"/>
        <v>373.26239999999973</v>
      </c>
      <c r="F28" s="1"/>
      <c r="O28">
        <v>25</v>
      </c>
      <c r="P28" s="1" t="str">
        <f t="shared" si="3"/>
        <v>C28</v>
      </c>
      <c r="Q28" s="1" t="str">
        <f t="shared" si="4"/>
        <v>D28</v>
      </c>
      <c r="R28" s="1" t="str">
        <f t="shared" si="5"/>
        <v>E28</v>
      </c>
      <c r="S28" s="15">
        <f t="shared" ca="1" si="6"/>
        <v>179.98</v>
      </c>
      <c r="T28" s="15">
        <f t="shared" ca="1" si="7"/>
        <v>302.33959999999996</v>
      </c>
      <c r="U28" s="15">
        <f ca="1">AVERAGE($C$4:INDIRECT(P28))</f>
        <v>183.6</v>
      </c>
      <c r="V28" s="15">
        <f ca="1">IFERROR(_xlfn.VAR.S($C$4:INDIRECT(P28)),0)</f>
        <v>350.16666666666669</v>
      </c>
    </row>
    <row r="29" spans="2:22" x14ac:dyDescent="0.25">
      <c r="B29" s="12">
        <v>26</v>
      </c>
      <c r="C29" s="12">
        <f t="shared" ca="1" si="8"/>
        <v>165</v>
      </c>
      <c r="D29" s="1">
        <f t="shared" ca="1" si="1"/>
        <v>224.40039999999971</v>
      </c>
      <c r="E29" s="1">
        <f t="shared" ca="1" si="2"/>
        <v>266.34239999999977</v>
      </c>
      <c r="F29" s="1"/>
      <c r="O29">
        <v>26</v>
      </c>
      <c r="P29" s="1" t="str">
        <f t="shared" si="3"/>
        <v>C29</v>
      </c>
      <c r="Q29" s="1" t="str">
        <f t="shared" si="4"/>
        <v>D29</v>
      </c>
      <c r="R29" s="1" t="str">
        <f t="shared" si="5"/>
        <v>E29</v>
      </c>
      <c r="S29" s="15">
        <f t="shared" ca="1" si="6"/>
        <v>179.98</v>
      </c>
      <c r="T29" s="15">
        <f t="shared" ca="1" si="7"/>
        <v>302.33959999999996</v>
      </c>
      <c r="U29" s="15">
        <f ca="1">AVERAGE($C$4:INDIRECT(P29))</f>
        <v>182.88461538461539</v>
      </c>
      <c r="V29" s="15">
        <f ca="1">IFERROR(_xlfn.VAR.S($C$4:INDIRECT(P29)),0)</f>
        <v>349.46615384615382</v>
      </c>
    </row>
    <row r="30" spans="2:22" x14ac:dyDescent="0.25">
      <c r="B30">
        <v>27</v>
      </c>
      <c r="C30">
        <f t="shared" ca="1" si="8"/>
        <v>159</v>
      </c>
      <c r="D30" s="1">
        <f t="shared" ca="1" si="1"/>
        <v>440.16039999999958</v>
      </c>
      <c r="E30" s="1">
        <f t="shared" ref="E30:E93" ca="1" si="9">(C30-$I$6)^2</f>
        <v>498.18239999999969</v>
      </c>
      <c r="F30" s="1"/>
      <c r="O30">
        <v>27</v>
      </c>
      <c r="P30" s="1" t="str">
        <f t="shared" si="3"/>
        <v>C30</v>
      </c>
      <c r="Q30" s="1" t="str">
        <f t="shared" si="4"/>
        <v>D30</v>
      </c>
      <c r="R30" s="1" t="str">
        <f t="shared" si="5"/>
        <v>E30</v>
      </c>
      <c r="S30" s="15">
        <f t="shared" ca="1" si="6"/>
        <v>179.98</v>
      </c>
      <c r="T30" s="15">
        <f t="shared" ca="1" si="7"/>
        <v>302.33959999999996</v>
      </c>
      <c r="U30" s="15">
        <f ca="1">AVERAGE($C$4:INDIRECT(P30))</f>
        <v>182</v>
      </c>
      <c r="V30" s="15">
        <f ca="1">IFERROR(_xlfn.VAR.S($C$4:INDIRECT(P30)),0)</f>
        <v>357.15384615384613</v>
      </c>
    </row>
    <row r="31" spans="2:22" x14ac:dyDescent="0.25">
      <c r="B31">
        <v>28</v>
      </c>
      <c r="C31">
        <f t="shared" ca="1" si="8"/>
        <v>198</v>
      </c>
      <c r="D31" s="1">
        <f t="shared" ca="1" si="1"/>
        <v>324.72040000000038</v>
      </c>
      <c r="E31" s="1">
        <f t="shared" ca="1" si="9"/>
        <v>278.22240000000022</v>
      </c>
      <c r="F31" s="1"/>
      <c r="O31">
        <v>28</v>
      </c>
      <c r="P31" s="1" t="str">
        <f t="shared" si="3"/>
        <v>C31</v>
      </c>
      <c r="Q31" s="1" t="str">
        <f t="shared" si="4"/>
        <v>D31</v>
      </c>
      <c r="R31" s="1" t="str">
        <f t="shared" si="5"/>
        <v>E31</v>
      </c>
      <c r="S31" s="15">
        <f t="shared" ca="1" si="6"/>
        <v>179.98</v>
      </c>
      <c r="T31" s="15">
        <f t="shared" ca="1" si="7"/>
        <v>302.33959999999996</v>
      </c>
      <c r="U31" s="15">
        <f ca="1">AVERAGE($C$4:INDIRECT(P31))</f>
        <v>182.57142857142858</v>
      </c>
      <c r="V31" s="15">
        <f ca="1">IFERROR(_xlfn.VAR.S($C$4:INDIRECT(P31)),0)</f>
        <v>353.06878306878366</v>
      </c>
    </row>
    <row r="32" spans="2:22" x14ac:dyDescent="0.25">
      <c r="B32">
        <v>29</v>
      </c>
      <c r="C32">
        <f t="shared" ca="1" si="8"/>
        <v>186</v>
      </c>
      <c r="D32" s="1">
        <f t="shared" ca="1" si="1"/>
        <v>36.240400000000122</v>
      </c>
      <c r="E32" s="1">
        <f t="shared" ca="1" si="9"/>
        <v>21.902400000000064</v>
      </c>
      <c r="F32" s="1"/>
      <c r="O32">
        <v>29</v>
      </c>
      <c r="P32" s="1" t="str">
        <f t="shared" si="3"/>
        <v>C32</v>
      </c>
      <c r="Q32" s="1" t="str">
        <f t="shared" si="4"/>
        <v>D32</v>
      </c>
      <c r="R32" s="1" t="str">
        <f t="shared" si="5"/>
        <v>E32</v>
      </c>
      <c r="S32" s="15">
        <f t="shared" ca="1" si="6"/>
        <v>179.98</v>
      </c>
      <c r="T32" s="15">
        <f t="shared" ca="1" si="7"/>
        <v>302.33959999999996</v>
      </c>
      <c r="U32" s="15">
        <f ca="1">AVERAGE($C$4:INDIRECT(P32))</f>
        <v>182.68965517241378</v>
      </c>
      <c r="V32" s="15">
        <f ca="1">IFERROR(_xlfn.VAR.S($C$4:INDIRECT(P32)),0)</f>
        <v>340.86453201970437</v>
      </c>
    </row>
    <row r="33" spans="2:22" x14ac:dyDescent="0.25">
      <c r="B33">
        <v>30</v>
      </c>
      <c r="C33">
        <f t="shared" ca="1" si="8"/>
        <v>197</v>
      </c>
      <c r="D33" s="1">
        <f t="shared" ca="1" si="1"/>
        <v>289.68040000000036</v>
      </c>
      <c r="E33" s="1">
        <f t="shared" ca="1" si="9"/>
        <v>245.86240000000021</v>
      </c>
      <c r="F33" s="1"/>
      <c r="O33">
        <v>30</v>
      </c>
      <c r="P33" s="1" t="str">
        <f t="shared" si="3"/>
        <v>C33</v>
      </c>
      <c r="Q33" s="1" t="str">
        <f t="shared" si="4"/>
        <v>D33</v>
      </c>
      <c r="R33" s="1" t="str">
        <f t="shared" si="5"/>
        <v>E33</v>
      </c>
      <c r="S33" s="15">
        <f t="shared" ca="1" si="6"/>
        <v>179.98</v>
      </c>
      <c r="T33" s="15">
        <f t="shared" ca="1" si="7"/>
        <v>302.33959999999996</v>
      </c>
      <c r="U33" s="15">
        <f ca="1">AVERAGE($C$4:INDIRECT(P33))</f>
        <v>183.16666666666666</v>
      </c>
      <c r="V33" s="15">
        <f ca="1">IFERROR(_xlfn.VAR.S($C$4:INDIRECT(P33)),0)</f>
        <v>335.93678160919524</v>
      </c>
    </row>
    <row r="34" spans="2:22" x14ac:dyDescent="0.25">
      <c r="B34">
        <v>31</v>
      </c>
      <c r="C34">
        <f t="shared" ca="1" si="8"/>
        <v>187</v>
      </c>
      <c r="D34" s="1">
        <f t="shared" ca="1" si="1"/>
        <v>49.280400000000142</v>
      </c>
      <c r="E34" s="1">
        <f t="shared" ca="1" si="9"/>
        <v>32.262400000000078</v>
      </c>
      <c r="F34" s="1"/>
      <c r="O34">
        <v>31</v>
      </c>
      <c r="P34" s="1" t="str">
        <f t="shared" si="3"/>
        <v>C34</v>
      </c>
      <c r="Q34" s="1" t="str">
        <f t="shared" si="4"/>
        <v>D34</v>
      </c>
      <c r="R34" s="1" t="str">
        <f t="shared" si="5"/>
        <v>E34</v>
      </c>
      <c r="S34" s="15">
        <f t="shared" ca="1" si="6"/>
        <v>179.98</v>
      </c>
      <c r="T34" s="15">
        <f t="shared" ca="1" si="7"/>
        <v>302.33959999999996</v>
      </c>
      <c r="U34" s="15">
        <f ca="1">AVERAGE($C$4:INDIRECT(P34))</f>
        <v>183.29032258064515</v>
      </c>
      <c r="V34" s="15">
        <f ca="1">IFERROR(_xlfn.VAR.S($C$4:INDIRECT(P34)),0)</f>
        <v>325.21290322580643</v>
      </c>
    </row>
    <row r="35" spans="2:22" x14ac:dyDescent="0.25">
      <c r="B35">
        <v>32</v>
      </c>
      <c r="C35">
        <f t="shared" ca="1" si="8"/>
        <v>206</v>
      </c>
      <c r="D35" s="1">
        <f t="shared" ca="1" si="1"/>
        <v>677.04040000000055</v>
      </c>
      <c r="E35" s="1">
        <f t="shared" ca="1" si="9"/>
        <v>609.10240000000033</v>
      </c>
      <c r="F35" s="1"/>
      <c r="O35">
        <v>32</v>
      </c>
      <c r="P35" s="1" t="str">
        <f t="shared" si="3"/>
        <v>C35</v>
      </c>
      <c r="Q35" s="1" t="str">
        <f t="shared" si="4"/>
        <v>D35</v>
      </c>
      <c r="R35" s="1" t="str">
        <f t="shared" si="5"/>
        <v>E35</v>
      </c>
      <c r="S35" s="15">
        <f t="shared" ca="1" si="6"/>
        <v>179.98</v>
      </c>
      <c r="T35" s="15">
        <f t="shared" ca="1" si="7"/>
        <v>302.33959999999996</v>
      </c>
      <c r="U35" s="15">
        <f ca="1">AVERAGE($C$4:INDIRECT(P35))</f>
        <v>184</v>
      </c>
      <c r="V35" s="15">
        <f ca="1">IFERROR(_xlfn.VAR.S($C$4:INDIRECT(P35)),0)</f>
        <v>330.83870967741933</v>
      </c>
    </row>
    <row r="36" spans="2:22" x14ac:dyDescent="0.25">
      <c r="B36">
        <v>33</v>
      </c>
      <c r="C36">
        <f t="shared" ca="1" si="8"/>
        <v>198</v>
      </c>
      <c r="D36" s="1">
        <f t="shared" ref="D36:D67" ca="1" si="10">(C36-$H$6)^2</f>
        <v>324.72040000000038</v>
      </c>
      <c r="E36" s="1">
        <f t="shared" ca="1" si="9"/>
        <v>278.22240000000022</v>
      </c>
      <c r="F36" s="1"/>
      <c r="O36">
        <v>33</v>
      </c>
      <c r="P36" s="1" t="str">
        <f t="shared" si="3"/>
        <v>C36</v>
      </c>
      <c r="Q36" s="1" t="str">
        <f t="shared" si="4"/>
        <v>D36</v>
      </c>
      <c r="R36" s="1" t="str">
        <f t="shared" si="5"/>
        <v>E36</v>
      </c>
      <c r="S36" s="15">
        <f t="shared" ca="1" si="6"/>
        <v>179.98</v>
      </c>
      <c r="T36" s="15">
        <f t="shared" ca="1" si="7"/>
        <v>302.33959999999996</v>
      </c>
      <c r="U36" s="15">
        <f ca="1">AVERAGE($C$4:INDIRECT(P36))</f>
        <v>184.42424242424244</v>
      </c>
      <c r="V36" s="15">
        <f ca="1">IFERROR(_xlfn.VAR.S($C$4:INDIRECT(P36)),0)</f>
        <v>326.43939393939394</v>
      </c>
    </row>
    <row r="37" spans="2:22" x14ac:dyDescent="0.25">
      <c r="B37">
        <v>34</v>
      </c>
      <c r="C37">
        <f t="shared" ca="1" si="8"/>
        <v>201</v>
      </c>
      <c r="D37" s="1">
        <f t="shared" ca="1" si="10"/>
        <v>441.84040000000044</v>
      </c>
      <c r="E37" s="1">
        <f t="shared" ca="1" si="9"/>
        <v>387.30240000000026</v>
      </c>
      <c r="F37" s="1"/>
      <c r="O37">
        <v>34</v>
      </c>
      <c r="P37" s="1" t="str">
        <f t="shared" si="3"/>
        <v>C37</v>
      </c>
      <c r="Q37" s="1" t="str">
        <f t="shared" si="4"/>
        <v>D37</v>
      </c>
      <c r="R37" s="1" t="str">
        <f t="shared" si="5"/>
        <v>E37</v>
      </c>
      <c r="S37" s="15">
        <f t="shared" ca="1" si="6"/>
        <v>179.98</v>
      </c>
      <c r="T37" s="15">
        <f t="shared" ca="1" si="7"/>
        <v>302.33959999999996</v>
      </c>
      <c r="U37" s="15">
        <f ca="1">AVERAGE($C$4:INDIRECT(P37))</f>
        <v>184.91176470588235</v>
      </c>
      <c r="V37" s="15">
        <f ca="1">IFERROR(_xlfn.VAR.S($C$4:INDIRECT(P37)),0)</f>
        <v>324.62834224598936</v>
      </c>
    </row>
    <row r="38" spans="2:22" x14ac:dyDescent="0.25">
      <c r="B38">
        <v>35</v>
      </c>
      <c r="C38">
        <f t="shared" ca="1" si="8"/>
        <v>168</v>
      </c>
      <c r="D38" s="1">
        <f t="shared" ca="1" si="10"/>
        <v>143.52039999999977</v>
      </c>
      <c r="E38" s="1">
        <f t="shared" ca="1" si="9"/>
        <v>177.42239999999981</v>
      </c>
      <c r="F38" s="1"/>
      <c r="O38">
        <v>35</v>
      </c>
      <c r="P38" s="1" t="str">
        <f t="shared" si="3"/>
        <v>C38</v>
      </c>
      <c r="Q38" s="1" t="str">
        <f t="shared" si="4"/>
        <v>D38</v>
      </c>
      <c r="R38" s="1" t="str">
        <f t="shared" si="5"/>
        <v>E38</v>
      </c>
      <c r="S38" s="15">
        <f t="shared" ca="1" si="6"/>
        <v>179.98</v>
      </c>
      <c r="T38" s="15">
        <f t="shared" ca="1" si="7"/>
        <v>302.33959999999996</v>
      </c>
      <c r="U38" s="15">
        <f ca="1">AVERAGE($C$4:INDIRECT(P38))</f>
        <v>184.42857142857142</v>
      </c>
      <c r="V38" s="15">
        <f ca="1">IFERROR(_xlfn.VAR.S($C$4:INDIRECT(P38)),0)</f>
        <v>323.25210084033608</v>
      </c>
    </row>
    <row r="39" spans="2:22" x14ac:dyDescent="0.25">
      <c r="B39">
        <v>36</v>
      </c>
      <c r="C39">
        <f t="shared" ca="1" si="8"/>
        <v>206</v>
      </c>
      <c r="D39" s="1">
        <f t="shared" ca="1" si="10"/>
        <v>677.04040000000055</v>
      </c>
      <c r="E39" s="1">
        <f t="shared" ca="1" si="9"/>
        <v>609.10240000000033</v>
      </c>
      <c r="F39" s="1"/>
      <c r="O39">
        <v>36</v>
      </c>
      <c r="P39" s="1" t="str">
        <f t="shared" si="3"/>
        <v>C39</v>
      </c>
      <c r="Q39" s="1" t="str">
        <f t="shared" si="4"/>
        <v>D39</v>
      </c>
      <c r="R39" s="1" t="str">
        <f t="shared" si="5"/>
        <v>E39</v>
      </c>
      <c r="S39" s="15">
        <f t="shared" ca="1" si="6"/>
        <v>179.98</v>
      </c>
      <c r="T39" s="15">
        <f t="shared" ca="1" si="7"/>
        <v>302.33959999999996</v>
      </c>
      <c r="U39" s="15">
        <f ca="1">AVERAGE($C$4:INDIRECT(P39))</f>
        <v>185.02777777777777</v>
      </c>
      <c r="V39" s="15">
        <f ca="1">IFERROR(_xlfn.VAR.S($C$4:INDIRECT(P39)),0)</f>
        <v>326.94206349206348</v>
      </c>
    </row>
    <row r="40" spans="2:22" x14ac:dyDescent="0.25">
      <c r="B40">
        <v>37</v>
      </c>
      <c r="C40">
        <f t="shared" ca="1" si="8"/>
        <v>154</v>
      </c>
      <c r="D40" s="1">
        <f t="shared" ca="1" si="10"/>
        <v>674.96039999999948</v>
      </c>
      <c r="E40" s="1">
        <f t="shared" ca="1" si="9"/>
        <v>746.38239999999962</v>
      </c>
      <c r="F40" s="1"/>
      <c r="O40">
        <v>37</v>
      </c>
      <c r="P40" s="1" t="str">
        <f t="shared" si="3"/>
        <v>C40</v>
      </c>
      <c r="Q40" s="1" t="str">
        <f t="shared" si="4"/>
        <v>D40</v>
      </c>
      <c r="R40" s="1" t="str">
        <f t="shared" si="5"/>
        <v>E40</v>
      </c>
      <c r="S40" s="15">
        <f t="shared" ca="1" si="6"/>
        <v>179.98</v>
      </c>
      <c r="T40" s="15">
        <f t="shared" ca="1" si="7"/>
        <v>302.33959999999996</v>
      </c>
      <c r="U40" s="15">
        <f ca="1">AVERAGE($C$4:INDIRECT(P40))</f>
        <v>184.18918918918919</v>
      </c>
      <c r="V40" s="15">
        <f ca="1">IFERROR(_xlfn.VAR.S($C$4:INDIRECT(P40)),0)</f>
        <v>343.87987987987975</v>
      </c>
    </row>
    <row r="41" spans="2:22" x14ac:dyDescent="0.25">
      <c r="B41">
        <v>38</v>
      </c>
      <c r="C41">
        <f t="shared" ca="1" si="8"/>
        <v>151</v>
      </c>
      <c r="D41" s="1">
        <f t="shared" ca="1" si="10"/>
        <v>839.84039999999936</v>
      </c>
      <c r="E41" s="1">
        <f t="shared" ca="1" si="9"/>
        <v>919.30239999999958</v>
      </c>
      <c r="F41" s="1"/>
      <c r="O41">
        <v>38</v>
      </c>
      <c r="P41" s="1" t="str">
        <f t="shared" si="3"/>
        <v>C41</v>
      </c>
      <c r="Q41" s="1" t="str">
        <f t="shared" si="4"/>
        <v>D41</v>
      </c>
      <c r="R41" s="1" t="str">
        <f t="shared" si="5"/>
        <v>E41</v>
      </c>
      <c r="S41" s="15">
        <f t="shared" ca="1" si="6"/>
        <v>179.98</v>
      </c>
      <c r="T41" s="15">
        <f t="shared" ca="1" si="7"/>
        <v>302.33959999999996</v>
      </c>
      <c r="U41" s="15">
        <f ca="1">AVERAGE($C$4:INDIRECT(P41))</f>
        <v>183.31578947368422</v>
      </c>
      <c r="V41" s="15">
        <f ca="1">IFERROR(_xlfn.VAR.S($C$4:INDIRECT(P41)),0)</f>
        <v>363.57325746799268</v>
      </c>
    </row>
    <row r="42" spans="2:22" x14ac:dyDescent="0.25">
      <c r="B42">
        <v>39</v>
      </c>
      <c r="C42">
        <f t="shared" ca="1" si="8"/>
        <v>183</v>
      </c>
      <c r="D42" s="1">
        <f t="shared" ca="1" si="10"/>
        <v>9.1204000000000622</v>
      </c>
      <c r="E42" s="1">
        <f t="shared" ca="1" si="9"/>
        <v>2.8224000000000231</v>
      </c>
      <c r="F42" s="1"/>
      <c r="O42">
        <v>39</v>
      </c>
      <c r="P42" s="1" t="str">
        <f t="shared" si="3"/>
        <v>C42</v>
      </c>
      <c r="Q42" s="1" t="str">
        <f t="shared" si="4"/>
        <v>D42</v>
      </c>
      <c r="R42" s="1" t="str">
        <f t="shared" si="5"/>
        <v>E42</v>
      </c>
      <c r="S42" s="15">
        <f t="shared" ca="1" si="6"/>
        <v>179.98</v>
      </c>
      <c r="T42" s="15">
        <f t="shared" ca="1" si="7"/>
        <v>302.33959999999996</v>
      </c>
      <c r="U42" s="15">
        <f ca="1">AVERAGE($C$4:INDIRECT(P42))</f>
        <v>183.30769230769232</v>
      </c>
      <c r="V42" s="15">
        <f ca="1">IFERROR(_xlfn.VAR.S($C$4:INDIRECT(P42)),0)</f>
        <v>354.00809716599332</v>
      </c>
    </row>
    <row r="43" spans="2:22" x14ac:dyDescent="0.25">
      <c r="B43">
        <v>40</v>
      </c>
      <c r="C43">
        <f t="shared" ca="1" si="8"/>
        <v>183</v>
      </c>
      <c r="D43" s="1">
        <f t="shared" ca="1" si="10"/>
        <v>9.1204000000000622</v>
      </c>
      <c r="E43" s="1">
        <f t="shared" ca="1" si="9"/>
        <v>2.8224000000000231</v>
      </c>
      <c r="F43" s="1"/>
      <c r="O43">
        <v>40</v>
      </c>
      <c r="P43" s="1" t="str">
        <f t="shared" si="3"/>
        <v>C43</v>
      </c>
      <c r="Q43" s="1" t="str">
        <f t="shared" si="4"/>
        <v>D43</v>
      </c>
      <c r="R43" s="1" t="str">
        <f t="shared" si="5"/>
        <v>E43</v>
      </c>
      <c r="S43" s="15">
        <f t="shared" ca="1" si="6"/>
        <v>179.98</v>
      </c>
      <c r="T43" s="15">
        <f t="shared" ca="1" si="7"/>
        <v>302.33959999999996</v>
      </c>
      <c r="U43" s="15">
        <f ca="1">AVERAGE($C$4:INDIRECT(P43))</f>
        <v>183.3</v>
      </c>
      <c r="V43" s="15">
        <f ca="1">IFERROR(_xlfn.VAR.S($C$4:INDIRECT(P43)),0)</f>
        <v>344.93333333333339</v>
      </c>
    </row>
    <row r="44" spans="2:22" x14ac:dyDescent="0.25">
      <c r="B44">
        <v>41</v>
      </c>
      <c r="C44">
        <f t="shared" ca="1" si="8"/>
        <v>193</v>
      </c>
      <c r="D44" s="1">
        <f t="shared" ca="1" si="10"/>
        <v>169.52040000000028</v>
      </c>
      <c r="E44" s="1">
        <f t="shared" ca="1" si="9"/>
        <v>136.42240000000015</v>
      </c>
      <c r="F44" s="1"/>
      <c r="O44">
        <v>41</v>
      </c>
      <c r="P44" s="1" t="str">
        <f t="shared" si="3"/>
        <v>C44</v>
      </c>
      <c r="Q44" s="1" t="str">
        <f t="shared" si="4"/>
        <v>D44</v>
      </c>
      <c r="R44" s="1" t="str">
        <f t="shared" si="5"/>
        <v>E44</v>
      </c>
      <c r="S44" s="15">
        <f t="shared" ca="1" si="6"/>
        <v>179.98</v>
      </c>
      <c r="T44" s="15">
        <f t="shared" ca="1" si="7"/>
        <v>302.33959999999996</v>
      </c>
      <c r="U44" s="15">
        <f ca="1">AVERAGE($C$4:INDIRECT(P44))</f>
        <v>183.53658536585365</v>
      </c>
      <c r="V44" s="15">
        <f ca="1">IFERROR(_xlfn.VAR.S($C$4:INDIRECT(P44)),0)</f>
        <v>338.60487804878051</v>
      </c>
    </row>
    <row r="45" spans="2:22" x14ac:dyDescent="0.25">
      <c r="B45">
        <v>42</v>
      </c>
      <c r="C45">
        <f t="shared" ca="1" si="8"/>
        <v>166</v>
      </c>
      <c r="D45" s="1">
        <f t="shared" ca="1" si="10"/>
        <v>195.44039999999973</v>
      </c>
      <c r="E45" s="1">
        <f t="shared" ca="1" si="9"/>
        <v>234.70239999999978</v>
      </c>
      <c r="F45" s="1"/>
      <c r="O45">
        <v>42</v>
      </c>
      <c r="P45" s="1" t="str">
        <f t="shared" si="3"/>
        <v>C45</v>
      </c>
      <c r="Q45" s="1" t="str">
        <f t="shared" si="4"/>
        <v>D45</v>
      </c>
      <c r="R45" s="1" t="str">
        <f t="shared" si="5"/>
        <v>E45</v>
      </c>
      <c r="S45" s="15">
        <f t="shared" ca="1" si="6"/>
        <v>179.98</v>
      </c>
      <c r="T45" s="15">
        <f t="shared" ca="1" si="7"/>
        <v>302.33959999999996</v>
      </c>
      <c r="U45" s="15">
        <f ca="1">AVERAGE($C$4:INDIRECT(P45))</f>
        <v>183.11904761904762</v>
      </c>
      <c r="V45" s="15">
        <f ca="1">IFERROR(_xlfn.VAR.S($C$4:INDIRECT(P45)),0)</f>
        <v>337.66840882694538</v>
      </c>
    </row>
    <row r="46" spans="2:22" x14ac:dyDescent="0.25">
      <c r="B46">
        <v>43</v>
      </c>
      <c r="C46">
        <f t="shared" ca="1" si="8"/>
        <v>199</v>
      </c>
      <c r="D46" s="1">
        <f t="shared" ca="1" si="10"/>
        <v>361.7604000000004</v>
      </c>
      <c r="E46" s="1">
        <f t="shared" ca="1" si="9"/>
        <v>312.58240000000023</v>
      </c>
      <c r="F46" s="1"/>
      <c r="O46">
        <v>43</v>
      </c>
      <c r="P46" s="1" t="str">
        <f t="shared" si="3"/>
        <v>C46</v>
      </c>
      <c r="Q46" s="1" t="str">
        <f t="shared" si="4"/>
        <v>D46</v>
      </c>
      <c r="R46" s="1" t="str">
        <f t="shared" si="5"/>
        <v>E46</v>
      </c>
      <c r="S46" s="15">
        <f t="shared" ca="1" si="6"/>
        <v>179.98</v>
      </c>
      <c r="T46" s="15">
        <f t="shared" ca="1" si="7"/>
        <v>302.33959999999996</v>
      </c>
      <c r="U46" s="15">
        <f ca="1">AVERAGE($C$4:INDIRECT(P46))</f>
        <v>183.48837209302326</v>
      </c>
      <c r="V46" s="15">
        <f ca="1">IFERROR(_xlfn.VAR.S($C$4:INDIRECT(P46)),0)</f>
        <v>335.49390919158367</v>
      </c>
    </row>
    <row r="47" spans="2:22" x14ac:dyDescent="0.25">
      <c r="B47">
        <v>44</v>
      </c>
      <c r="C47">
        <f t="shared" ca="1" si="8"/>
        <v>183</v>
      </c>
      <c r="D47" s="1">
        <f t="shared" ca="1" si="10"/>
        <v>9.1204000000000622</v>
      </c>
      <c r="E47" s="1">
        <f t="shared" ca="1" si="9"/>
        <v>2.8224000000000231</v>
      </c>
      <c r="F47" s="1"/>
      <c r="O47">
        <v>44</v>
      </c>
      <c r="P47" s="1" t="str">
        <f t="shared" si="3"/>
        <v>C47</v>
      </c>
      <c r="Q47" s="1" t="str">
        <f t="shared" si="4"/>
        <v>D47</v>
      </c>
      <c r="R47" s="1" t="str">
        <f t="shared" si="5"/>
        <v>E47</v>
      </c>
      <c r="S47" s="15">
        <f t="shared" ca="1" si="6"/>
        <v>179.98</v>
      </c>
      <c r="T47" s="15">
        <f t="shared" ca="1" si="7"/>
        <v>302.33959999999996</v>
      </c>
      <c r="U47" s="15">
        <f ca="1">AVERAGE($C$4:INDIRECT(P47))</f>
        <v>183.47727272727272</v>
      </c>
      <c r="V47" s="15">
        <f ca="1">IFERROR(_xlfn.VAR.S($C$4:INDIRECT(P47)),0)</f>
        <v>327.69714587737832</v>
      </c>
    </row>
    <row r="48" spans="2:22" x14ac:dyDescent="0.25">
      <c r="B48">
        <v>45</v>
      </c>
      <c r="C48">
        <f t="shared" ca="1" si="8"/>
        <v>196</v>
      </c>
      <c r="D48" s="1">
        <f t="shared" ca="1" si="10"/>
        <v>256.64040000000034</v>
      </c>
      <c r="E48" s="1">
        <f t="shared" ca="1" si="9"/>
        <v>215.50240000000019</v>
      </c>
      <c r="F48" s="1"/>
      <c r="O48">
        <v>45</v>
      </c>
      <c r="P48" s="1" t="str">
        <f t="shared" si="3"/>
        <v>C48</v>
      </c>
      <c r="Q48" s="1" t="str">
        <f t="shared" si="4"/>
        <v>D48</v>
      </c>
      <c r="R48" s="1" t="str">
        <f t="shared" si="5"/>
        <v>E48</v>
      </c>
      <c r="S48" s="15">
        <f t="shared" ca="1" si="6"/>
        <v>179.98</v>
      </c>
      <c r="T48" s="15">
        <f t="shared" ca="1" si="7"/>
        <v>302.33959999999996</v>
      </c>
      <c r="U48" s="15">
        <f ca="1">AVERAGE($C$4:INDIRECT(P48))</f>
        <v>183.75555555555556</v>
      </c>
      <c r="V48" s="15">
        <f ca="1">IFERROR(_xlfn.VAR.S($C$4:INDIRECT(P48)),0)</f>
        <v>323.73434343434349</v>
      </c>
    </row>
    <row r="49" spans="2:22" x14ac:dyDescent="0.25">
      <c r="B49">
        <v>46</v>
      </c>
      <c r="C49">
        <f t="shared" ca="1" si="8"/>
        <v>163</v>
      </c>
      <c r="D49" s="1">
        <f t="shared" ca="1" si="10"/>
        <v>288.32039999999967</v>
      </c>
      <c r="E49" s="1">
        <f t="shared" ca="1" si="9"/>
        <v>335.62239999999974</v>
      </c>
      <c r="F49" s="1"/>
      <c r="O49">
        <v>46</v>
      </c>
      <c r="P49" s="1" t="str">
        <f t="shared" si="3"/>
        <v>C49</v>
      </c>
      <c r="Q49" s="1" t="str">
        <f t="shared" si="4"/>
        <v>D49</v>
      </c>
      <c r="R49" s="1" t="str">
        <f t="shared" si="5"/>
        <v>E49</v>
      </c>
      <c r="S49" s="15">
        <f t="shared" ca="1" si="6"/>
        <v>179.98</v>
      </c>
      <c r="T49" s="15">
        <f t="shared" ca="1" si="7"/>
        <v>302.33959999999996</v>
      </c>
      <c r="U49" s="15">
        <f ca="1">AVERAGE($C$4:INDIRECT(P49))</f>
        <v>183.30434782608697</v>
      </c>
      <c r="V49" s="15">
        <f ca="1">IFERROR(_xlfn.VAR.S($C$4:INDIRECT(P49)),0)</f>
        <v>325.90531400966177</v>
      </c>
    </row>
    <row r="50" spans="2:22" x14ac:dyDescent="0.25">
      <c r="B50">
        <v>47</v>
      </c>
      <c r="C50">
        <f t="shared" ca="1" si="8"/>
        <v>163</v>
      </c>
      <c r="D50" s="1">
        <f t="shared" ca="1" si="10"/>
        <v>288.32039999999967</v>
      </c>
      <c r="E50" s="1">
        <f t="shared" ca="1" si="9"/>
        <v>335.62239999999974</v>
      </c>
      <c r="F50" s="1"/>
      <c r="O50">
        <v>47</v>
      </c>
      <c r="P50" s="1" t="str">
        <f t="shared" si="3"/>
        <v>C50</v>
      </c>
      <c r="Q50" s="1" t="str">
        <f t="shared" si="4"/>
        <v>D50</v>
      </c>
      <c r="R50" s="1" t="str">
        <f t="shared" si="5"/>
        <v>E50</v>
      </c>
      <c r="S50" s="15">
        <f t="shared" ca="1" si="6"/>
        <v>179.98</v>
      </c>
      <c r="T50" s="15">
        <f t="shared" ca="1" si="7"/>
        <v>302.33959999999996</v>
      </c>
      <c r="U50" s="15">
        <f ca="1">AVERAGE($C$4:INDIRECT(P50))</f>
        <v>182.87234042553192</v>
      </c>
      <c r="V50" s="15">
        <f ca="1">IFERROR(_xlfn.VAR.S($C$4:INDIRECT(P50)),0)</f>
        <v>327.59204440333014</v>
      </c>
    </row>
    <row r="51" spans="2:22" x14ac:dyDescent="0.25">
      <c r="B51">
        <v>48</v>
      </c>
      <c r="C51">
        <f t="shared" ca="1" si="8"/>
        <v>153</v>
      </c>
      <c r="D51" s="1">
        <f t="shared" ca="1" si="10"/>
        <v>727.9203999999994</v>
      </c>
      <c r="E51" s="1">
        <f t="shared" ca="1" si="9"/>
        <v>802.02239999999961</v>
      </c>
      <c r="F51" s="1"/>
      <c r="O51">
        <v>48</v>
      </c>
      <c r="P51" s="1" t="str">
        <f t="shared" si="3"/>
        <v>C51</v>
      </c>
      <c r="Q51" s="1" t="str">
        <f t="shared" si="4"/>
        <v>D51</v>
      </c>
      <c r="R51" s="1" t="str">
        <f t="shared" si="5"/>
        <v>E51</v>
      </c>
      <c r="S51" s="15">
        <f t="shared" ca="1" si="6"/>
        <v>179.98</v>
      </c>
      <c r="T51" s="15">
        <f t="shared" ca="1" si="7"/>
        <v>302.33959999999996</v>
      </c>
      <c r="U51" s="15">
        <f ca="1">AVERAGE($C$4:INDIRECT(P51))</f>
        <v>182.25</v>
      </c>
      <c r="V51" s="15">
        <f ca="1">IFERROR(_xlfn.VAR.S($C$4:INDIRECT(P51)),0)</f>
        <v>339.21276595744683</v>
      </c>
    </row>
    <row r="52" spans="2:22" x14ac:dyDescent="0.25">
      <c r="B52">
        <v>49</v>
      </c>
      <c r="C52">
        <f t="shared" ca="1" si="8"/>
        <v>163</v>
      </c>
      <c r="D52" s="1">
        <f t="shared" ca="1" si="10"/>
        <v>288.32039999999967</v>
      </c>
      <c r="E52" s="1">
        <f t="shared" ca="1" si="9"/>
        <v>335.62239999999974</v>
      </c>
      <c r="F52" s="1"/>
      <c r="O52">
        <v>49</v>
      </c>
      <c r="P52" s="1" t="str">
        <f t="shared" si="3"/>
        <v>C52</v>
      </c>
      <c r="Q52" s="1" t="str">
        <f t="shared" si="4"/>
        <v>D52</v>
      </c>
      <c r="R52" s="1" t="str">
        <f t="shared" si="5"/>
        <v>E52</v>
      </c>
      <c r="S52" s="15">
        <f t="shared" ca="1" si="6"/>
        <v>179.98</v>
      </c>
      <c r="T52" s="15">
        <f t="shared" ca="1" si="7"/>
        <v>302.33959999999996</v>
      </c>
      <c r="U52" s="15">
        <f ca="1">AVERAGE($C$4:INDIRECT(P52))</f>
        <v>181.85714285714286</v>
      </c>
      <c r="V52" s="15">
        <f ca="1">IFERROR(_xlfn.VAR.S($C$4:INDIRECT(P52)),0)</f>
        <v>339.70833333333331</v>
      </c>
    </row>
    <row r="53" spans="2:22" x14ac:dyDescent="0.25">
      <c r="B53">
        <v>50</v>
      </c>
      <c r="C53">
        <f t="shared" ca="1" si="8"/>
        <v>155</v>
      </c>
      <c r="D53" s="1">
        <f t="shared" ca="1" si="10"/>
        <v>624.00039999999944</v>
      </c>
      <c r="E53" s="1">
        <f t="shared" ca="1" si="9"/>
        <v>692.74239999999963</v>
      </c>
      <c r="F53" s="1"/>
      <c r="O53">
        <v>50</v>
      </c>
      <c r="P53" s="1" t="str">
        <f t="shared" si="3"/>
        <v>C53</v>
      </c>
      <c r="Q53" s="1" t="str">
        <f t="shared" si="4"/>
        <v>D53</v>
      </c>
      <c r="R53" s="1" t="str">
        <f t="shared" si="5"/>
        <v>E53</v>
      </c>
      <c r="S53" s="15">
        <f t="shared" ca="1" si="6"/>
        <v>179.98</v>
      </c>
      <c r="T53" s="15">
        <f t="shared" ca="1" si="7"/>
        <v>302.33959999999996</v>
      </c>
      <c r="U53" s="15">
        <f ca="1">AVERAGE($C$4:INDIRECT(P53))</f>
        <v>181.32</v>
      </c>
      <c r="V53" s="15">
        <f ca="1">IFERROR(_xlfn.VAR.S($C$4:INDIRECT(P53)),0)</f>
        <v>347.20163265305894</v>
      </c>
    </row>
    <row r="54" spans="2:22" x14ac:dyDescent="0.25">
      <c r="B54">
        <v>51</v>
      </c>
      <c r="C54">
        <f t="shared" ca="1" si="8"/>
        <v>156</v>
      </c>
      <c r="D54" s="1">
        <f t="shared" ca="1" si="10"/>
        <v>575.04039999999952</v>
      </c>
      <c r="E54" s="1">
        <f t="shared" ca="1" si="9"/>
        <v>641.10239999999965</v>
      </c>
      <c r="F54" s="1"/>
      <c r="O54">
        <v>51</v>
      </c>
      <c r="P54" s="1" t="str">
        <f t="shared" si="3"/>
        <v>C54</v>
      </c>
      <c r="Q54" s="1" t="str">
        <f t="shared" si="4"/>
        <v>D54</v>
      </c>
      <c r="R54" s="1" t="str">
        <f t="shared" si="5"/>
        <v>E54</v>
      </c>
      <c r="S54" s="15">
        <f t="shared" ca="1" si="6"/>
        <v>179.98</v>
      </c>
      <c r="T54" s="15">
        <f t="shared" ca="1" si="7"/>
        <v>302.33959999999996</v>
      </c>
      <c r="U54" s="15">
        <f ca="1">AVERAGE($C$4:INDIRECT(P54))</f>
        <v>180.8235294117647</v>
      </c>
      <c r="V54" s="15">
        <f ca="1">IFERROR(_xlfn.VAR.S($C$4:INDIRECT(P54)),0)</f>
        <v>352.82823529411576</v>
      </c>
    </row>
    <row r="55" spans="2:22" x14ac:dyDescent="0.25">
      <c r="B55">
        <v>52</v>
      </c>
      <c r="C55">
        <f t="shared" ca="1" si="8"/>
        <v>160</v>
      </c>
      <c r="D55" s="1">
        <f t="shared" ca="1" si="10"/>
        <v>399.2003999999996</v>
      </c>
      <c r="E55" s="1">
        <f t="shared" ca="1" si="9"/>
        <v>454.5423999999997</v>
      </c>
      <c r="F55" s="1"/>
      <c r="O55">
        <v>52</v>
      </c>
      <c r="P55" s="1" t="str">
        <f t="shared" si="3"/>
        <v>C55</v>
      </c>
      <c r="Q55" s="1" t="str">
        <f t="shared" si="4"/>
        <v>D55</v>
      </c>
      <c r="R55" s="1" t="str">
        <f t="shared" si="5"/>
        <v>E55</v>
      </c>
      <c r="S55" s="15">
        <f t="shared" ca="1" si="6"/>
        <v>179.98</v>
      </c>
      <c r="T55" s="15">
        <f t="shared" ca="1" si="7"/>
        <v>302.33959999999996</v>
      </c>
      <c r="U55" s="15">
        <f ca="1">AVERAGE($C$4:INDIRECT(P55))</f>
        <v>180.42307692307693</v>
      </c>
      <c r="V55" s="15">
        <f ca="1">IFERROR(_xlfn.VAR.S($C$4:INDIRECT(P55)),0)</f>
        <v>354.24886877827947</v>
      </c>
    </row>
    <row r="56" spans="2:22" x14ac:dyDescent="0.25">
      <c r="B56">
        <v>53</v>
      </c>
      <c r="C56">
        <f t="shared" ca="1" si="8"/>
        <v>196</v>
      </c>
      <c r="D56" s="1">
        <f t="shared" ca="1" si="10"/>
        <v>256.64040000000034</v>
      </c>
      <c r="E56" s="1">
        <f t="shared" ca="1" si="9"/>
        <v>215.50240000000019</v>
      </c>
      <c r="F56" s="1"/>
      <c r="O56">
        <v>53</v>
      </c>
      <c r="P56" s="1" t="str">
        <f t="shared" si="3"/>
        <v>C56</v>
      </c>
      <c r="Q56" s="1" t="str">
        <f t="shared" si="4"/>
        <v>D56</v>
      </c>
      <c r="R56" s="1" t="str">
        <f t="shared" si="5"/>
        <v>E56</v>
      </c>
      <c r="S56" s="15">
        <f t="shared" ca="1" si="6"/>
        <v>179.98</v>
      </c>
      <c r="T56" s="15">
        <f t="shared" ca="1" si="7"/>
        <v>302.33959999999996</v>
      </c>
      <c r="U56" s="15">
        <f ca="1">AVERAGE($C$4:INDIRECT(P56))</f>
        <v>180.71698113207546</v>
      </c>
      <c r="V56" s="15">
        <f ca="1">IFERROR(_xlfn.VAR.S($C$4:INDIRECT(P56)),0)</f>
        <v>352.01451378810003</v>
      </c>
    </row>
    <row r="57" spans="2:22" x14ac:dyDescent="0.25">
      <c r="B57">
        <v>54</v>
      </c>
      <c r="C57">
        <f t="shared" ca="1" si="8"/>
        <v>174</v>
      </c>
      <c r="D57" s="1">
        <f t="shared" ca="1" si="10"/>
        <v>35.760399999999876</v>
      </c>
      <c r="E57" s="1">
        <f t="shared" ca="1" si="9"/>
        <v>53.5823999999999</v>
      </c>
      <c r="F57" s="1"/>
      <c r="O57">
        <v>54</v>
      </c>
      <c r="P57" s="1" t="str">
        <f t="shared" si="3"/>
        <v>C57</v>
      </c>
      <c r="Q57" s="1" t="str">
        <f t="shared" si="4"/>
        <v>D57</v>
      </c>
      <c r="R57" s="1" t="str">
        <f t="shared" si="5"/>
        <v>E57</v>
      </c>
      <c r="S57" s="15">
        <f t="shared" ca="1" si="6"/>
        <v>179.98</v>
      </c>
      <c r="T57" s="15">
        <f t="shared" ca="1" si="7"/>
        <v>302.33959999999996</v>
      </c>
      <c r="U57" s="15">
        <f ca="1">AVERAGE($C$4:INDIRECT(P57))</f>
        <v>180.59259259259258</v>
      </c>
      <c r="V57" s="15">
        <f ca="1">IFERROR(_xlfn.VAR.S($C$4:INDIRECT(P57)),0)</f>
        <v>346.20824598183168</v>
      </c>
    </row>
    <row r="58" spans="2:22" x14ac:dyDescent="0.25">
      <c r="B58">
        <v>55</v>
      </c>
      <c r="C58">
        <f t="shared" ca="1" si="8"/>
        <v>159</v>
      </c>
      <c r="D58" s="1">
        <f t="shared" ca="1" si="10"/>
        <v>440.16039999999958</v>
      </c>
      <c r="E58" s="1">
        <f t="shared" ca="1" si="9"/>
        <v>498.18239999999969</v>
      </c>
      <c r="F58" s="1"/>
      <c r="O58">
        <v>55</v>
      </c>
      <c r="P58" s="1" t="str">
        <f t="shared" si="3"/>
        <v>C58</v>
      </c>
      <c r="Q58" s="1" t="str">
        <f t="shared" si="4"/>
        <v>D58</v>
      </c>
      <c r="R58" s="1" t="str">
        <f t="shared" si="5"/>
        <v>E58</v>
      </c>
      <c r="S58" s="15">
        <f t="shared" ca="1" si="6"/>
        <v>179.98</v>
      </c>
      <c r="T58" s="15">
        <f t="shared" ca="1" si="7"/>
        <v>302.33959999999996</v>
      </c>
      <c r="U58" s="15">
        <f ca="1">AVERAGE($C$4:INDIRECT(P58))</f>
        <v>180.2</v>
      </c>
      <c r="V58" s="15">
        <f ca="1">IFERROR(_xlfn.VAR.S($C$4:INDIRECT(P58)),0)</f>
        <v>348.27407407407492</v>
      </c>
    </row>
    <row r="59" spans="2:22" x14ac:dyDescent="0.25">
      <c r="B59">
        <v>56</v>
      </c>
      <c r="C59">
        <f t="shared" ca="1" si="8"/>
        <v>190</v>
      </c>
      <c r="D59" s="1">
        <f t="shared" ca="1" si="10"/>
        <v>100.4004000000002</v>
      </c>
      <c r="E59" s="1">
        <f t="shared" ca="1" si="9"/>
        <v>75.342400000000112</v>
      </c>
      <c r="F59" s="1"/>
      <c r="O59">
        <v>56</v>
      </c>
      <c r="P59" s="1" t="str">
        <f t="shared" si="3"/>
        <v>C59</v>
      </c>
      <c r="Q59" s="1" t="str">
        <f t="shared" si="4"/>
        <v>D59</v>
      </c>
      <c r="R59" s="1" t="str">
        <f t="shared" si="5"/>
        <v>E59</v>
      </c>
      <c r="S59" s="15">
        <f t="shared" ca="1" si="6"/>
        <v>179.98</v>
      </c>
      <c r="T59" s="15">
        <f t="shared" ca="1" si="7"/>
        <v>302.33959999999996</v>
      </c>
      <c r="U59" s="15">
        <f ca="1">AVERAGE($C$4:INDIRECT(P59))</f>
        <v>180.375</v>
      </c>
      <c r="V59" s="15">
        <f ca="1">IFERROR(_xlfn.VAR.S($C$4:INDIRECT(P59)),0)</f>
        <v>343.65681818181821</v>
      </c>
    </row>
    <row r="60" spans="2:22" x14ac:dyDescent="0.25">
      <c r="B60">
        <v>57</v>
      </c>
      <c r="C60">
        <f t="shared" ca="1" si="8"/>
        <v>165</v>
      </c>
      <c r="D60" s="1">
        <f t="shared" ca="1" si="10"/>
        <v>224.40039999999971</v>
      </c>
      <c r="E60" s="1">
        <f t="shared" ca="1" si="9"/>
        <v>266.34239999999977</v>
      </c>
      <c r="F60" s="1"/>
      <c r="O60">
        <v>57</v>
      </c>
      <c r="P60" s="1" t="str">
        <f t="shared" si="3"/>
        <v>C60</v>
      </c>
      <c r="Q60" s="1" t="str">
        <f t="shared" si="4"/>
        <v>D60</v>
      </c>
      <c r="R60" s="1" t="str">
        <f t="shared" si="5"/>
        <v>E60</v>
      </c>
      <c r="S60" s="15">
        <f t="shared" ca="1" si="6"/>
        <v>179.98</v>
      </c>
      <c r="T60" s="15">
        <f t="shared" ca="1" si="7"/>
        <v>302.33959999999996</v>
      </c>
      <c r="U60" s="15">
        <f ca="1">AVERAGE($C$4:INDIRECT(P60))</f>
        <v>180.10526315789474</v>
      </c>
      <c r="V60" s="15">
        <f ca="1">IFERROR(_xlfn.VAR.S($C$4:INDIRECT(P60)),0)</f>
        <v>341.66729323308181</v>
      </c>
    </row>
    <row r="61" spans="2:22" x14ac:dyDescent="0.25">
      <c r="B61">
        <v>58</v>
      </c>
      <c r="C61">
        <f t="shared" ca="1" si="8"/>
        <v>163</v>
      </c>
      <c r="D61" s="1">
        <f t="shared" ca="1" si="10"/>
        <v>288.32039999999967</v>
      </c>
      <c r="E61" s="1">
        <f t="shared" ca="1" si="9"/>
        <v>335.62239999999974</v>
      </c>
      <c r="F61" s="1"/>
      <c r="O61">
        <v>58</v>
      </c>
      <c r="P61" s="1" t="str">
        <f t="shared" si="3"/>
        <v>C61</v>
      </c>
      <c r="Q61" s="1" t="str">
        <f t="shared" si="4"/>
        <v>D61</v>
      </c>
      <c r="R61" s="1" t="str">
        <f t="shared" si="5"/>
        <v>E61</v>
      </c>
      <c r="S61" s="15">
        <f t="shared" ca="1" si="6"/>
        <v>179.98</v>
      </c>
      <c r="T61" s="15">
        <f t="shared" ca="1" si="7"/>
        <v>302.33959999999996</v>
      </c>
      <c r="U61" s="15">
        <f ca="1">AVERAGE($C$4:INDIRECT(P61))</f>
        <v>179.81034482758622</v>
      </c>
      <c r="V61" s="15">
        <f ca="1">IFERROR(_xlfn.VAR.S($C$4:INDIRECT(P61)),0)</f>
        <v>340.71778584392172</v>
      </c>
    </row>
    <row r="62" spans="2:22" x14ac:dyDescent="0.25">
      <c r="B62">
        <v>59</v>
      </c>
      <c r="C62">
        <f t="shared" ca="1" si="8"/>
        <v>185</v>
      </c>
      <c r="D62" s="1">
        <f t="shared" ca="1" si="10"/>
        <v>25.200400000000101</v>
      </c>
      <c r="E62" s="1">
        <f t="shared" ca="1" si="9"/>
        <v>13.54240000000005</v>
      </c>
      <c r="F62" s="1"/>
      <c r="O62">
        <v>59</v>
      </c>
      <c r="P62" s="1" t="str">
        <f t="shared" si="3"/>
        <v>C62</v>
      </c>
      <c r="Q62" s="1" t="str">
        <f t="shared" si="4"/>
        <v>D62</v>
      </c>
      <c r="R62" s="1" t="str">
        <f t="shared" si="5"/>
        <v>E62</v>
      </c>
      <c r="S62" s="15">
        <f t="shared" ca="1" si="6"/>
        <v>179.98</v>
      </c>
      <c r="T62" s="15">
        <f t="shared" ca="1" si="7"/>
        <v>302.33959999999996</v>
      </c>
      <c r="U62" s="15">
        <f ca="1">AVERAGE($C$4:INDIRECT(P62))</f>
        <v>179.89830508474577</v>
      </c>
      <c r="V62" s="15">
        <f ca="1">IFERROR(_xlfn.VAR.S($C$4:INDIRECT(P62)),0)</f>
        <v>335.29982466393972</v>
      </c>
    </row>
    <row r="63" spans="2:22" x14ac:dyDescent="0.25">
      <c r="B63">
        <v>60</v>
      </c>
      <c r="C63">
        <f t="shared" ca="1" si="8"/>
        <v>169</v>
      </c>
      <c r="D63" s="1">
        <f t="shared" ca="1" si="10"/>
        <v>120.56039999999977</v>
      </c>
      <c r="E63" s="1">
        <f t="shared" ca="1" si="9"/>
        <v>151.78239999999983</v>
      </c>
      <c r="F63" s="1"/>
      <c r="O63">
        <v>60</v>
      </c>
      <c r="P63" s="1" t="str">
        <f t="shared" si="3"/>
        <v>C63</v>
      </c>
      <c r="Q63" s="1" t="str">
        <f t="shared" si="4"/>
        <v>D63</v>
      </c>
      <c r="R63" s="1" t="str">
        <f t="shared" si="5"/>
        <v>E63</v>
      </c>
      <c r="S63" s="15">
        <f t="shared" ca="1" si="6"/>
        <v>179.98</v>
      </c>
      <c r="T63" s="15">
        <f t="shared" ca="1" si="7"/>
        <v>302.33959999999996</v>
      </c>
      <c r="U63" s="15">
        <f ca="1">AVERAGE($C$4:INDIRECT(P63))</f>
        <v>179.71666666666667</v>
      </c>
      <c r="V63" s="15">
        <f ca="1">IFERROR(_xlfn.VAR.S($C$4:INDIRECT(P63)),0)</f>
        <v>331.5963276836157</v>
      </c>
    </row>
    <row r="64" spans="2:22" x14ac:dyDescent="0.25">
      <c r="B64">
        <v>61</v>
      </c>
      <c r="C64">
        <f t="shared" ca="1" si="8"/>
        <v>186</v>
      </c>
      <c r="D64" s="1">
        <f t="shared" ca="1" si="10"/>
        <v>36.240400000000122</v>
      </c>
      <c r="E64" s="1">
        <f t="shared" ca="1" si="9"/>
        <v>21.902400000000064</v>
      </c>
      <c r="F64" s="1"/>
      <c r="O64">
        <v>61</v>
      </c>
      <c r="P64" s="1" t="str">
        <f t="shared" si="3"/>
        <v>C64</v>
      </c>
      <c r="Q64" s="1" t="str">
        <f t="shared" si="4"/>
        <v>D64</v>
      </c>
      <c r="R64" s="1" t="str">
        <f t="shared" si="5"/>
        <v>E64</v>
      </c>
      <c r="S64" s="15">
        <f t="shared" ca="1" si="6"/>
        <v>179.98</v>
      </c>
      <c r="T64" s="15">
        <f t="shared" ca="1" si="7"/>
        <v>302.33959999999996</v>
      </c>
      <c r="U64" s="15">
        <f ca="1">AVERAGE($C$4:INDIRECT(P64))</f>
        <v>179.81967213114754</v>
      </c>
      <c r="V64" s="15">
        <f ca="1">IFERROR(_xlfn.VAR.S($C$4:INDIRECT(P64)),0)</f>
        <v>326.71693989071031</v>
      </c>
    </row>
    <row r="65" spans="2:22" x14ac:dyDescent="0.25">
      <c r="B65">
        <v>62</v>
      </c>
      <c r="C65">
        <f t="shared" ca="1" si="8"/>
        <v>181</v>
      </c>
      <c r="D65" s="1">
        <f t="shared" ca="1" si="10"/>
        <v>1.0404000000000209</v>
      </c>
      <c r="E65" s="1">
        <f t="shared" ca="1" si="9"/>
        <v>0.10239999999999563</v>
      </c>
      <c r="F65" s="1"/>
      <c r="O65">
        <v>62</v>
      </c>
      <c r="P65" s="1" t="str">
        <f t="shared" si="3"/>
        <v>C65</v>
      </c>
      <c r="Q65" s="1" t="str">
        <f t="shared" si="4"/>
        <v>D65</v>
      </c>
      <c r="R65" s="1" t="str">
        <f t="shared" si="5"/>
        <v>E65</v>
      </c>
      <c r="S65" s="15">
        <f t="shared" ca="1" si="6"/>
        <v>179.98</v>
      </c>
      <c r="T65" s="15">
        <f t="shared" ca="1" si="7"/>
        <v>302.33959999999996</v>
      </c>
      <c r="U65" s="15">
        <f ca="1">AVERAGE($C$4:INDIRECT(P65))</f>
        <v>179.83870967741936</v>
      </c>
      <c r="V65" s="15">
        <f ca="1">IFERROR(_xlfn.VAR.S($C$4:INDIRECT(P65)),0)</f>
        <v>321.38339502908531</v>
      </c>
    </row>
    <row r="66" spans="2:22" x14ac:dyDescent="0.25">
      <c r="B66">
        <v>63</v>
      </c>
      <c r="C66">
        <f t="shared" ca="1" si="8"/>
        <v>185</v>
      </c>
      <c r="D66" s="1">
        <f t="shared" ca="1" si="10"/>
        <v>25.200400000000101</v>
      </c>
      <c r="E66" s="1">
        <f t="shared" ca="1" si="9"/>
        <v>13.54240000000005</v>
      </c>
      <c r="F66" s="1"/>
      <c r="O66">
        <v>63</v>
      </c>
      <c r="P66" s="1" t="str">
        <f t="shared" si="3"/>
        <v>C66</v>
      </c>
      <c r="Q66" s="1" t="str">
        <f t="shared" si="4"/>
        <v>D66</v>
      </c>
      <c r="R66" s="1" t="str">
        <f t="shared" si="5"/>
        <v>E66</v>
      </c>
      <c r="S66" s="15">
        <f t="shared" ca="1" si="6"/>
        <v>179.98</v>
      </c>
      <c r="T66" s="15">
        <f t="shared" ca="1" si="7"/>
        <v>302.33959999999996</v>
      </c>
      <c r="U66" s="15">
        <f ca="1">AVERAGE($C$4:INDIRECT(P66))</f>
        <v>179.92063492063491</v>
      </c>
      <c r="V66" s="15">
        <f ca="1">IFERROR(_xlfn.VAR.S($C$4:INDIRECT(P66)),0)</f>
        <v>316.6226318484384</v>
      </c>
    </row>
    <row r="67" spans="2:22" x14ac:dyDescent="0.25">
      <c r="B67">
        <v>64</v>
      </c>
      <c r="C67">
        <f t="shared" ca="1" si="8"/>
        <v>165</v>
      </c>
      <c r="D67" s="1">
        <f t="shared" ca="1" si="10"/>
        <v>224.40039999999971</v>
      </c>
      <c r="E67" s="1">
        <f t="shared" ca="1" si="9"/>
        <v>266.34239999999977</v>
      </c>
      <c r="F67" s="1"/>
      <c r="O67">
        <v>64</v>
      </c>
      <c r="P67" s="1" t="str">
        <f t="shared" si="3"/>
        <v>C67</v>
      </c>
      <c r="Q67" s="1" t="str">
        <f t="shared" si="4"/>
        <v>D67</v>
      </c>
      <c r="R67" s="1" t="str">
        <f t="shared" si="5"/>
        <v>E67</v>
      </c>
      <c r="S67" s="15">
        <f t="shared" ca="1" si="6"/>
        <v>179.98</v>
      </c>
      <c r="T67" s="15">
        <f t="shared" ca="1" si="7"/>
        <v>302.33959999999996</v>
      </c>
      <c r="U67" s="15">
        <f ca="1">AVERAGE($C$4:INDIRECT(P67))</f>
        <v>179.6875</v>
      </c>
      <c r="V67" s="15">
        <f ca="1">IFERROR(_xlfn.VAR.S($C$4:INDIRECT(P67)),0)</f>
        <v>315.07539682539681</v>
      </c>
    </row>
    <row r="68" spans="2:22" x14ac:dyDescent="0.25">
      <c r="B68">
        <v>65</v>
      </c>
      <c r="C68">
        <f t="shared" ca="1" si="8"/>
        <v>182</v>
      </c>
      <c r="D68" s="1">
        <f t="shared" ref="D68:D99" ca="1" si="11">(C68-$H$6)^2</f>
        <v>4.0804000000000418</v>
      </c>
      <c r="E68" s="1">
        <f t="shared" ca="1" si="9"/>
        <v>0.4624000000000093</v>
      </c>
      <c r="F68" s="1"/>
      <c r="O68">
        <v>65</v>
      </c>
      <c r="P68" s="1" t="str">
        <f t="shared" si="3"/>
        <v>C68</v>
      </c>
      <c r="Q68" s="1" t="str">
        <f t="shared" si="4"/>
        <v>D68</v>
      </c>
      <c r="R68" s="1" t="str">
        <f t="shared" si="5"/>
        <v>E68</v>
      </c>
      <c r="S68" s="15">
        <f t="shared" ca="1" si="6"/>
        <v>179.98</v>
      </c>
      <c r="T68" s="15">
        <f t="shared" ca="1" si="7"/>
        <v>302.33959999999996</v>
      </c>
      <c r="U68" s="15">
        <f ca="1">AVERAGE($C$4:INDIRECT(P68))</f>
        <v>179.72307692307692</v>
      </c>
      <c r="V68" s="15">
        <f ca="1">IFERROR(_xlfn.VAR.S($C$4:INDIRECT(P68)),0)</f>
        <v>310.23461538461532</v>
      </c>
    </row>
    <row r="69" spans="2:22" x14ac:dyDescent="0.25">
      <c r="B69">
        <v>66</v>
      </c>
      <c r="C69">
        <f t="shared" ref="C69:C103" ca="1" si="12">RANDBETWEEN(150,210)</f>
        <v>188</v>
      </c>
      <c r="D69" s="1">
        <f t="shared" ca="1" si="11"/>
        <v>64.320400000000163</v>
      </c>
      <c r="E69" s="1">
        <f t="shared" ca="1" si="9"/>
        <v>44.622400000000091</v>
      </c>
      <c r="F69" s="1"/>
      <c r="O69">
        <v>66</v>
      </c>
      <c r="P69" s="1" t="str">
        <f t="shared" ref="P69:P103" si="13">"C"&amp;(O69+3)</f>
        <v>C69</v>
      </c>
      <c r="Q69" s="1" t="str">
        <f t="shared" ref="Q69:Q103" si="14">"D"&amp;(O69+3)</f>
        <v>D69</v>
      </c>
      <c r="R69" s="1" t="str">
        <f t="shared" ref="R69:R103" si="15">"E"&amp;(O69+3)</f>
        <v>E69</v>
      </c>
      <c r="S69" s="15">
        <f t="shared" ref="S69:S103" ca="1" si="16">AVERAGE($C$4:$C$103)</f>
        <v>179.98</v>
      </c>
      <c r="T69" s="15">
        <f t="shared" ref="T69:T103" ca="1" si="17">_xlfn.VAR.P($C$4:$C$103)</f>
        <v>302.33959999999996</v>
      </c>
      <c r="U69" s="15">
        <f ca="1">AVERAGE($C$4:INDIRECT(P69))</f>
        <v>179.84848484848484</v>
      </c>
      <c r="V69" s="15">
        <f ca="1">IFERROR(_xlfn.VAR.S($C$4:INDIRECT(P69)),0)</f>
        <v>306.49976689976688</v>
      </c>
    </row>
    <row r="70" spans="2:22" x14ac:dyDescent="0.25">
      <c r="B70">
        <v>67</v>
      </c>
      <c r="C70">
        <f t="shared" ca="1" si="12"/>
        <v>203</v>
      </c>
      <c r="D70" s="1">
        <f t="shared" ca="1" si="11"/>
        <v>529.92040000000043</v>
      </c>
      <c r="E70" s="1">
        <f t="shared" ca="1" si="9"/>
        <v>470.02240000000029</v>
      </c>
      <c r="F70" s="1"/>
      <c r="O70">
        <v>67</v>
      </c>
      <c r="P70" s="1" t="str">
        <f t="shared" si="13"/>
        <v>C70</v>
      </c>
      <c r="Q70" s="1" t="str">
        <f t="shared" si="14"/>
        <v>D70</v>
      </c>
      <c r="R70" s="1" t="str">
        <f t="shared" si="15"/>
        <v>E70</v>
      </c>
      <c r="S70" s="15">
        <f t="shared" ca="1" si="16"/>
        <v>179.98</v>
      </c>
      <c r="T70" s="15">
        <f t="shared" ca="1" si="17"/>
        <v>302.33959999999996</v>
      </c>
      <c r="U70" s="15">
        <f ca="1">AVERAGE($C$4:INDIRECT(P70))</f>
        <v>180.19402985074626</v>
      </c>
      <c r="V70" s="15">
        <f ca="1">IFERROR(_xlfn.VAR.S($C$4:INDIRECT(P70)),0)</f>
        <v>309.85572139303491</v>
      </c>
    </row>
    <row r="71" spans="2:22" x14ac:dyDescent="0.25">
      <c r="B71">
        <v>68</v>
      </c>
      <c r="C71">
        <f t="shared" ca="1" si="12"/>
        <v>176</v>
      </c>
      <c r="D71" s="1">
        <f t="shared" ca="1" si="11"/>
        <v>15.840399999999919</v>
      </c>
      <c r="E71" s="1">
        <f t="shared" ca="1" si="9"/>
        <v>28.302399999999928</v>
      </c>
      <c r="F71" s="1"/>
      <c r="O71">
        <v>68</v>
      </c>
      <c r="P71" s="1" t="str">
        <f t="shared" si="13"/>
        <v>C71</v>
      </c>
      <c r="Q71" s="1" t="str">
        <f t="shared" si="14"/>
        <v>D71</v>
      </c>
      <c r="R71" s="1" t="str">
        <f t="shared" si="15"/>
        <v>E71</v>
      </c>
      <c r="S71" s="15">
        <f t="shared" ca="1" si="16"/>
        <v>179.98</v>
      </c>
      <c r="T71" s="15">
        <f t="shared" ca="1" si="17"/>
        <v>302.33959999999996</v>
      </c>
      <c r="U71" s="15">
        <f ca="1">AVERAGE($C$4:INDIRECT(P71))</f>
        <v>180.13235294117646</v>
      </c>
      <c r="V71" s="15">
        <f ca="1">IFERROR(_xlfn.VAR.S($C$4:INDIRECT(P71)),0)</f>
        <v>305.48968393327488</v>
      </c>
    </row>
    <row r="72" spans="2:22" x14ac:dyDescent="0.25">
      <c r="B72">
        <v>69</v>
      </c>
      <c r="C72">
        <f t="shared" ca="1" si="12"/>
        <v>183</v>
      </c>
      <c r="D72" s="1">
        <f t="shared" ca="1" si="11"/>
        <v>9.1204000000000622</v>
      </c>
      <c r="E72" s="1">
        <f t="shared" ca="1" si="9"/>
        <v>2.8224000000000231</v>
      </c>
      <c r="F72" s="1"/>
      <c r="O72">
        <v>69</v>
      </c>
      <c r="P72" s="1" t="str">
        <f t="shared" si="13"/>
        <v>C72</v>
      </c>
      <c r="Q72" s="1" t="str">
        <f t="shared" si="14"/>
        <v>D72</v>
      </c>
      <c r="R72" s="1" t="str">
        <f t="shared" si="15"/>
        <v>E72</v>
      </c>
      <c r="S72" s="15">
        <f t="shared" ca="1" si="16"/>
        <v>179.98</v>
      </c>
      <c r="T72" s="15">
        <f t="shared" ca="1" si="17"/>
        <v>302.33959999999996</v>
      </c>
      <c r="U72" s="15">
        <f ca="1">AVERAGE($C$4:INDIRECT(P72))</f>
        <v>180.17391304347825</v>
      </c>
      <c r="V72" s="15">
        <f ca="1">IFERROR(_xlfn.VAR.S($C$4:INDIRECT(P72)),0)</f>
        <v>301.11636828644492</v>
      </c>
    </row>
    <row r="73" spans="2:22" x14ac:dyDescent="0.25">
      <c r="B73">
        <v>70</v>
      </c>
      <c r="C73">
        <f t="shared" ca="1" si="12"/>
        <v>170</v>
      </c>
      <c r="D73" s="1">
        <f t="shared" ca="1" si="11"/>
        <v>99.600399999999794</v>
      </c>
      <c r="E73" s="1">
        <f t="shared" ca="1" si="9"/>
        <v>128.14239999999984</v>
      </c>
      <c r="F73" s="1"/>
      <c r="O73">
        <v>70</v>
      </c>
      <c r="P73" s="1" t="str">
        <f t="shared" si="13"/>
        <v>C73</v>
      </c>
      <c r="Q73" s="1" t="str">
        <f t="shared" si="14"/>
        <v>D73</v>
      </c>
      <c r="R73" s="1" t="str">
        <f t="shared" si="15"/>
        <v>E73</v>
      </c>
      <c r="S73" s="15">
        <f t="shared" ca="1" si="16"/>
        <v>179.98</v>
      </c>
      <c r="T73" s="15">
        <f t="shared" ca="1" si="17"/>
        <v>302.33959999999996</v>
      </c>
      <c r="U73" s="15">
        <f ca="1">AVERAGE($C$4:INDIRECT(P73))</f>
        <v>180.02857142857144</v>
      </c>
      <c r="V73" s="15">
        <f ca="1">IFERROR(_xlfn.VAR.S($C$4:INDIRECT(P73)),0)</f>
        <v>298.23105590062119</v>
      </c>
    </row>
    <row r="74" spans="2:22" x14ac:dyDescent="0.25">
      <c r="B74">
        <v>71</v>
      </c>
      <c r="C74">
        <f t="shared" ca="1" si="12"/>
        <v>169</v>
      </c>
      <c r="D74" s="1">
        <f t="shared" ca="1" si="11"/>
        <v>120.56039999999977</v>
      </c>
      <c r="E74" s="1">
        <f t="shared" ca="1" si="9"/>
        <v>151.78239999999983</v>
      </c>
      <c r="F74" s="1"/>
      <c r="O74">
        <v>71</v>
      </c>
      <c r="P74" s="1" t="str">
        <f t="shared" si="13"/>
        <v>C74</v>
      </c>
      <c r="Q74" s="1" t="str">
        <f t="shared" si="14"/>
        <v>D74</v>
      </c>
      <c r="R74" s="1" t="str">
        <f t="shared" si="15"/>
        <v>E74</v>
      </c>
      <c r="S74" s="15">
        <f t="shared" ca="1" si="16"/>
        <v>179.98</v>
      </c>
      <c r="T74" s="15">
        <f t="shared" ca="1" si="17"/>
        <v>302.33959999999996</v>
      </c>
      <c r="U74" s="15">
        <f ca="1">AVERAGE($C$4:INDIRECT(P74))</f>
        <v>179.87323943661971</v>
      </c>
      <c r="V74" s="15">
        <f ca="1">IFERROR(_xlfn.VAR.S($C$4:INDIRECT(P74)),0)</f>
        <v>295.68370221327973</v>
      </c>
    </row>
    <row r="75" spans="2:22" x14ac:dyDescent="0.25">
      <c r="B75">
        <v>72</v>
      </c>
      <c r="C75">
        <f t="shared" ca="1" si="12"/>
        <v>154</v>
      </c>
      <c r="D75" s="1">
        <f t="shared" ca="1" si="11"/>
        <v>674.96039999999948</v>
      </c>
      <c r="E75" s="1">
        <f t="shared" ca="1" si="9"/>
        <v>746.38239999999962</v>
      </c>
      <c r="F75" s="1"/>
      <c r="O75">
        <v>72</v>
      </c>
      <c r="P75" s="1" t="str">
        <f t="shared" si="13"/>
        <v>C75</v>
      </c>
      <c r="Q75" s="1" t="str">
        <f t="shared" si="14"/>
        <v>D75</v>
      </c>
      <c r="R75" s="1" t="str">
        <f t="shared" si="15"/>
        <v>E75</v>
      </c>
      <c r="S75" s="15">
        <f t="shared" ca="1" si="16"/>
        <v>179.98</v>
      </c>
      <c r="T75" s="15">
        <f t="shared" ca="1" si="17"/>
        <v>302.33959999999996</v>
      </c>
      <c r="U75" s="15">
        <f ca="1">AVERAGE($C$4:INDIRECT(P75))</f>
        <v>179.51388888888889</v>
      </c>
      <c r="V75" s="15">
        <f ca="1">IFERROR(_xlfn.VAR.S($C$4:INDIRECT(P75)),0)</f>
        <v>300.81670579029736</v>
      </c>
    </row>
    <row r="76" spans="2:22" x14ac:dyDescent="0.25">
      <c r="B76">
        <v>73</v>
      </c>
      <c r="C76">
        <f t="shared" ca="1" si="12"/>
        <v>167</v>
      </c>
      <c r="D76" s="1">
        <f t="shared" ca="1" si="11"/>
        <v>168.48039999999975</v>
      </c>
      <c r="E76" s="1">
        <f t="shared" ca="1" si="9"/>
        <v>205.0623999999998</v>
      </c>
      <c r="F76" s="1"/>
      <c r="O76">
        <v>73</v>
      </c>
      <c r="P76" s="1" t="str">
        <f t="shared" si="13"/>
        <v>C76</v>
      </c>
      <c r="Q76" s="1" t="str">
        <f t="shared" si="14"/>
        <v>D76</v>
      </c>
      <c r="R76" s="1" t="str">
        <f t="shared" si="15"/>
        <v>E76</v>
      </c>
      <c r="S76" s="15">
        <f t="shared" ca="1" si="16"/>
        <v>179.98</v>
      </c>
      <c r="T76" s="15">
        <f t="shared" ca="1" si="17"/>
        <v>302.33959999999996</v>
      </c>
      <c r="U76" s="15">
        <f ca="1">AVERAGE($C$4:INDIRECT(P76))</f>
        <v>179.34246575342465</v>
      </c>
      <c r="V76" s="15">
        <f ca="1">IFERROR(_xlfn.VAR.S($C$4:INDIRECT(P76)),0)</f>
        <v>298.78386605783862</v>
      </c>
    </row>
    <row r="77" spans="2:22" x14ac:dyDescent="0.25">
      <c r="B77">
        <v>74</v>
      </c>
      <c r="C77">
        <f t="shared" ca="1" si="12"/>
        <v>207</v>
      </c>
      <c r="D77" s="1">
        <f t="shared" ca="1" si="11"/>
        <v>730.08040000000051</v>
      </c>
      <c r="E77" s="1">
        <f t="shared" ca="1" si="9"/>
        <v>659.46240000000034</v>
      </c>
      <c r="F77" s="1"/>
      <c r="O77">
        <v>74</v>
      </c>
      <c r="P77" s="1" t="str">
        <f t="shared" si="13"/>
        <v>C77</v>
      </c>
      <c r="Q77" s="1" t="str">
        <f t="shared" si="14"/>
        <v>D77</v>
      </c>
      <c r="R77" s="1" t="str">
        <f t="shared" si="15"/>
        <v>E77</v>
      </c>
      <c r="S77" s="15">
        <f t="shared" ca="1" si="16"/>
        <v>179.98</v>
      </c>
      <c r="T77" s="15">
        <f t="shared" ca="1" si="17"/>
        <v>302.33959999999996</v>
      </c>
      <c r="U77" s="15">
        <f ca="1">AVERAGE($C$4:INDIRECT(P77))</f>
        <v>179.71621621621622</v>
      </c>
      <c r="V77" s="15">
        <f ca="1">IFERROR(_xlfn.VAR.S($C$4:INDIRECT(P77)),0)</f>
        <v>305.02795261014444</v>
      </c>
    </row>
    <row r="78" spans="2:22" x14ac:dyDescent="0.25">
      <c r="B78">
        <v>75</v>
      </c>
      <c r="C78">
        <f t="shared" ca="1" si="12"/>
        <v>197</v>
      </c>
      <c r="D78" s="1">
        <f t="shared" ca="1" si="11"/>
        <v>289.68040000000036</v>
      </c>
      <c r="E78" s="1">
        <f t="shared" ca="1" si="9"/>
        <v>245.86240000000021</v>
      </c>
      <c r="F78" s="1"/>
      <c r="O78">
        <v>75</v>
      </c>
      <c r="P78" s="1" t="str">
        <f t="shared" si="13"/>
        <v>C78</v>
      </c>
      <c r="Q78" s="1" t="str">
        <f t="shared" si="14"/>
        <v>D78</v>
      </c>
      <c r="R78" s="1" t="str">
        <f t="shared" si="15"/>
        <v>E78</v>
      </c>
      <c r="S78" s="15">
        <f t="shared" ca="1" si="16"/>
        <v>179.98</v>
      </c>
      <c r="T78" s="15">
        <f t="shared" ca="1" si="17"/>
        <v>302.33959999999996</v>
      </c>
      <c r="U78" s="15">
        <f ca="1">AVERAGE($C$4:INDIRECT(P78))</f>
        <v>179.94666666666666</v>
      </c>
      <c r="V78" s="15">
        <f ca="1">IFERROR(_xlfn.VAR.S($C$4:INDIRECT(P78)),0)</f>
        <v>304.88900900900916</v>
      </c>
    </row>
    <row r="79" spans="2:22" x14ac:dyDescent="0.25">
      <c r="B79">
        <v>76</v>
      </c>
      <c r="C79">
        <f t="shared" ca="1" si="12"/>
        <v>203</v>
      </c>
      <c r="D79" s="1">
        <f t="shared" ca="1" si="11"/>
        <v>529.92040000000043</v>
      </c>
      <c r="E79" s="1">
        <f t="shared" ca="1" si="9"/>
        <v>470.02240000000029</v>
      </c>
      <c r="F79" s="1"/>
      <c r="O79">
        <v>76</v>
      </c>
      <c r="P79" s="1" t="str">
        <f t="shared" si="13"/>
        <v>C79</v>
      </c>
      <c r="Q79" s="1" t="str">
        <f t="shared" si="14"/>
        <v>D79</v>
      </c>
      <c r="R79" s="1" t="str">
        <f t="shared" si="15"/>
        <v>E79</v>
      </c>
      <c r="S79" s="15">
        <f t="shared" ca="1" si="16"/>
        <v>179.98</v>
      </c>
      <c r="T79" s="15">
        <f t="shared" ca="1" si="17"/>
        <v>302.33959999999996</v>
      </c>
      <c r="U79" s="15">
        <f ca="1">AVERAGE($C$4:INDIRECT(P79))</f>
        <v>180.25</v>
      </c>
      <c r="V79" s="15">
        <f ca="1">IFERROR(_xlfn.VAR.S($C$4:INDIRECT(P79)),0)</f>
        <v>307.81666666666666</v>
      </c>
    </row>
    <row r="80" spans="2:22" x14ac:dyDescent="0.25">
      <c r="B80">
        <v>77</v>
      </c>
      <c r="C80">
        <f t="shared" ca="1" si="12"/>
        <v>183</v>
      </c>
      <c r="D80" s="1">
        <f t="shared" ca="1" si="11"/>
        <v>9.1204000000000622</v>
      </c>
      <c r="E80" s="1">
        <f t="shared" ca="1" si="9"/>
        <v>2.8224000000000231</v>
      </c>
      <c r="F80" s="1"/>
      <c r="O80">
        <v>77</v>
      </c>
      <c r="P80" s="1" t="str">
        <f t="shared" si="13"/>
        <v>C80</v>
      </c>
      <c r="Q80" s="1" t="str">
        <f t="shared" si="14"/>
        <v>D80</v>
      </c>
      <c r="R80" s="1" t="str">
        <f t="shared" si="15"/>
        <v>E80</v>
      </c>
      <c r="S80" s="15">
        <f t="shared" ca="1" si="16"/>
        <v>179.98</v>
      </c>
      <c r="T80" s="15">
        <f t="shared" ca="1" si="17"/>
        <v>302.33959999999996</v>
      </c>
      <c r="U80" s="15">
        <f ca="1">AVERAGE($C$4:INDIRECT(P80))</f>
        <v>180.28571428571428</v>
      </c>
      <c r="V80" s="15">
        <f ca="1">IFERROR(_xlfn.VAR.S($C$4:INDIRECT(P80)),0)</f>
        <v>303.86466165413532</v>
      </c>
    </row>
    <row r="81" spans="2:22" x14ac:dyDescent="0.25">
      <c r="B81">
        <v>78</v>
      </c>
      <c r="C81">
        <f t="shared" ca="1" si="12"/>
        <v>196</v>
      </c>
      <c r="D81" s="1">
        <f t="shared" ca="1" si="11"/>
        <v>256.64040000000034</v>
      </c>
      <c r="E81" s="1">
        <f t="shared" ca="1" si="9"/>
        <v>215.50240000000019</v>
      </c>
      <c r="F81" s="1"/>
      <c r="O81">
        <v>78</v>
      </c>
      <c r="P81" s="1" t="str">
        <f t="shared" si="13"/>
        <v>C81</v>
      </c>
      <c r="Q81" s="1" t="str">
        <f t="shared" si="14"/>
        <v>D81</v>
      </c>
      <c r="R81" s="1" t="str">
        <f t="shared" si="15"/>
        <v>E81</v>
      </c>
      <c r="S81" s="15">
        <f t="shared" ca="1" si="16"/>
        <v>179.98</v>
      </c>
      <c r="T81" s="15">
        <f t="shared" ca="1" si="17"/>
        <v>302.33959999999996</v>
      </c>
      <c r="U81" s="15">
        <f ca="1">AVERAGE($C$4:INDIRECT(P81))</f>
        <v>180.48717948717947</v>
      </c>
      <c r="V81" s="15">
        <f ca="1">IFERROR(_xlfn.VAR.S($C$4:INDIRECT(P81)),0)</f>
        <v>303.08424908424911</v>
      </c>
    </row>
    <row r="82" spans="2:22" x14ac:dyDescent="0.25">
      <c r="B82">
        <v>79</v>
      </c>
      <c r="C82">
        <f t="shared" ca="1" si="12"/>
        <v>195</v>
      </c>
      <c r="D82" s="1">
        <f t="shared" ca="1" si="11"/>
        <v>225.60040000000032</v>
      </c>
      <c r="E82" s="1">
        <f t="shared" ca="1" si="9"/>
        <v>187.14240000000018</v>
      </c>
      <c r="F82" s="1"/>
      <c r="O82">
        <v>79</v>
      </c>
      <c r="P82" s="1" t="str">
        <f t="shared" si="13"/>
        <v>C82</v>
      </c>
      <c r="Q82" s="1" t="str">
        <f t="shared" si="14"/>
        <v>D82</v>
      </c>
      <c r="R82" s="1" t="str">
        <f t="shared" si="15"/>
        <v>E82</v>
      </c>
      <c r="S82" s="15">
        <f t="shared" ca="1" si="16"/>
        <v>179.98</v>
      </c>
      <c r="T82" s="15">
        <f t="shared" ca="1" si="17"/>
        <v>302.33959999999996</v>
      </c>
      <c r="U82" s="15">
        <f ca="1">AVERAGE($C$4:INDIRECT(P82))</f>
        <v>180.67088607594937</v>
      </c>
      <c r="V82" s="15">
        <f ca="1">IFERROR(_xlfn.VAR.S($C$4:INDIRECT(P82)),0)</f>
        <v>301.86465433300884</v>
      </c>
    </row>
    <row r="83" spans="2:22" x14ac:dyDescent="0.25">
      <c r="B83">
        <v>80</v>
      </c>
      <c r="C83">
        <f t="shared" ca="1" si="12"/>
        <v>209</v>
      </c>
      <c r="D83" s="1">
        <f t="shared" ca="1" si="11"/>
        <v>842.16040000000055</v>
      </c>
      <c r="E83" s="1">
        <f t="shared" ca="1" si="9"/>
        <v>766.18240000000037</v>
      </c>
      <c r="F83" s="1"/>
      <c r="O83">
        <v>80</v>
      </c>
      <c r="P83" s="1" t="str">
        <f t="shared" si="13"/>
        <v>C83</v>
      </c>
      <c r="Q83" s="1" t="str">
        <f t="shared" si="14"/>
        <v>D83</v>
      </c>
      <c r="R83" s="1" t="str">
        <f t="shared" si="15"/>
        <v>E83</v>
      </c>
      <c r="S83" s="15">
        <f t="shared" ca="1" si="16"/>
        <v>179.98</v>
      </c>
      <c r="T83" s="15">
        <f t="shared" ca="1" si="17"/>
        <v>302.33959999999996</v>
      </c>
      <c r="U83" s="15">
        <f ca="1">AVERAGE($C$4:INDIRECT(P83))</f>
        <v>181.02500000000001</v>
      </c>
      <c r="V83" s="15">
        <f ca="1">IFERROR(_xlfn.VAR.S($C$4:INDIRECT(P83)),0)</f>
        <v>308.07531645569617</v>
      </c>
    </row>
    <row r="84" spans="2:22" x14ac:dyDescent="0.25">
      <c r="B84">
        <v>81</v>
      </c>
      <c r="C84">
        <f t="shared" ca="1" si="12"/>
        <v>193</v>
      </c>
      <c r="D84" s="1">
        <f t="shared" ca="1" si="11"/>
        <v>169.52040000000028</v>
      </c>
      <c r="E84" s="1">
        <f t="shared" ca="1" si="9"/>
        <v>136.42240000000015</v>
      </c>
      <c r="F84" s="1"/>
      <c r="O84">
        <v>81</v>
      </c>
      <c r="P84" s="1" t="str">
        <f t="shared" si="13"/>
        <v>C84</v>
      </c>
      <c r="Q84" s="1" t="str">
        <f t="shared" si="14"/>
        <v>D84</v>
      </c>
      <c r="R84" s="1" t="str">
        <f t="shared" si="15"/>
        <v>E84</v>
      </c>
      <c r="S84" s="15">
        <f t="shared" ca="1" si="16"/>
        <v>179.98</v>
      </c>
      <c r="T84" s="15">
        <f t="shared" ca="1" si="17"/>
        <v>302.33959999999996</v>
      </c>
      <c r="U84" s="15">
        <f ca="1">AVERAGE($C$4:INDIRECT(P84))</f>
        <v>181.17283950617283</v>
      </c>
      <c r="V84" s="15">
        <f ca="1">IFERROR(_xlfn.VAR.S($C$4:INDIRECT(P84)),0)</f>
        <v>305.99475308641979</v>
      </c>
    </row>
    <row r="85" spans="2:22" x14ac:dyDescent="0.25">
      <c r="B85">
        <v>82</v>
      </c>
      <c r="C85">
        <f t="shared" ca="1" si="12"/>
        <v>172</v>
      </c>
      <c r="D85" s="1">
        <f t="shared" ca="1" si="11"/>
        <v>63.680399999999835</v>
      </c>
      <c r="E85" s="1">
        <f t="shared" ca="1" si="9"/>
        <v>86.862399999999866</v>
      </c>
      <c r="F85" s="1"/>
      <c r="O85">
        <v>82</v>
      </c>
      <c r="P85" s="1" t="str">
        <f t="shared" si="13"/>
        <v>C85</v>
      </c>
      <c r="Q85" s="1" t="str">
        <f t="shared" si="14"/>
        <v>D85</v>
      </c>
      <c r="R85" s="1" t="str">
        <f t="shared" si="15"/>
        <v>E85</v>
      </c>
      <c r="S85" s="15">
        <f t="shared" ca="1" si="16"/>
        <v>179.98</v>
      </c>
      <c r="T85" s="15">
        <f t="shared" ca="1" si="17"/>
        <v>302.33959999999996</v>
      </c>
      <c r="U85" s="15">
        <f ca="1">AVERAGE($C$4:INDIRECT(P85))</f>
        <v>181.0609756097561</v>
      </c>
      <c r="V85" s="15">
        <f ca="1">IFERROR(_xlfn.VAR.S($C$4:INDIRECT(P85)),0)</f>
        <v>303.24314965371872</v>
      </c>
    </row>
    <row r="86" spans="2:22" x14ac:dyDescent="0.25">
      <c r="B86">
        <v>83</v>
      </c>
      <c r="C86">
        <f t="shared" ca="1" si="12"/>
        <v>192</v>
      </c>
      <c r="D86" s="1">
        <f t="shared" ca="1" si="11"/>
        <v>144.48040000000026</v>
      </c>
      <c r="E86" s="1">
        <f t="shared" ca="1" si="9"/>
        <v>114.06240000000014</v>
      </c>
      <c r="F86" s="1"/>
      <c r="O86">
        <v>83</v>
      </c>
      <c r="P86" s="1" t="str">
        <f t="shared" si="13"/>
        <v>C86</v>
      </c>
      <c r="Q86" s="1" t="str">
        <f t="shared" si="14"/>
        <v>D86</v>
      </c>
      <c r="R86" s="1" t="str">
        <f t="shared" si="15"/>
        <v>E86</v>
      </c>
      <c r="S86" s="15">
        <f t="shared" ca="1" si="16"/>
        <v>179.98</v>
      </c>
      <c r="T86" s="15">
        <f t="shared" ca="1" si="17"/>
        <v>302.33959999999996</v>
      </c>
      <c r="U86" s="15">
        <f ca="1">AVERAGE($C$4:INDIRECT(P86))</f>
        <v>181.19277108433735</v>
      </c>
      <c r="V86" s="15">
        <f ca="1">IFERROR(_xlfn.VAR.S($C$4:INDIRECT(P86)),0)</f>
        <v>300.98677637378779</v>
      </c>
    </row>
    <row r="87" spans="2:22" x14ac:dyDescent="0.25">
      <c r="B87">
        <v>84</v>
      </c>
      <c r="C87">
        <f t="shared" ca="1" si="12"/>
        <v>165</v>
      </c>
      <c r="D87" s="1">
        <f t="shared" ca="1" si="11"/>
        <v>224.40039999999971</v>
      </c>
      <c r="E87" s="1">
        <f t="shared" ca="1" si="9"/>
        <v>266.34239999999977</v>
      </c>
      <c r="F87" s="1"/>
      <c r="O87">
        <v>84</v>
      </c>
      <c r="P87" s="1" t="str">
        <f t="shared" si="13"/>
        <v>C87</v>
      </c>
      <c r="Q87" s="1" t="str">
        <f t="shared" si="14"/>
        <v>D87</v>
      </c>
      <c r="R87" s="1" t="str">
        <f t="shared" si="15"/>
        <v>E87</v>
      </c>
      <c r="S87" s="15">
        <f t="shared" ca="1" si="16"/>
        <v>179.98</v>
      </c>
      <c r="T87" s="15">
        <f t="shared" ca="1" si="17"/>
        <v>302.33959999999996</v>
      </c>
      <c r="U87" s="15">
        <f ca="1">AVERAGE($C$4:INDIRECT(P87))</f>
        <v>181</v>
      </c>
      <c r="V87" s="15">
        <f ca="1">IFERROR(_xlfn.VAR.S($C$4:INDIRECT(P87)),0)</f>
        <v>300.48192771084337</v>
      </c>
    </row>
    <row r="88" spans="2:22" x14ac:dyDescent="0.25">
      <c r="B88">
        <v>85</v>
      </c>
      <c r="C88">
        <f t="shared" ca="1" si="12"/>
        <v>172</v>
      </c>
      <c r="D88" s="1">
        <f t="shared" ca="1" si="11"/>
        <v>63.680399999999835</v>
      </c>
      <c r="E88" s="1">
        <f t="shared" ca="1" si="9"/>
        <v>86.862399999999866</v>
      </c>
      <c r="F88" s="1"/>
      <c r="O88">
        <v>85</v>
      </c>
      <c r="P88" s="1" t="str">
        <f t="shared" si="13"/>
        <v>C88</v>
      </c>
      <c r="Q88" s="1" t="str">
        <f t="shared" si="14"/>
        <v>D88</v>
      </c>
      <c r="R88" s="1" t="str">
        <f t="shared" si="15"/>
        <v>E88</v>
      </c>
      <c r="S88" s="15">
        <f t="shared" ca="1" si="16"/>
        <v>179.98</v>
      </c>
      <c r="T88" s="15">
        <f t="shared" ca="1" si="17"/>
        <v>302.33959999999996</v>
      </c>
      <c r="U88" s="15">
        <f ca="1">AVERAGE($C$4:INDIRECT(P88))</f>
        <v>180.89411764705883</v>
      </c>
      <c r="V88" s="15">
        <f ca="1">IFERROR(_xlfn.VAR.S($C$4:INDIRECT(P88)),0)</f>
        <v>297.85770308123267</v>
      </c>
    </row>
    <row r="89" spans="2:22" x14ac:dyDescent="0.25">
      <c r="B89">
        <v>86</v>
      </c>
      <c r="C89">
        <f t="shared" ca="1" si="12"/>
        <v>209</v>
      </c>
      <c r="D89" s="1">
        <f t="shared" ca="1" si="11"/>
        <v>842.16040000000055</v>
      </c>
      <c r="E89" s="1">
        <f t="shared" ca="1" si="9"/>
        <v>766.18240000000037</v>
      </c>
      <c r="F89" s="1"/>
      <c r="O89">
        <v>86</v>
      </c>
      <c r="P89" s="1" t="str">
        <f t="shared" si="13"/>
        <v>C89</v>
      </c>
      <c r="Q89" s="1" t="str">
        <f t="shared" si="14"/>
        <v>D89</v>
      </c>
      <c r="R89" s="1" t="str">
        <f t="shared" si="15"/>
        <v>E89</v>
      </c>
      <c r="S89" s="15">
        <f t="shared" ca="1" si="16"/>
        <v>179.98</v>
      </c>
      <c r="T89" s="15">
        <f t="shared" ca="1" si="17"/>
        <v>302.33959999999996</v>
      </c>
      <c r="U89" s="15">
        <f ca="1">AVERAGE($C$4:INDIRECT(P89))</f>
        <v>181.22093023255815</v>
      </c>
      <c r="V89" s="15">
        <f ca="1">IFERROR(_xlfn.VAR.S($C$4:INDIRECT(P89)),0)</f>
        <v>303.53885088919287</v>
      </c>
    </row>
    <row r="90" spans="2:22" x14ac:dyDescent="0.25">
      <c r="B90">
        <v>87</v>
      </c>
      <c r="C90">
        <f t="shared" ca="1" si="12"/>
        <v>187</v>
      </c>
      <c r="D90" s="1">
        <f t="shared" ca="1" si="11"/>
        <v>49.280400000000142</v>
      </c>
      <c r="E90" s="1">
        <f t="shared" ca="1" si="9"/>
        <v>32.262400000000078</v>
      </c>
      <c r="F90" s="1"/>
      <c r="O90">
        <v>87</v>
      </c>
      <c r="P90" s="1" t="str">
        <f t="shared" si="13"/>
        <v>C90</v>
      </c>
      <c r="Q90" s="1" t="str">
        <f t="shared" si="14"/>
        <v>D90</v>
      </c>
      <c r="R90" s="1" t="str">
        <f t="shared" si="15"/>
        <v>E90</v>
      </c>
      <c r="S90" s="15">
        <f t="shared" ca="1" si="16"/>
        <v>179.98</v>
      </c>
      <c r="T90" s="15">
        <f t="shared" ca="1" si="17"/>
        <v>302.33959999999996</v>
      </c>
      <c r="U90" s="15">
        <f ca="1">AVERAGE($C$4:INDIRECT(P90))</f>
        <v>181.28735632183907</v>
      </c>
      <c r="V90" s="15">
        <f ca="1">IFERROR(_xlfn.VAR.S($C$4:INDIRECT(P90)),0)</f>
        <v>300.39321037155867</v>
      </c>
    </row>
    <row r="91" spans="2:22" x14ac:dyDescent="0.25">
      <c r="B91">
        <v>88</v>
      </c>
      <c r="C91">
        <f t="shared" ca="1" si="12"/>
        <v>181</v>
      </c>
      <c r="D91" s="1">
        <f t="shared" ca="1" si="11"/>
        <v>1.0404000000000209</v>
      </c>
      <c r="E91" s="1">
        <f t="shared" ca="1" si="9"/>
        <v>0.10239999999999563</v>
      </c>
      <c r="F91" s="1"/>
      <c r="O91">
        <v>88</v>
      </c>
      <c r="P91" s="1" t="str">
        <f t="shared" si="13"/>
        <v>C91</v>
      </c>
      <c r="Q91" s="1" t="str">
        <f t="shared" si="14"/>
        <v>D91</v>
      </c>
      <c r="R91" s="1" t="str">
        <f t="shared" si="15"/>
        <v>E91</v>
      </c>
      <c r="S91" s="15">
        <f t="shared" ca="1" si="16"/>
        <v>179.98</v>
      </c>
      <c r="T91" s="15">
        <f t="shared" ca="1" si="17"/>
        <v>302.33959999999996</v>
      </c>
      <c r="U91" s="15">
        <f ca="1">AVERAGE($C$4:INDIRECT(P91))</f>
        <v>181.28409090909091</v>
      </c>
      <c r="V91" s="15">
        <f ca="1">IFERROR(_xlfn.VAR.S($C$4:INDIRECT(P91)),0)</f>
        <v>296.94135318704292</v>
      </c>
    </row>
    <row r="92" spans="2:22" x14ac:dyDescent="0.25">
      <c r="B92">
        <v>89</v>
      </c>
      <c r="C92">
        <f t="shared" ca="1" si="12"/>
        <v>163</v>
      </c>
      <c r="D92" s="1">
        <f t="shared" ca="1" si="11"/>
        <v>288.32039999999967</v>
      </c>
      <c r="E92" s="1">
        <f t="shared" ca="1" si="9"/>
        <v>335.62239999999974</v>
      </c>
      <c r="F92" s="1"/>
      <c r="O92">
        <v>89</v>
      </c>
      <c r="P92" s="1" t="str">
        <f t="shared" si="13"/>
        <v>C92</v>
      </c>
      <c r="Q92" s="1" t="str">
        <f t="shared" si="14"/>
        <v>D92</v>
      </c>
      <c r="R92" s="1" t="str">
        <f t="shared" si="15"/>
        <v>E92</v>
      </c>
      <c r="S92" s="15">
        <f t="shared" ca="1" si="16"/>
        <v>179.98</v>
      </c>
      <c r="T92" s="15">
        <f t="shared" ca="1" si="17"/>
        <v>302.33959999999996</v>
      </c>
      <c r="U92" s="15">
        <f ca="1">AVERAGE($C$4:INDIRECT(P92))</f>
        <v>181.07865168539325</v>
      </c>
      <c r="V92" s="15">
        <f ca="1">IFERROR(_xlfn.VAR.S($C$4:INDIRECT(P92)),0)</f>
        <v>297.32328907048009</v>
      </c>
    </row>
    <row r="93" spans="2:22" x14ac:dyDescent="0.25">
      <c r="B93">
        <v>90</v>
      </c>
      <c r="C93">
        <f t="shared" ca="1" si="12"/>
        <v>190</v>
      </c>
      <c r="D93" s="1">
        <f t="shared" ca="1" si="11"/>
        <v>100.4004000000002</v>
      </c>
      <c r="E93" s="1">
        <f t="shared" ca="1" si="9"/>
        <v>75.342400000000112</v>
      </c>
      <c r="F93" s="1"/>
      <c r="O93">
        <v>90</v>
      </c>
      <c r="P93" s="1" t="str">
        <f t="shared" si="13"/>
        <v>C93</v>
      </c>
      <c r="Q93" s="1" t="str">
        <f t="shared" si="14"/>
        <v>D93</v>
      </c>
      <c r="R93" s="1" t="str">
        <f t="shared" si="15"/>
        <v>E93</v>
      </c>
      <c r="S93" s="15">
        <f t="shared" ca="1" si="16"/>
        <v>179.98</v>
      </c>
      <c r="T93" s="15">
        <f t="shared" ca="1" si="17"/>
        <v>302.33959999999996</v>
      </c>
      <c r="U93" s="15">
        <f ca="1">AVERAGE($C$4:INDIRECT(P93))</f>
        <v>181.17777777777778</v>
      </c>
      <c r="V93" s="15">
        <f ca="1">IFERROR(_xlfn.VAR.S($C$4:INDIRECT(P93)),0)</f>
        <v>294.86691635455674</v>
      </c>
    </row>
    <row r="94" spans="2:22" x14ac:dyDescent="0.25">
      <c r="B94">
        <v>91</v>
      </c>
      <c r="C94">
        <f t="shared" ca="1" si="12"/>
        <v>175</v>
      </c>
      <c r="D94" s="1">
        <f t="shared" ca="1" si="11"/>
        <v>24.800399999999897</v>
      </c>
      <c r="E94" s="1">
        <f t="shared" ref="E94:E103" ca="1" si="18">(C94-$I$6)^2</f>
        <v>39.942399999999914</v>
      </c>
      <c r="F94" s="1"/>
      <c r="O94">
        <v>91</v>
      </c>
      <c r="P94" s="1" t="str">
        <f t="shared" si="13"/>
        <v>C94</v>
      </c>
      <c r="Q94" s="1" t="str">
        <f t="shared" si="14"/>
        <v>D94</v>
      </c>
      <c r="R94" s="1" t="str">
        <f t="shared" si="15"/>
        <v>E94</v>
      </c>
      <c r="S94" s="15">
        <f t="shared" ca="1" si="16"/>
        <v>179.98</v>
      </c>
      <c r="T94" s="15">
        <f t="shared" ca="1" si="17"/>
        <v>302.33959999999996</v>
      </c>
      <c r="U94" s="15">
        <f ca="1">AVERAGE($C$4:INDIRECT(P94))</f>
        <v>181.1098901098901</v>
      </c>
      <c r="V94" s="15">
        <f ca="1">IFERROR(_xlfn.VAR.S($C$4:INDIRECT(P94)),0)</f>
        <v>292.01001221001206</v>
      </c>
    </row>
    <row r="95" spans="2:22" x14ac:dyDescent="0.25">
      <c r="B95">
        <v>92</v>
      </c>
      <c r="C95">
        <f t="shared" ca="1" si="12"/>
        <v>183</v>
      </c>
      <c r="D95" s="1">
        <f t="shared" ca="1" si="11"/>
        <v>9.1204000000000622</v>
      </c>
      <c r="E95" s="1">
        <f t="shared" ca="1" si="18"/>
        <v>2.8224000000000231</v>
      </c>
      <c r="F95" s="1"/>
      <c r="O95">
        <v>92</v>
      </c>
      <c r="P95" s="1" t="str">
        <f t="shared" si="13"/>
        <v>C95</v>
      </c>
      <c r="Q95" s="1" t="str">
        <f t="shared" si="14"/>
        <v>D95</v>
      </c>
      <c r="R95" s="1" t="str">
        <f t="shared" si="15"/>
        <v>E95</v>
      </c>
      <c r="S95" s="15">
        <f t="shared" ca="1" si="16"/>
        <v>179.98</v>
      </c>
      <c r="T95" s="15">
        <f t="shared" ca="1" si="17"/>
        <v>302.33959999999996</v>
      </c>
      <c r="U95" s="15">
        <f ca="1">AVERAGE($C$4:INDIRECT(P95))</f>
        <v>181.13043478260869</v>
      </c>
      <c r="V95" s="15">
        <f ca="1">IFERROR(_xlfn.VAR.S($C$4:INDIRECT(P95)),0)</f>
        <v>288.83994266602957</v>
      </c>
    </row>
    <row r="96" spans="2:22" x14ac:dyDescent="0.25">
      <c r="B96">
        <v>93</v>
      </c>
      <c r="C96">
        <f t="shared" ca="1" si="12"/>
        <v>151</v>
      </c>
      <c r="D96" s="1">
        <f t="shared" ca="1" si="11"/>
        <v>839.84039999999936</v>
      </c>
      <c r="E96" s="1">
        <f t="shared" ca="1" si="18"/>
        <v>919.30239999999958</v>
      </c>
      <c r="F96" s="1"/>
      <c r="O96">
        <v>93</v>
      </c>
      <c r="P96" s="1" t="str">
        <f t="shared" si="13"/>
        <v>C96</v>
      </c>
      <c r="Q96" s="1" t="str">
        <f t="shared" si="14"/>
        <v>D96</v>
      </c>
      <c r="R96" s="1" t="str">
        <f t="shared" si="15"/>
        <v>E96</v>
      </c>
      <c r="S96" s="15">
        <f t="shared" ca="1" si="16"/>
        <v>179.98</v>
      </c>
      <c r="T96" s="15">
        <f t="shared" ca="1" si="17"/>
        <v>302.33959999999996</v>
      </c>
      <c r="U96" s="15">
        <f ca="1">AVERAGE($C$4:INDIRECT(P96))</f>
        <v>180.80645161290323</v>
      </c>
      <c r="V96" s="15">
        <f ca="1">IFERROR(_xlfn.VAR.S($C$4:INDIRECT(P96)),0)</f>
        <v>295.4621318373072</v>
      </c>
    </row>
    <row r="97" spans="2:22" x14ac:dyDescent="0.25">
      <c r="B97">
        <v>94</v>
      </c>
      <c r="C97">
        <f t="shared" ca="1" si="12"/>
        <v>152</v>
      </c>
      <c r="D97" s="1">
        <f t="shared" ca="1" si="11"/>
        <v>782.88039999999944</v>
      </c>
      <c r="E97" s="1">
        <f t="shared" ca="1" si="18"/>
        <v>859.66239999999959</v>
      </c>
      <c r="F97" s="1"/>
      <c r="O97">
        <v>94</v>
      </c>
      <c r="P97" s="1" t="str">
        <f t="shared" si="13"/>
        <v>C97</v>
      </c>
      <c r="Q97" s="1" t="str">
        <f t="shared" si="14"/>
        <v>D97</v>
      </c>
      <c r="R97" s="1" t="str">
        <f t="shared" si="15"/>
        <v>E97</v>
      </c>
      <c r="S97" s="15">
        <f t="shared" ca="1" si="16"/>
        <v>179.98</v>
      </c>
      <c r="T97" s="15">
        <f t="shared" ca="1" si="17"/>
        <v>302.33959999999996</v>
      </c>
      <c r="U97" s="15">
        <f ca="1">AVERAGE($C$4:INDIRECT(P97))</f>
        <v>180.5</v>
      </c>
      <c r="V97" s="15">
        <f ca="1">IFERROR(_xlfn.VAR.S($C$4:INDIRECT(P97)),0)</f>
        <v>301.11290322580646</v>
      </c>
    </row>
    <row r="98" spans="2:22" x14ac:dyDescent="0.25">
      <c r="B98">
        <v>95</v>
      </c>
      <c r="C98">
        <f t="shared" ca="1" si="12"/>
        <v>206</v>
      </c>
      <c r="D98" s="1">
        <f t="shared" ca="1" si="11"/>
        <v>677.04040000000055</v>
      </c>
      <c r="E98" s="1">
        <f t="shared" ca="1" si="18"/>
        <v>609.10240000000033</v>
      </c>
      <c r="F98" s="1"/>
      <c r="O98">
        <v>95</v>
      </c>
      <c r="P98" s="1" t="str">
        <f t="shared" si="13"/>
        <v>C98</v>
      </c>
      <c r="Q98" s="1" t="str">
        <f t="shared" si="14"/>
        <v>D98</v>
      </c>
      <c r="R98" s="1" t="str">
        <f t="shared" si="15"/>
        <v>E98</v>
      </c>
      <c r="S98" s="15">
        <f t="shared" ca="1" si="16"/>
        <v>179.98</v>
      </c>
      <c r="T98" s="15">
        <f t="shared" ca="1" si="17"/>
        <v>302.33959999999996</v>
      </c>
      <c r="U98" s="15">
        <f ca="1">AVERAGE($C$4:INDIRECT(P98))</f>
        <v>180.76842105263157</v>
      </c>
      <c r="V98" s="15">
        <f ca="1">IFERROR(_xlfn.VAR.S($C$4:INDIRECT(P98)),0)</f>
        <v>304.7543113101903</v>
      </c>
    </row>
    <row r="99" spans="2:22" x14ac:dyDescent="0.25">
      <c r="B99">
        <v>96</v>
      </c>
      <c r="C99">
        <f t="shared" ca="1" si="12"/>
        <v>175</v>
      </c>
      <c r="D99" s="1">
        <f t="shared" ca="1" si="11"/>
        <v>24.800399999999897</v>
      </c>
      <c r="E99" s="1">
        <f t="shared" ca="1" si="18"/>
        <v>39.942399999999914</v>
      </c>
      <c r="F99" s="1"/>
      <c r="O99">
        <v>96</v>
      </c>
      <c r="P99" s="1" t="str">
        <f t="shared" si="13"/>
        <v>C99</v>
      </c>
      <c r="Q99" s="1" t="str">
        <f t="shared" si="14"/>
        <v>D99</v>
      </c>
      <c r="R99" s="1" t="str">
        <f t="shared" si="15"/>
        <v>E99</v>
      </c>
      <c r="S99" s="15">
        <f t="shared" ca="1" si="16"/>
        <v>179.98</v>
      </c>
      <c r="T99" s="15">
        <f t="shared" ca="1" si="17"/>
        <v>302.33959999999996</v>
      </c>
      <c r="U99" s="15">
        <f ca="1">AVERAGE($C$4:INDIRECT(P99))</f>
        <v>180.70833333333334</v>
      </c>
      <c r="V99" s="15">
        <f ca="1">IFERROR(_xlfn.VAR.S($C$4:INDIRECT(P99)),0)</f>
        <v>301.89298245614043</v>
      </c>
    </row>
    <row r="100" spans="2:22" x14ac:dyDescent="0.25">
      <c r="B100">
        <v>97</v>
      </c>
      <c r="C100">
        <f t="shared" ca="1" si="12"/>
        <v>152</v>
      </c>
      <c r="D100" s="1">
        <f t="shared" ref="D100:D103" ca="1" si="19">(C100-$H$6)^2</f>
        <v>782.88039999999944</v>
      </c>
      <c r="E100" s="1">
        <f t="shared" ca="1" si="18"/>
        <v>859.66239999999959</v>
      </c>
      <c r="F100" s="1"/>
      <c r="O100">
        <v>97</v>
      </c>
      <c r="P100" s="1" t="str">
        <f t="shared" si="13"/>
        <v>C100</v>
      </c>
      <c r="Q100" s="1" t="str">
        <f t="shared" si="14"/>
        <v>D100</v>
      </c>
      <c r="R100" s="1" t="str">
        <f t="shared" si="15"/>
        <v>E100</v>
      </c>
      <c r="S100" s="15">
        <f t="shared" ca="1" si="16"/>
        <v>179.98</v>
      </c>
      <c r="T100" s="15">
        <f t="shared" ca="1" si="17"/>
        <v>302.33959999999996</v>
      </c>
      <c r="U100" s="15">
        <f ca="1">AVERAGE($C$4:INDIRECT(P100))</f>
        <v>180.41237113402062</v>
      </c>
      <c r="V100" s="15">
        <f ca="1">IFERROR(_xlfn.VAR.S($C$4:INDIRECT(P100)),0)</f>
        <v>307.24484536082485</v>
      </c>
    </row>
    <row r="101" spans="2:22" x14ac:dyDescent="0.25">
      <c r="B101">
        <v>98</v>
      </c>
      <c r="C101">
        <f t="shared" ca="1" si="12"/>
        <v>164</v>
      </c>
      <c r="D101" s="1">
        <f t="shared" ca="1" si="19"/>
        <v>255.36039999999969</v>
      </c>
      <c r="E101" s="1">
        <f t="shared" ca="1" si="18"/>
        <v>299.98239999999976</v>
      </c>
      <c r="F101" s="1"/>
      <c r="O101">
        <v>98</v>
      </c>
      <c r="P101" s="1" t="str">
        <f t="shared" si="13"/>
        <v>C101</v>
      </c>
      <c r="Q101" s="1" t="str">
        <f t="shared" si="14"/>
        <v>D101</v>
      </c>
      <c r="R101" s="1" t="str">
        <f t="shared" si="15"/>
        <v>E101</v>
      </c>
      <c r="S101" s="15">
        <f t="shared" ca="1" si="16"/>
        <v>179.98</v>
      </c>
      <c r="T101" s="15">
        <f t="shared" ca="1" si="17"/>
        <v>302.33959999999996</v>
      </c>
      <c r="U101" s="15">
        <f ca="1">AVERAGE($C$4:INDIRECT(P101))</f>
        <v>180.24489795918367</v>
      </c>
      <c r="V101" s="15">
        <f ca="1">IFERROR(_xlfn.VAR.S($C$4:INDIRECT(P101)),0)</f>
        <v>306.82600462865554</v>
      </c>
    </row>
    <row r="102" spans="2:22" x14ac:dyDescent="0.25">
      <c r="B102">
        <v>99</v>
      </c>
      <c r="C102">
        <f t="shared" ca="1" si="12"/>
        <v>159</v>
      </c>
      <c r="D102" s="1">
        <f t="shared" ca="1" si="19"/>
        <v>440.16039999999958</v>
      </c>
      <c r="E102" s="1">
        <f t="shared" ca="1" si="18"/>
        <v>498.18239999999969</v>
      </c>
      <c r="F102" s="1"/>
      <c r="O102">
        <v>99</v>
      </c>
      <c r="P102" s="1" t="str">
        <f t="shared" si="13"/>
        <v>C102</v>
      </c>
      <c r="Q102" s="1" t="str">
        <f t="shared" si="14"/>
        <v>D102</v>
      </c>
      <c r="R102" s="1" t="str">
        <f t="shared" si="15"/>
        <v>E102</v>
      </c>
      <c r="S102" s="15">
        <f t="shared" ca="1" si="16"/>
        <v>179.98</v>
      </c>
      <c r="T102" s="15">
        <f t="shared" ca="1" si="17"/>
        <v>302.33959999999996</v>
      </c>
      <c r="U102" s="15">
        <f ca="1">AVERAGE($C$4:INDIRECT(P102))</f>
        <v>180.03030303030303</v>
      </c>
      <c r="V102" s="15">
        <f ca="1">IFERROR(_xlfn.VAR.S($C$4:INDIRECT(P102)),0)</f>
        <v>308.25417439703159</v>
      </c>
    </row>
    <row r="103" spans="2:22" x14ac:dyDescent="0.25">
      <c r="B103">
        <v>100</v>
      </c>
      <c r="C103">
        <f t="shared" ca="1" si="12"/>
        <v>175</v>
      </c>
      <c r="D103" s="1">
        <f t="shared" ca="1" si="19"/>
        <v>24.800399999999897</v>
      </c>
      <c r="E103" s="1">
        <f t="shared" ca="1" si="18"/>
        <v>39.942399999999914</v>
      </c>
      <c r="F103" s="1"/>
      <c r="O103">
        <v>100</v>
      </c>
      <c r="P103" s="1" t="str">
        <f t="shared" si="13"/>
        <v>C103</v>
      </c>
      <c r="Q103" s="1" t="str">
        <f t="shared" si="14"/>
        <v>D103</v>
      </c>
      <c r="R103" s="1" t="str">
        <f t="shared" si="15"/>
        <v>E103</v>
      </c>
      <c r="S103" s="15">
        <f t="shared" ca="1" si="16"/>
        <v>179.98</v>
      </c>
      <c r="T103" s="15">
        <f t="shared" ca="1" si="17"/>
        <v>302.33959999999996</v>
      </c>
      <c r="U103" s="15">
        <f ca="1">AVERAGE($C$4:INDIRECT(P103))</f>
        <v>179.98</v>
      </c>
      <c r="V103" s="15">
        <f ca="1">IFERROR(_xlfn.VAR.S($C$4:INDIRECT(P103)),0)</f>
        <v>305.3935353535353</v>
      </c>
    </row>
  </sheetData>
  <conditionalFormatting sqref="B4:C103">
    <cfRule type="expression" dxfId="0" priority="1">
      <formula>$B4&lt;=$H$2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808E-34DB-4E35-88C3-945AE7D6597A}">
  <dimension ref="B2:V24"/>
  <sheetViews>
    <sheetView zoomScale="238" workbookViewId="0">
      <selection activeCell="C3" sqref="C3"/>
    </sheetView>
  </sheetViews>
  <sheetFormatPr defaultRowHeight="15" x14ac:dyDescent="0.25"/>
  <cols>
    <col min="1" max="1" width="5" customWidth="1"/>
    <col min="2" max="2" width="4.28515625" customWidth="1"/>
    <col min="21" max="21" width="10.5703125" bestFit="1" customWidth="1"/>
  </cols>
  <sheetData>
    <row r="2" spans="2:22" x14ac:dyDescent="0.25">
      <c r="B2">
        <v>1</v>
      </c>
      <c r="C2" t="str">
        <f ca="1">IF(RANDBETWEEN(0,1)=0,$E$3,$E$2)</f>
        <v>tail</v>
      </c>
      <c r="E2" t="s">
        <v>4</v>
      </c>
      <c r="F2">
        <f ca="1">COUNTIFS($C$2:$C$21,E2)</f>
        <v>8</v>
      </c>
    </row>
    <row r="3" spans="2:22" x14ac:dyDescent="0.25">
      <c r="B3">
        <v>2</v>
      </c>
      <c r="C3" t="str">
        <f t="shared" ref="C3:C21" ca="1" si="0">IF(RANDBETWEEN(0,1)=0,$E$3,$E$2)</f>
        <v>head</v>
      </c>
      <c r="E3" t="s">
        <v>5</v>
      </c>
      <c r="F3">
        <f ca="1">COUNTIFS($C$2:$C$21,E3)</f>
        <v>12</v>
      </c>
    </row>
    <row r="4" spans="2:22" x14ac:dyDescent="0.25">
      <c r="B4">
        <v>3</v>
      </c>
      <c r="C4" t="str">
        <f t="shared" ca="1" si="0"/>
        <v>tail</v>
      </c>
    </row>
    <row r="5" spans="2:22" x14ac:dyDescent="0.25">
      <c r="B5">
        <v>4</v>
      </c>
      <c r="C5" t="str">
        <f t="shared" ca="1" si="0"/>
        <v>tail</v>
      </c>
      <c r="E5" t="s">
        <v>6</v>
      </c>
      <c r="S5" s="2" t="s">
        <v>4</v>
      </c>
      <c r="T5" s="2" t="s">
        <v>5</v>
      </c>
      <c r="U5" s="2" t="s">
        <v>25</v>
      </c>
      <c r="V5" s="2" t="s">
        <v>26</v>
      </c>
    </row>
    <row r="6" spans="2:22" x14ac:dyDescent="0.25">
      <c r="B6">
        <v>5</v>
      </c>
      <c r="C6" t="str">
        <f t="shared" ca="1" si="0"/>
        <v>tail</v>
      </c>
      <c r="P6" t="s">
        <v>16</v>
      </c>
      <c r="S6">
        <v>3</v>
      </c>
      <c r="T6">
        <v>0</v>
      </c>
      <c r="U6">
        <v>1</v>
      </c>
      <c r="V6" s="8">
        <f>U6/SUM(U$6:U$9)</f>
        <v>0.125</v>
      </c>
    </row>
    <row r="7" spans="2:22" x14ac:dyDescent="0.25">
      <c r="B7">
        <v>6</v>
      </c>
      <c r="C7" t="str">
        <f t="shared" ca="1" si="0"/>
        <v>tail</v>
      </c>
      <c r="E7" t="s">
        <v>7</v>
      </c>
      <c r="F7">
        <f ca="1">F3/SUM(F2:F3)</f>
        <v>0.6</v>
      </c>
      <c r="P7" t="s">
        <v>13</v>
      </c>
      <c r="S7">
        <v>2</v>
      </c>
      <c r="T7">
        <v>1</v>
      </c>
      <c r="U7">
        <v>3</v>
      </c>
      <c r="V7" s="8">
        <f>U7/SUM(U$6:U$9)</f>
        <v>0.375</v>
      </c>
    </row>
    <row r="8" spans="2:22" x14ac:dyDescent="0.25">
      <c r="B8">
        <v>7</v>
      </c>
      <c r="C8" t="str">
        <f t="shared" ca="1" si="0"/>
        <v>head</v>
      </c>
      <c r="E8" s="7" t="s">
        <v>10</v>
      </c>
      <c r="F8">
        <f ca="1">1-F7</f>
        <v>0.4</v>
      </c>
      <c r="P8" t="s">
        <v>14</v>
      </c>
      <c r="S8">
        <v>1</v>
      </c>
      <c r="T8">
        <v>2</v>
      </c>
      <c r="U8">
        <v>3</v>
      </c>
      <c r="V8" s="8">
        <f>U8/SUM(U$6:U$9)</f>
        <v>0.375</v>
      </c>
    </row>
    <row r="9" spans="2:22" x14ac:dyDescent="0.25">
      <c r="B9">
        <v>8</v>
      </c>
      <c r="C9" t="str">
        <f t="shared" ca="1" si="0"/>
        <v>head</v>
      </c>
      <c r="E9" t="s">
        <v>11</v>
      </c>
      <c r="F9">
        <f ca="1">MIN(F7,F8)</f>
        <v>0.4</v>
      </c>
      <c r="P9" t="s">
        <v>15</v>
      </c>
      <c r="S9">
        <v>0</v>
      </c>
      <c r="T9">
        <v>3</v>
      </c>
      <c r="U9">
        <v>1</v>
      </c>
      <c r="V9" s="8">
        <f>U9/SUM(U$6:U$9)</f>
        <v>0.125</v>
      </c>
    </row>
    <row r="10" spans="2:22" x14ac:dyDescent="0.25">
      <c r="B10">
        <v>9</v>
      </c>
      <c r="C10" t="str">
        <f t="shared" ca="1" si="0"/>
        <v>tail</v>
      </c>
      <c r="E10" s="2" t="s">
        <v>12</v>
      </c>
      <c r="F10" s="2">
        <f ca="1">F9*2</f>
        <v>0.8</v>
      </c>
      <c r="P10" t="s">
        <v>17</v>
      </c>
      <c r="V10" s="8">
        <f>SUM(V6:V9)</f>
        <v>1</v>
      </c>
    </row>
    <row r="11" spans="2:22" x14ac:dyDescent="0.25">
      <c r="B11">
        <v>10</v>
      </c>
      <c r="C11" t="str">
        <f t="shared" ca="1" si="0"/>
        <v>tail</v>
      </c>
      <c r="P11" t="s">
        <v>18</v>
      </c>
    </row>
    <row r="12" spans="2:22" x14ac:dyDescent="0.25">
      <c r="B12">
        <v>11</v>
      </c>
      <c r="C12" t="str">
        <f t="shared" ca="1" si="0"/>
        <v>tail</v>
      </c>
      <c r="P12" t="s">
        <v>19</v>
      </c>
    </row>
    <row r="13" spans="2:22" x14ac:dyDescent="0.25">
      <c r="B13">
        <v>12</v>
      </c>
      <c r="C13" t="str">
        <f t="shared" ca="1" si="0"/>
        <v>head</v>
      </c>
      <c r="E13" t="s">
        <v>8</v>
      </c>
      <c r="F13">
        <v>3</v>
      </c>
      <c r="P13" t="s">
        <v>21</v>
      </c>
    </row>
    <row r="14" spans="2:22" x14ac:dyDescent="0.25">
      <c r="B14">
        <v>13</v>
      </c>
      <c r="C14" t="str">
        <f t="shared" ca="1" si="0"/>
        <v>head</v>
      </c>
      <c r="E14" t="s">
        <v>9</v>
      </c>
      <c r="F14">
        <v>5</v>
      </c>
    </row>
    <row r="15" spans="2:22" x14ac:dyDescent="0.25">
      <c r="B15">
        <v>14</v>
      </c>
      <c r="C15" t="str">
        <f t="shared" ca="1" si="0"/>
        <v>head</v>
      </c>
    </row>
    <row r="16" spans="2:22" x14ac:dyDescent="0.25">
      <c r="B16">
        <v>15</v>
      </c>
      <c r="C16" t="str">
        <f t="shared" ca="1" si="0"/>
        <v>tail</v>
      </c>
    </row>
    <row r="17" spans="2:18" x14ac:dyDescent="0.25">
      <c r="B17">
        <v>16</v>
      </c>
      <c r="C17" t="str">
        <f t="shared" ca="1" si="0"/>
        <v>tail</v>
      </c>
    </row>
    <row r="18" spans="2:18" x14ac:dyDescent="0.25">
      <c r="B18">
        <v>17</v>
      </c>
      <c r="C18" t="str">
        <f t="shared" ca="1" si="0"/>
        <v>head</v>
      </c>
    </row>
    <row r="19" spans="2:18" x14ac:dyDescent="0.25">
      <c r="B19">
        <v>18</v>
      </c>
      <c r="C19" t="str">
        <f t="shared" ca="1" si="0"/>
        <v>tail</v>
      </c>
    </row>
    <row r="20" spans="2:18" x14ac:dyDescent="0.25">
      <c r="B20">
        <v>19</v>
      </c>
      <c r="C20" t="str">
        <f t="shared" ca="1" si="0"/>
        <v>head</v>
      </c>
    </row>
    <row r="21" spans="2:18" x14ac:dyDescent="0.25">
      <c r="B21">
        <v>20</v>
      </c>
      <c r="C21" t="str">
        <f t="shared" ca="1" si="0"/>
        <v>tail</v>
      </c>
    </row>
    <row r="23" spans="2:18" x14ac:dyDescent="0.25">
      <c r="O23">
        <v>0.125</v>
      </c>
      <c r="P23">
        <f>0.75/2</f>
        <v>0.375</v>
      </c>
      <c r="Q23">
        <f>0.75/2</f>
        <v>0.375</v>
      </c>
      <c r="R23">
        <v>0.125</v>
      </c>
    </row>
    <row r="24" spans="2:18" x14ac:dyDescent="0.25">
      <c r="O24" t="s">
        <v>20</v>
      </c>
      <c r="P24" t="s">
        <v>22</v>
      </c>
      <c r="Q24" t="s">
        <v>23</v>
      </c>
      <c r="R24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2FE1-BE0E-418F-A7A0-55371D38B9A7}">
  <dimension ref="B2:O107"/>
  <sheetViews>
    <sheetView tabSelected="1" workbookViewId="0">
      <selection activeCell="G6" sqref="G6"/>
    </sheetView>
  </sheetViews>
  <sheetFormatPr defaultRowHeight="15" x14ac:dyDescent="0.25"/>
  <cols>
    <col min="1" max="1" width="9.7109375" customWidth="1"/>
  </cols>
  <sheetData>
    <row r="2" spans="2:15" x14ac:dyDescent="0.25">
      <c r="B2" t="s">
        <v>38</v>
      </c>
    </row>
    <row r="3" spans="2:15" x14ac:dyDescent="0.25">
      <c r="B3" t="s">
        <v>39</v>
      </c>
      <c r="C3">
        <v>0.05</v>
      </c>
    </row>
    <row r="5" spans="2:15" x14ac:dyDescent="0.25">
      <c r="J5" t="s">
        <v>32</v>
      </c>
      <c r="K5" t="s">
        <v>31</v>
      </c>
      <c r="L5" t="s">
        <v>33</v>
      </c>
      <c r="M5" t="s">
        <v>34</v>
      </c>
      <c r="N5" t="s">
        <v>12</v>
      </c>
      <c r="O5" t="s">
        <v>40</v>
      </c>
    </row>
    <row r="6" spans="2:15" x14ac:dyDescent="0.25">
      <c r="F6" t="s">
        <v>28</v>
      </c>
      <c r="G6">
        <v>155.5</v>
      </c>
      <c r="I6" t="s">
        <v>37</v>
      </c>
      <c r="J6">
        <v>185</v>
      </c>
      <c r="K6">
        <f>J6-G$6</f>
        <v>29.5</v>
      </c>
      <c r="L6">
        <f>G$6+K6</f>
        <v>185</v>
      </c>
      <c r="M6">
        <f>G$6-K6</f>
        <v>126</v>
      </c>
      <c r="N6">
        <f>_xlfn.NORM.DIST(M6,G$6,G$7,1)*2</f>
        <v>2.8875271315219476E-2</v>
      </c>
      <c r="O6" t="str">
        <f>IF(N6&lt;$C$3,
              "Na hladině významnosti alfa = " &amp;$C$3 &amp; " zamítáme nulovou hypotézu. Výška osoby není z daného pravděpodobnostního rozdělení.",
              "Na hladině významnosti alfa = " &amp;$C$3 &amp; " nezamítáme nulovou hypotézu. Výška osoby pochází z daného pravděpodobnostního rozdělení."
)</f>
        <v>Na hladině významnosti alfa = 0,05 zamítáme nulovou hypotézu. Výška osoby není z daného pravděpodobnostního rozdělení.</v>
      </c>
    </row>
    <row r="7" spans="2:15" x14ac:dyDescent="0.25">
      <c r="B7" t="s">
        <v>0</v>
      </c>
      <c r="C7" t="s">
        <v>30</v>
      </c>
      <c r="D7" t="s">
        <v>27</v>
      </c>
      <c r="F7" t="s">
        <v>29</v>
      </c>
      <c r="G7">
        <v>13.5</v>
      </c>
      <c r="I7" t="s">
        <v>36</v>
      </c>
      <c r="J7">
        <v>179</v>
      </c>
      <c r="K7">
        <f>J7-G$6</f>
        <v>23.5</v>
      </c>
      <c r="L7">
        <f>G$6+K7</f>
        <v>179</v>
      </c>
      <c r="M7">
        <f>G$6-K7</f>
        <v>132</v>
      </c>
      <c r="N7">
        <f>_xlfn.NORM.DIST(M7,G$6,G$7,1)*2</f>
        <v>8.1729033502503184E-2</v>
      </c>
      <c r="O7" t="str">
        <f>IF(N7&lt;$C$3,
              "Na hladině významnosti alfa = " &amp;$C$3 &amp; " zamítáme nulovou hypotézu. Výška osoby není z daného pravděpodobnostního rozdělení.",
              "Na hladině významnosti alfa = " &amp;$C$3 &amp; " nezamítáme nulovou hypotézu. Výška osoby pochází z daného pravděpodobnostního rozdělení."
)</f>
        <v>Na hladině významnosti alfa = 0,05 nezamítáme nulovou hypotézu. Výška osoby pochází z daného pravděpodobnostního rozdělení.</v>
      </c>
    </row>
    <row r="8" spans="2:15" x14ac:dyDescent="0.25">
      <c r="B8">
        <v>1</v>
      </c>
      <c r="C8">
        <f t="shared" ref="C8:C39" ca="1" si="0">RAND()</f>
        <v>0.35424089469085074</v>
      </c>
      <c r="D8">
        <f t="shared" ref="D8:D39" ca="1" si="1">_xlfn.NORM.INV(C8,$G$6,$G$7)</f>
        <v>150.45240575758311</v>
      </c>
      <c r="I8" t="s">
        <v>35</v>
      </c>
    </row>
    <row r="9" spans="2:15" x14ac:dyDescent="0.25">
      <c r="B9">
        <v>2</v>
      </c>
      <c r="C9">
        <f t="shared" ca="1" si="0"/>
        <v>0.6702430590872569</v>
      </c>
      <c r="D9">
        <f t="shared" ca="1" si="1"/>
        <v>161.44788971103605</v>
      </c>
    </row>
    <row r="10" spans="2:15" x14ac:dyDescent="0.25">
      <c r="B10">
        <v>3</v>
      </c>
      <c r="C10">
        <f t="shared" ca="1" si="0"/>
        <v>0.1040072978547788</v>
      </c>
      <c r="D10">
        <f t="shared" ca="1" si="1"/>
        <v>138.50291183332436</v>
      </c>
    </row>
    <row r="11" spans="2:15" x14ac:dyDescent="0.25">
      <c r="B11">
        <v>4</v>
      </c>
      <c r="C11">
        <f t="shared" ca="1" si="0"/>
        <v>0.59490688919026247</v>
      </c>
      <c r="D11">
        <f t="shared" ca="1" si="1"/>
        <v>158.74250829761436</v>
      </c>
    </row>
    <row r="12" spans="2:15" x14ac:dyDescent="0.25">
      <c r="B12">
        <v>5</v>
      </c>
      <c r="C12">
        <f t="shared" ca="1" si="0"/>
        <v>0.73988246466055396</v>
      </c>
      <c r="D12">
        <f t="shared" ca="1" si="1"/>
        <v>164.18027175105834</v>
      </c>
      <c r="J12" s="9"/>
    </row>
    <row r="13" spans="2:15" x14ac:dyDescent="0.25">
      <c r="B13">
        <v>6</v>
      </c>
      <c r="C13">
        <f t="shared" ca="1" si="0"/>
        <v>0.75010871466597739</v>
      </c>
      <c r="D13">
        <f t="shared" ca="1" si="1"/>
        <v>164.61023065088989</v>
      </c>
    </row>
    <row r="14" spans="2:15" x14ac:dyDescent="0.25">
      <c r="B14">
        <v>7</v>
      </c>
      <c r="C14">
        <f t="shared" ca="1" si="0"/>
        <v>0.22729070878953994</v>
      </c>
      <c r="D14">
        <f t="shared" ca="1" si="1"/>
        <v>145.40471377291144</v>
      </c>
    </row>
    <row r="15" spans="2:15" x14ac:dyDescent="0.25">
      <c r="B15">
        <v>8</v>
      </c>
      <c r="C15">
        <f t="shared" ca="1" si="0"/>
        <v>5.3719560710815073E-2</v>
      </c>
      <c r="D15">
        <f t="shared" ca="1" si="1"/>
        <v>133.76755139774428</v>
      </c>
    </row>
    <row r="16" spans="2:15" x14ac:dyDescent="0.25">
      <c r="B16">
        <v>9</v>
      </c>
      <c r="C16">
        <f t="shared" ca="1" si="0"/>
        <v>0.31744417609945041</v>
      </c>
      <c r="D16">
        <f t="shared" ca="1" si="1"/>
        <v>149.08942008532918</v>
      </c>
    </row>
    <row r="17" spans="2:4" x14ac:dyDescent="0.25">
      <c r="B17">
        <v>10</v>
      </c>
      <c r="C17">
        <f t="shared" ca="1" si="0"/>
        <v>0.35377325849675301</v>
      </c>
      <c r="D17">
        <f t="shared" ca="1" si="1"/>
        <v>150.435431499863</v>
      </c>
    </row>
    <row r="18" spans="2:4" x14ac:dyDescent="0.25">
      <c r="B18">
        <v>11</v>
      </c>
      <c r="C18">
        <f t="shared" ca="1" si="0"/>
        <v>0.730117997270745</v>
      </c>
      <c r="D18">
        <f t="shared" ca="1" si="1"/>
        <v>163.77779364270836</v>
      </c>
    </row>
    <row r="19" spans="2:4" x14ac:dyDescent="0.25">
      <c r="B19">
        <v>12</v>
      </c>
      <c r="C19">
        <f t="shared" ca="1" si="0"/>
        <v>0.93342591488780058</v>
      </c>
      <c r="D19">
        <f t="shared" ca="1" si="1"/>
        <v>175.77433125574186</v>
      </c>
    </row>
    <row r="20" spans="2:4" x14ac:dyDescent="0.25">
      <c r="B20">
        <v>13</v>
      </c>
      <c r="C20">
        <f t="shared" ca="1" si="0"/>
        <v>0.64093997354292342</v>
      </c>
      <c r="D20">
        <f t="shared" ca="1" si="1"/>
        <v>160.37312788188495</v>
      </c>
    </row>
    <row r="21" spans="2:4" x14ac:dyDescent="0.25">
      <c r="B21">
        <v>14</v>
      </c>
      <c r="C21">
        <f t="shared" ca="1" si="0"/>
        <v>0.80194246795681901</v>
      </c>
      <c r="D21">
        <f t="shared" ca="1" si="1"/>
        <v>166.95582940850852</v>
      </c>
    </row>
    <row r="22" spans="2:4" x14ac:dyDescent="0.25">
      <c r="B22">
        <v>15</v>
      </c>
      <c r="C22">
        <f t="shared" ca="1" si="0"/>
        <v>0.17031556978734641</v>
      </c>
      <c r="D22">
        <f t="shared" ca="1" si="1"/>
        <v>142.63559422035215</v>
      </c>
    </row>
    <row r="23" spans="2:4" x14ac:dyDescent="0.25">
      <c r="B23">
        <v>16</v>
      </c>
      <c r="C23">
        <f t="shared" ca="1" si="0"/>
        <v>0.14187973811169341</v>
      </c>
      <c r="D23">
        <f t="shared" ca="1" si="1"/>
        <v>141.0291854883007</v>
      </c>
    </row>
    <row r="24" spans="2:4" x14ac:dyDescent="0.25">
      <c r="B24">
        <v>17</v>
      </c>
      <c r="C24">
        <f t="shared" ca="1" si="0"/>
        <v>0.41653536839304572</v>
      </c>
      <c r="D24">
        <f t="shared" ca="1" si="1"/>
        <v>152.65467398446276</v>
      </c>
    </row>
    <row r="25" spans="2:4" x14ac:dyDescent="0.25">
      <c r="B25">
        <v>18</v>
      </c>
      <c r="C25">
        <f t="shared" ca="1" si="0"/>
        <v>0.76023083407971781</v>
      </c>
      <c r="D25">
        <f t="shared" ca="1" si="1"/>
        <v>165.04511144492301</v>
      </c>
    </row>
    <row r="26" spans="2:4" x14ac:dyDescent="0.25">
      <c r="B26">
        <v>19</v>
      </c>
      <c r="C26">
        <f t="shared" ca="1" si="0"/>
        <v>0.35829013075000204</v>
      </c>
      <c r="D26">
        <f t="shared" ca="1" si="1"/>
        <v>150.59905501279675</v>
      </c>
    </row>
    <row r="27" spans="2:4" x14ac:dyDescent="0.25">
      <c r="B27">
        <v>20</v>
      </c>
      <c r="C27">
        <f t="shared" ca="1" si="0"/>
        <v>0.37604750470198189</v>
      </c>
      <c r="D27">
        <f t="shared" ca="1" si="1"/>
        <v>151.23564519165788</v>
      </c>
    </row>
    <row r="28" spans="2:4" x14ac:dyDescent="0.25">
      <c r="B28">
        <v>21</v>
      </c>
      <c r="C28">
        <f t="shared" ca="1" si="0"/>
        <v>0.2679218410793528</v>
      </c>
      <c r="D28">
        <f t="shared" ca="1" si="1"/>
        <v>147.14201061747764</v>
      </c>
    </row>
    <row r="29" spans="2:4" x14ac:dyDescent="0.25">
      <c r="B29">
        <v>22</v>
      </c>
      <c r="C29">
        <f t="shared" ca="1" si="0"/>
        <v>0.82313034725518797</v>
      </c>
      <c r="D29">
        <f t="shared" ca="1" si="1"/>
        <v>168.0193690011202</v>
      </c>
    </row>
    <row r="30" spans="2:4" x14ac:dyDescent="0.25">
      <c r="B30">
        <v>23</v>
      </c>
      <c r="C30">
        <f t="shared" ca="1" si="0"/>
        <v>0.83117597063727244</v>
      </c>
      <c r="D30">
        <f t="shared" ca="1" si="1"/>
        <v>168.44410679293748</v>
      </c>
    </row>
    <row r="31" spans="2:4" x14ac:dyDescent="0.25">
      <c r="B31">
        <v>24</v>
      </c>
      <c r="C31">
        <f t="shared" ca="1" si="0"/>
        <v>0.96005386259973058</v>
      </c>
      <c r="D31">
        <f t="shared" ca="1" si="1"/>
        <v>179.14270470780167</v>
      </c>
    </row>
    <row r="32" spans="2:4" x14ac:dyDescent="0.25">
      <c r="B32">
        <v>25</v>
      </c>
      <c r="C32">
        <f t="shared" ca="1" si="0"/>
        <v>0.86782915122235804</v>
      </c>
      <c r="D32">
        <f t="shared" ca="1" si="1"/>
        <v>170.56853713003349</v>
      </c>
    </row>
    <row r="33" spans="2:4" x14ac:dyDescent="0.25">
      <c r="B33">
        <v>26</v>
      </c>
      <c r="C33">
        <f t="shared" ca="1" si="0"/>
        <v>0.75745698426792674</v>
      </c>
      <c r="D33">
        <f t="shared" ca="1" si="1"/>
        <v>164.92496801097644</v>
      </c>
    </row>
    <row r="34" spans="2:4" x14ac:dyDescent="0.25">
      <c r="B34">
        <v>27</v>
      </c>
      <c r="C34">
        <f t="shared" ca="1" si="0"/>
        <v>0.72196430773858933</v>
      </c>
      <c r="D34">
        <f t="shared" ca="1" si="1"/>
        <v>163.44727199777518</v>
      </c>
    </row>
    <row r="35" spans="2:4" x14ac:dyDescent="0.25">
      <c r="B35">
        <v>28</v>
      </c>
      <c r="C35">
        <f t="shared" ca="1" si="0"/>
        <v>0.96154178940374879</v>
      </c>
      <c r="D35">
        <f t="shared" ca="1" si="1"/>
        <v>179.37967629282363</v>
      </c>
    </row>
    <row r="36" spans="2:4" x14ac:dyDescent="0.25">
      <c r="B36">
        <v>29</v>
      </c>
      <c r="C36">
        <f t="shared" ca="1" si="0"/>
        <v>0.63520828670998841</v>
      </c>
      <c r="D36">
        <f t="shared" ca="1" si="1"/>
        <v>160.16667622479247</v>
      </c>
    </row>
    <row r="37" spans="2:4" x14ac:dyDescent="0.25">
      <c r="B37">
        <v>30</v>
      </c>
      <c r="C37">
        <f t="shared" ca="1" si="0"/>
        <v>0.87296978481105969</v>
      </c>
      <c r="D37">
        <f t="shared" ca="1" si="1"/>
        <v>170.89732137271471</v>
      </c>
    </row>
    <row r="38" spans="2:4" x14ac:dyDescent="0.25">
      <c r="B38">
        <v>31</v>
      </c>
      <c r="C38">
        <f t="shared" ca="1" si="0"/>
        <v>0.94695679908308283</v>
      </c>
      <c r="D38">
        <f t="shared" ca="1" si="1"/>
        <v>177.31649400148245</v>
      </c>
    </row>
    <row r="39" spans="2:4" x14ac:dyDescent="0.25">
      <c r="B39">
        <v>32</v>
      </c>
      <c r="C39">
        <f t="shared" ca="1" si="0"/>
        <v>0.29819392305361436</v>
      </c>
      <c r="D39">
        <f t="shared" ca="1" si="1"/>
        <v>148.35037180691393</v>
      </c>
    </row>
    <row r="40" spans="2:4" x14ac:dyDescent="0.25">
      <c r="B40">
        <v>33</v>
      </c>
      <c r="C40">
        <f t="shared" ref="C40:C71" ca="1" si="2">RAND()</f>
        <v>0.43854463030691737</v>
      </c>
      <c r="D40">
        <f t="shared" ref="D40:D71" ca="1" si="3">_xlfn.NORM.INV(C40,$G$6,$G$7)</f>
        <v>153.41208819802861</v>
      </c>
    </row>
    <row r="41" spans="2:4" x14ac:dyDescent="0.25">
      <c r="B41">
        <v>34</v>
      </c>
      <c r="C41">
        <f t="shared" ca="1" si="2"/>
        <v>0.33860484019479709</v>
      </c>
      <c r="D41">
        <f t="shared" ca="1" si="3"/>
        <v>149.88030403785345</v>
      </c>
    </row>
    <row r="42" spans="2:4" x14ac:dyDescent="0.25">
      <c r="B42">
        <v>35</v>
      </c>
      <c r="C42">
        <f t="shared" ca="1" si="2"/>
        <v>0.42011170308768209</v>
      </c>
      <c r="D42">
        <f t="shared" ca="1" si="3"/>
        <v>152.77829572307081</v>
      </c>
    </row>
    <row r="43" spans="2:4" x14ac:dyDescent="0.25">
      <c r="B43">
        <v>36</v>
      </c>
      <c r="C43">
        <f t="shared" ca="1" si="2"/>
        <v>0.77339917314868356</v>
      </c>
      <c r="D43">
        <f t="shared" ca="1" si="3"/>
        <v>165.62618917937846</v>
      </c>
    </row>
    <row r="44" spans="2:4" x14ac:dyDescent="0.25">
      <c r="B44">
        <v>37</v>
      </c>
      <c r="C44">
        <f t="shared" ca="1" si="2"/>
        <v>0.91188866520482248</v>
      </c>
      <c r="D44">
        <f t="shared" ca="1" si="3"/>
        <v>173.75844380981272</v>
      </c>
    </row>
    <row r="45" spans="2:4" x14ac:dyDescent="0.25">
      <c r="B45">
        <v>38</v>
      </c>
      <c r="C45">
        <f t="shared" ca="1" si="2"/>
        <v>0.37515876245730928</v>
      </c>
      <c r="D45">
        <f t="shared" ca="1" si="3"/>
        <v>151.20402042501379</v>
      </c>
    </row>
    <row r="46" spans="2:4" x14ac:dyDescent="0.25">
      <c r="B46">
        <v>39</v>
      </c>
      <c r="C46">
        <f t="shared" ca="1" si="2"/>
        <v>0.11822314940919587</v>
      </c>
      <c r="D46">
        <f t="shared" ca="1" si="3"/>
        <v>139.51713341782067</v>
      </c>
    </row>
    <row r="47" spans="2:4" x14ac:dyDescent="0.25">
      <c r="B47">
        <v>40</v>
      </c>
      <c r="C47">
        <f t="shared" ca="1" si="2"/>
        <v>0.49078585664673136</v>
      </c>
      <c r="D47">
        <f t="shared" ca="1" si="3"/>
        <v>155.18817043783847</v>
      </c>
    </row>
    <row r="48" spans="2:4" x14ac:dyDescent="0.25">
      <c r="B48">
        <v>41</v>
      </c>
      <c r="C48">
        <f t="shared" ca="1" si="2"/>
        <v>0.71591525011180901</v>
      </c>
      <c r="D48">
        <f t="shared" ca="1" si="3"/>
        <v>163.20511744532109</v>
      </c>
    </row>
    <row r="49" spans="2:4" x14ac:dyDescent="0.25">
      <c r="B49">
        <v>42</v>
      </c>
      <c r="C49">
        <f t="shared" ca="1" si="2"/>
        <v>0.47117923837457831</v>
      </c>
      <c r="D49">
        <f t="shared" ca="1" si="3"/>
        <v>154.52387047351829</v>
      </c>
    </row>
    <row r="50" spans="2:4" x14ac:dyDescent="0.25">
      <c r="B50">
        <v>43</v>
      </c>
      <c r="C50">
        <f t="shared" ca="1" si="2"/>
        <v>0.70233087191692556</v>
      </c>
      <c r="D50">
        <f t="shared" ca="1" si="3"/>
        <v>162.67006875128791</v>
      </c>
    </row>
    <row r="51" spans="2:4" x14ac:dyDescent="0.25">
      <c r="B51">
        <v>44</v>
      </c>
      <c r="C51">
        <f t="shared" ca="1" si="2"/>
        <v>0.89592564856660906</v>
      </c>
      <c r="D51">
        <f t="shared" ca="1" si="3"/>
        <v>172.49207671014955</v>
      </c>
    </row>
    <row r="52" spans="2:4" x14ac:dyDescent="0.25">
      <c r="B52">
        <v>45</v>
      </c>
      <c r="C52">
        <f t="shared" ca="1" si="2"/>
        <v>0.49789610920234184</v>
      </c>
      <c r="D52">
        <f t="shared" ca="1" si="3"/>
        <v>155.42880509582878</v>
      </c>
    </row>
    <row r="53" spans="2:4" x14ac:dyDescent="0.25">
      <c r="B53">
        <v>46</v>
      </c>
      <c r="C53">
        <f t="shared" ca="1" si="2"/>
        <v>0.19398077412819614</v>
      </c>
      <c r="D53">
        <f t="shared" ca="1" si="3"/>
        <v>143.84517993579129</v>
      </c>
    </row>
    <row r="54" spans="2:4" x14ac:dyDescent="0.25">
      <c r="B54">
        <v>47</v>
      </c>
      <c r="C54">
        <f t="shared" ca="1" si="2"/>
        <v>0.99254804476706593</v>
      </c>
      <c r="D54">
        <f t="shared" ca="1" si="3"/>
        <v>188.36852549631126</v>
      </c>
    </row>
    <row r="55" spans="2:4" x14ac:dyDescent="0.25">
      <c r="B55">
        <v>48</v>
      </c>
      <c r="C55">
        <f t="shared" ca="1" si="2"/>
        <v>0.45091860814278606</v>
      </c>
      <c r="D55">
        <f t="shared" ca="1" si="3"/>
        <v>153.83489890239213</v>
      </c>
    </row>
    <row r="56" spans="2:4" x14ac:dyDescent="0.25">
      <c r="B56">
        <v>49</v>
      </c>
      <c r="C56">
        <f t="shared" ca="1" si="2"/>
        <v>0.67529095208128331</v>
      </c>
      <c r="D56">
        <f t="shared" ca="1" si="3"/>
        <v>161.63670486355937</v>
      </c>
    </row>
    <row r="57" spans="2:4" x14ac:dyDescent="0.25">
      <c r="B57">
        <v>50</v>
      </c>
      <c r="C57">
        <f t="shared" ca="1" si="2"/>
        <v>0.31012043607028161</v>
      </c>
      <c r="D57">
        <f t="shared" ca="1" si="3"/>
        <v>148.81062852860668</v>
      </c>
    </row>
    <row r="58" spans="2:4" x14ac:dyDescent="0.25">
      <c r="B58">
        <v>51</v>
      </c>
      <c r="C58">
        <f t="shared" ca="1" si="2"/>
        <v>0.87548058198691514</v>
      </c>
      <c r="D58">
        <f t="shared" ca="1" si="3"/>
        <v>171.06127592004123</v>
      </c>
    </row>
    <row r="59" spans="2:4" x14ac:dyDescent="0.25">
      <c r="B59">
        <v>52</v>
      </c>
      <c r="C59">
        <f t="shared" ca="1" si="2"/>
        <v>0.74665458175353538</v>
      </c>
      <c r="D59">
        <f t="shared" ca="1" si="3"/>
        <v>164.46398891773094</v>
      </c>
    </row>
    <row r="60" spans="2:4" x14ac:dyDescent="0.25">
      <c r="B60">
        <v>53</v>
      </c>
      <c r="C60">
        <f t="shared" ca="1" si="2"/>
        <v>0.85938993197209412</v>
      </c>
      <c r="D60">
        <f t="shared" ca="1" si="3"/>
        <v>170.04736312460619</v>
      </c>
    </row>
    <row r="61" spans="2:4" x14ac:dyDescent="0.25">
      <c r="B61">
        <v>54</v>
      </c>
      <c r="C61">
        <f t="shared" ca="1" si="2"/>
        <v>8.1481084459068098E-2</v>
      </c>
      <c r="D61">
        <f t="shared" ca="1" si="3"/>
        <v>136.66509697438138</v>
      </c>
    </row>
    <row r="62" spans="2:4" x14ac:dyDescent="0.25">
      <c r="B62">
        <v>55</v>
      </c>
      <c r="C62">
        <f t="shared" ca="1" si="2"/>
        <v>0.97687635437386811</v>
      </c>
      <c r="D62">
        <f t="shared" ca="1" si="3"/>
        <v>182.40724543827045</v>
      </c>
    </row>
    <row r="63" spans="2:4" x14ac:dyDescent="0.25">
      <c r="B63">
        <v>56</v>
      </c>
      <c r="C63">
        <f t="shared" ca="1" si="2"/>
        <v>0.31079949801168705</v>
      </c>
      <c r="D63">
        <f t="shared" ca="1" si="3"/>
        <v>148.83659675882578</v>
      </c>
    </row>
    <row r="64" spans="2:4" x14ac:dyDescent="0.25">
      <c r="B64">
        <v>57</v>
      </c>
      <c r="C64">
        <f t="shared" ca="1" si="2"/>
        <v>0.60515104600717673</v>
      </c>
      <c r="D64">
        <f t="shared" ca="1" si="3"/>
        <v>159.10048937638354</v>
      </c>
    </row>
    <row r="65" spans="2:4" x14ac:dyDescent="0.25">
      <c r="B65">
        <v>58</v>
      </c>
      <c r="C65">
        <f t="shared" ca="1" si="2"/>
        <v>0.86862526033120369</v>
      </c>
      <c r="D65">
        <f t="shared" ca="1" si="3"/>
        <v>170.6188685356824</v>
      </c>
    </row>
    <row r="66" spans="2:4" x14ac:dyDescent="0.25">
      <c r="B66">
        <v>59</v>
      </c>
      <c r="C66">
        <f t="shared" ca="1" si="2"/>
        <v>0.73422083935557958</v>
      </c>
      <c r="D66">
        <f t="shared" ca="1" si="3"/>
        <v>163.9459913245359</v>
      </c>
    </row>
    <row r="67" spans="2:4" x14ac:dyDescent="0.25">
      <c r="B67">
        <v>60</v>
      </c>
      <c r="C67">
        <f t="shared" ca="1" si="2"/>
        <v>0.91676741366937398</v>
      </c>
      <c r="D67">
        <f t="shared" ca="1" si="3"/>
        <v>174.17929605385049</v>
      </c>
    </row>
    <row r="68" spans="2:4" x14ac:dyDescent="0.25">
      <c r="B68">
        <v>61</v>
      </c>
      <c r="C68">
        <f t="shared" ca="1" si="2"/>
        <v>0.59522613153638626</v>
      </c>
      <c r="D68">
        <f t="shared" ca="1" si="3"/>
        <v>158.75362854019659</v>
      </c>
    </row>
    <row r="69" spans="2:4" x14ac:dyDescent="0.25">
      <c r="B69">
        <v>62</v>
      </c>
      <c r="C69">
        <f t="shared" ca="1" si="2"/>
        <v>0.70360221115014976</v>
      </c>
      <c r="D69">
        <f t="shared" ca="1" si="3"/>
        <v>162.71965525987733</v>
      </c>
    </row>
    <row r="70" spans="2:4" x14ac:dyDescent="0.25">
      <c r="B70">
        <v>63</v>
      </c>
      <c r="C70">
        <f t="shared" ca="1" si="2"/>
        <v>0.83902827220632914</v>
      </c>
      <c r="D70">
        <f t="shared" ca="1" si="3"/>
        <v>168.87137235494234</v>
      </c>
    </row>
    <row r="71" spans="2:4" x14ac:dyDescent="0.25">
      <c r="B71">
        <v>64</v>
      </c>
      <c r="C71">
        <f t="shared" ca="1" si="2"/>
        <v>0.62408669448117049</v>
      </c>
      <c r="D71">
        <f t="shared" ca="1" si="3"/>
        <v>159.7691286122168</v>
      </c>
    </row>
    <row r="72" spans="2:4" x14ac:dyDescent="0.25">
      <c r="B72">
        <v>65</v>
      </c>
      <c r="C72">
        <f t="shared" ref="C72:C107" ca="1" si="4">RAND()</f>
        <v>0.19511174761360806</v>
      </c>
      <c r="D72">
        <f t="shared" ref="D72:D103" ca="1" si="5">_xlfn.NORM.INV(C72,$G$6,$G$7)</f>
        <v>143.90063631606458</v>
      </c>
    </row>
    <row r="73" spans="2:4" x14ac:dyDescent="0.25">
      <c r="B73">
        <v>66</v>
      </c>
      <c r="C73">
        <f t="shared" ca="1" si="4"/>
        <v>0.56560535529584965</v>
      </c>
      <c r="D73">
        <f t="shared" ca="1" si="5"/>
        <v>157.73015327496032</v>
      </c>
    </row>
    <row r="74" spans="2:4" x14ac:dyDescent="0.25">
      <c r="B74">
        <v>67</v>
      </c>
      <c r="C74">
        <f t="shared" ca="1" si="4"/>
        <v>0.65615469096438273</v>
      </c>
      <c r="D74">
        <f t="shared" ca="1" si="5"/>
        <v>160.92687908266143</v>
      </c>
    </row>
    <row r="75" spans="2:4" x14ac:dyDescent="0.25">
      <c r="B75">
        <v>68</v>
      </c>
      <c r="C75">
        <f t="shared" ca="1" si="4"/>
        <v>0.2541495585129383</v>
      </c>
      <c r="D75">
        <f t="shared" ca="1" si="5"/>
        <v>146.56990587801289</v>
      </c>
    </row>
    <row r="76" spans="2:4" x14ac:dyDescent="0.25">
      <c r="B76">
        <v>69</v>
      </c>
      <c r="C76">
        <f t="shared" ca="1" si="4"/>
        <v>0.92509600099229439</v>
      </c>
      <c r="D76">
        <f t="shared" ca="1" si="5"/>
        <v>174.94283484967818</v>
      </c>
    </row>
    <row r="77" spans="2:4" x14ac:dyDescent="0.25">
      <c r="B77">
        <v>70</v>
      </c>
      <c r="C77">
        <f t="shared" ca="1" si="4"/>
        <v>4.8950254562635798E-2</v>
      </c>
      <c r="D77">
        <f t="shared" ca="1" si="5"/>
        <v>133.15590332641727</v>
      </c>
    </row>
    <row r="78" spans="2:4" x14ac:dyDescent="0.25">
      <c r="B78">
        <v>71</v>
      </c>
      <c r="C78">
        <f t="shared" ca="1" si="4"/>
        <v>0.31263099127591409</v>
      </c>
      <c r="D78">
        <f t="shared" ca="1" si="5"/>
        <v>148.9065130855646</v>
      </c>
    </row>
    <row r="79" spans="2:4" x14ac:dyDescent="0.25">
      <c r="B79">
        <v>72</v>
      </c>
      <c r="C79">
        <f t="shared" ca="1" si="4"/>
        <v>0.36580490772346175</v>
      </c>
      <c r="D79">
        <f t="shared" ca="1" si="5"/>
        <v>150.86970376896176</v>
      </c>
    </row>
    <row r="80" spans="2:4" x14ac:dyDescent="0.25">
      <c r="B80">
        <v>73</v>
      </c>
      <c r="C80">
        <f t="shared" ca="1" si="4"/>
        <v>2.4959878596172547E-2</v>
      </c>
      <c r="D80">
        <f t="shared" ca="1" si="5"/>
        <v>129.03121248032269</v>
      </c>
    </row>
    <row r="81" spans="2:4" x14ac:dyDescent="0.25">
      <c r="B81">
        <v>74</v>
      </c>
      <c r="C81">
        <f t="shared" ca="1" si="4"/>
        <v>0.11377737540130528</v>
      </c>
      <c r="D81">
        <f t="shared" ca="1" si="5"/>
        <v>139.20979710228201</v>
      </c>
    </row>
    <row r="82" spans="2:4" x14ac:dyDescent="0.25">
      <c r="B82">
        <v>75</v>
      </c>
      <c r="C82">
        <f t="shared" ca="1" si="4"/>
        <v>0.84831278483382866</v>
      </c>
      <c r="D82">
        <f t="shared" ca="1" si="5"/>
        <v>169.39452390193421</v>
      </c>
    </row>
    <row r="83" spans="2:4" x14ac:dyDescent="0.25">
      <c r="B83">
        <v>76</v>
      </c>
      <c r="C83">
        <f t="shared" ca="1" si="4"/>
        <v>0.88109576292805036</v>
      </c>
      <c r="D83">
        <f t="shared" ca="1" si="5"/>
        <v>171.43651009848932</v>
      </c>
    </row>
    <row r="84" spans="2:4" x14ac:dyDescent="0.25">
      <c r="B84">
        <v>77</v>
      </c>
      <c r="C84">
        <f t="shared" ca="1" si="4"/>
        <v>0.53307549118873443</v>
      </c>
      <c r="D84">
        <f t="shared" ca="1" si="5"/>
        <v>156.62054281870263</v>
      </c>
    </row>
    <row r="85" spans="2:4" x14ac:dyDescent="0.25">
      <c r="B85">
        <v>78</v>
      </c>
      <c r="C85">
        <f t="shared" ca="1" si="4"/>
        <v>0.89351391888389287</v>
      </c>
      <c r="D85">
        <f t="shared" ca="1" si="5"/>
        <v>172.31336266410324</v>
      </c>
    </row>
    <row r="86" spans="2:4" x14ac:dyDescent="0.25">
      <c r="B86">
        <v>79</v>
      </c>
      <c r="C86">
        <f t="shared" ca="1" si="4"/>
        <v>0.49595915388672995</v>
      </c>
      <c r="D86">
        <f t="shared" ca="1" si="5"/>
        <v>155.36325752364991</v>
      </c>
    </row>
    <row r="87" spans="2:4" x14ac:dyDescent="0.25">
      <c r="B87">
        <v>80</v>
      </c>
      <c r="C87">
        <f t="shared" ca="1" si="4"/>
        <v>0.43110931771158523</v>
      </c>
      <c r="D87">
        <f t="shared" ca="1" si="5"/>
        <v>153.1570665086866</v>
      </c>
    </row>
    <row r="88" spans="2:4" x14ac:dyDescent="0.25">
      <c r="B88">
        <v>81</v>
      </c>
      <c r="C88">
        <f t="shared" ca="1" si="4"/>
        <v>9.9268752441047492E-2</v>
      </c>
      <c r="D88">
        <f t="shared" ca="1" si="5"/>
        <v>138.1426526335207</v>
      </c>
    </row>
    <row r="89" spans="2:4" x14ac:dyDescent="0.25">
      <c r="B89">
        <v>82</v>
      </c>
      <c r="C89">
        <f t="shared" ca="1" si="4"/>
        <v>0.43185797639461343</v>
      </c>
      <c r="D89">
        <f t="shared" ca="1" si="5"/>
        <v>153.18278091382123</v>
      </c>
    </row>
    <row r="90" spans="2:4" x14ac:dyDescent="0.25">
      <c r="B90">
        <v>83</v>
      </c>
      <c r="C90">
        <f t="shared" ca="1" si="4"/>
        <v>6.0921911551637398E-2</v>
      </c>
      <c r="D90">
        <f t="shared" ca="1" si="5"/>
        <v>134.61441255919277</v>
      </c>
    </row>
    <row r="91" spans="2:4" x14ac:dyDescent="0.25">
      <c r="B91">
        <v>84</v>
      </c>
      <c r="C91">
        <f t="shared" ca="1" si="4"/>
        <v>0.89724148787717595</v>
      </c>
      <c r="D91">
        <f t="shared" ca="1" si="5"/>
        <v>172.59085135839237</v>
      </c>
    </row>
    <row r="92" spans="2:4" x14ac:dyDescent="0.25">
      <c r="B92">
        <v>85</v>
      </c>
      <c r="C92">
        <f t="shared" ca="1" si="4"/>
        <v>0.50275330014273933</v>
      </c>
      <c r="D92">
        <f t="shared" ca="1" si="5"/>
        <v>155.59317098945527</v>
      </c>
    </row>
    <row r="93" spans="2:4" x14ac:dyDescent="0.25">
      <c r="B93">
        <v>86</v>
      </c>
      <c r="C93">
        <f t="shared" ca="1" si="4"/>
        <v>0.17646559967672271</v>
      </c>
      <c r="D93">
        <f t="shared" ca="1" si="5"/>
        <v>142.95959698501997</v>
      </c>
    </row>
    <row r="94" spans="2:4" x14ac:dyDescent="0.25">
      <c r="B94">
        <v>87</v>
      </c>
      <c r="C94">
        <f t="shared" ca="1" si="4"/>
        <v>0.24426810177405589</v>
      </c>
      <c r="D94">
        <f t="shared" ca="1" si="5"/>
        <v>146.14937510254092</v>
      </c>
    </row>
    <row r="95" spans="2:4" x14ac:dyDescent="0.25">
      <c r="B95">
        <v>88</v>
      </c>
      <c r="C95">
        <f t="shared" ca="1" si="4"/>
        <v>0.95962340741376839</v>
      </c>
      <c r="D95">
        <f t="shared" ca="1" si="5"/>
        <v>179.07548925149993</v>
      </c>
    </row>
    <row r="96" spans="2:4" x14ac:dyDescent="0.25">
      <c r="B96">
        <v>89</v>
      </c>
      <c r="C96">
        <f t="shared" ca="1" si="4"/>
        <v>0.6346528377661429</v>
      </c>
      <c r="D96">
        <f t="shared" ca="1" si="5"/>
        <v>160.14672796671192</v>
      </c>
    </row>
    <row r="97" spans="2:4" x14ac:dyDescent="0.25">
      <c r="B97">
        <v>90</v>
      </c>
      <c r="C97">
        <f t="shared" ca="1" si="4"/>
        <v>0.60727971290311034</v>
      </c>
      <c r="D97">
        <f t="shared" ca="1" si="5"/>
        <v>159.1751857994843</v>
      </c>
    </row>
    <row r="98" spans="2:4" x14ac:dyDescent="0.25">
      <c r="B98">
        <v>91</v>
      </c>
      <c r="C98">
        <f t="shared" ca="1" si="4"/>
        <v>0.86891889183656634</v>
      </c>
      <c r="D98">
        <f t="shared" ca="1" si="5"/>
        <v>170.63748557201805</v>
      </c>
    </row>
    <row r="99" spans="2:4" x14ac:dyDescent="0.25">
      <c r="B99">
        <v>92</v>
      </c>
      <c r="C99">
        <f t="shared" ca="1" si="4"/>
        <v>0.29676470785087572</v>
      </c>
      <c r="D99">
        <f t="shared" ca="1" si="5"/>
        <v>148.29466578837648</v>
      </c>
    </row>
    <row r="100" spans="2:4" x14ac:dyDescent="0.25">
      <c r="B100">
        <v>93</v>
      </c>
      <c r="C100">
        <f t="shared" ca="1" si="4"/>
        <v>0.24864865890737819</v>
      </c>
      <c r="D100">
        <f t="shared" ca="1" si="5"/>
        <v>146.33689712001285</v>
      </c>
    </row>
    <row r="101" spans="2:4" x14ac:dyDescent="0.25">
      <c r="B101">
        <v>94</v>
      </c>
      <c r="C101">
        <f t="shared" ca="1" si="4"/>
        <v>0.66740034596122921</v>
      </c>
      <c r="D101">
        <f t="shared" ca="1" si="5"/>
        <v>161.34207098842771</v>
      </c>
    </row>
    <row r="102" spans="2:4" x14ac:dyDescent="0.25">
      <c r="B102">
        <v>95</v>
      </c>
      <c r="C102">
        <f t="shared" ca="1" si="4"/>
        <v>0.12656843917130978</v>
      </c>
      <c r="D102">
        <f t="shared" ca="1" si="5"/>
        <v>140.07269539161427</v>
      </c>
    </row>
    <row r="103" spans="2:4" x14ac:dyDescent="0.25">
      <c r="B103">
        <v>96</v>
      </c>
      <c r="C103">
        <f t="shared" ca="1" si="4"/>
        <v>7.0413684292403245E-2</v>
      </c>
      <c r="D103">
        <f t="shared" ca="1" si="5"/>
        <v>135.61832089473717</v>
      </c>
    </row>
    <row r="104" spans="2:4" x14ac:dyDescent="0.25">
      <c r="B104">
        <v>97</v>
      </c>
      <c r="C104">
        <f t="shared" ca="1" si="4"/>
        <v>0.97554708181032779</v>
      </c>
      <c r="D104">
        <f t="shared" ref="D104:D107" ca="1" si="6">_xlfn.NORM.INV(C104,$G$6,$G$7)</f>
        <v>182.08705758534552</v>
      </c>
    </row>
    <row r="105" spans="2:4" x14ac:dyDescent="0.25">
      <c r="B105">
        <v>98</v>
      </c>
      <c r="C105">
        <f t="shared" ca="1" si="4"/>
        <v>0.4273021988742679</v>
      </c>
      <c r="D105">
        <f t="shared" ca="1" si="6"/>
        <v>153.02616859275321</v>
      </c>
    </row>
    <row r="106" spans="2:4" x14ac:dyDescent="0.25">
      <c r="B106">
        <v>99</v>
      </c>
      <c r="C106">
        <f t="shared" ca="1" si="4"/>
        <v>0.26812787664599813</v>
      </c>
      <c r="D106">
        <f t="shared" ca="1" si="6"/>
        <v>147.150453949309</v>
      </c>
    </row>
    <row r="107" spans="2:4" x14ac:dyDescent="0.25">
      <c r="B107">
        <v>100</v>
      </c>
      <c r="C107">
        <f t="shared" ca="1" si="4"/>
        <v>0.86450073106690772</v>
      </c>
      <c r="D107">
        <f t="shared" ca="1" si="6"/>
        <v>170.36034022762857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EFF6-FB0A-43DB-BC45-8A6C19809F82}">
  <dimension ref="B1:O107"/>
  <sheetViews>
    <sheetView topLeftCell="D1" workbookViewId="0">
      <selection activeCell="M7" sqref="M7"/>
    </sheetView>
  </sheetViews>
  <sheetFormatPr defaultRowHeight="15" x14ac:dyDescent="0.25"/>
  <cols>
    <col min="1" max="1" width="9.7109375" customWidth="1"/>
  </cols>
  <sheetData>
    <row r="1" spans="2:15" x14ac:dyDescent="0.25">
      <c r="J1" s="11" t="s">
        <v>45</v>
      </c>
      <c r="K1" s="11"/>
      <c r="L1" s="11"/>
      <c r="M1" s="11"/>
      <c r="N1" s="11"/>
    </row>
    <row r="2" spans="2:15" x14ac:dyDescent="0.25">
      <c r="B2" t="s">
        <v>46</v>
      </c>
    </row>
    <row r="3" spans="2:15" x14ac:dyDescent="0.25">
      <c r="B3" t="s">
        <v>39</v>
      </c>
      <c r="C3">
        <v>0.05</v>
      </c>
    </row>
    <row r="5" spans="2:15" x14ac:dyDescent="0.25">
      <c r="I5" t="s">
        <v>41</v>
      </c>
      <c r="J5">
        <v>150</v>
      </c>
      <c r="K5">
        <f>_xlfn.NORM.DIST(J5,$G$8,$G$9,TRUE)</f>
        <v>0.34185439370039516</v>
      </c>
      <c r="N5" t="s">
        <v>12</v>
      </c>
      <c r="O5" t="s">
        <v>40</v>
      </c>
    </row>
    <row r="6" spans="2:15" x14ac:dyDescent="0.25">
      <c r="B6" t="s">
        <v>47</v>
      </c>
      <c r="I6" t="s">
        <v>42</v>
      </c>
      <c r="J6">
        <v>151</v>
      </c>
      <c r="K6">
        <f>_xlfn.NORM.DIST(J6,$G$8,$G$9,TRUE)</f>
        <v>0.36944134018176361</v>
      </c>
      <c r="L6">
        <f>1-K6</f>
        <v>0.63055865981823644</v>
      </c>
      <c r="N6">
        <f>K5+L6+I8</f>
        <v>1</v>
      </c>
      <c r="O6" t="str">
        <f>IF(N6&lt;$C$3,
              "Na hladině významnosti alfa = " &amp;$C$3 &amp; " zamítáme nulovou hypotézu. Výška osoby není z daného pravděpodobnostního rozdělení.",
              "Na hladině významnosti alfa = " &amp;$C$3 &amp; " nezamítáme nulovou hypotézu. Výška osoby pochází z daného pravděpodobnostního rozdělení."
)</f>
        <v>Na hladině významnosti alfa = 0,05 nezamítáme nulovou hypotézu. Výška osoby pochází z daného pravděpodobnostního rozdělení.</v>
      </c>
    </row>
    <row r="7" spans="2:15" x14ac:dyDescent="0.25">
      <c r="B7" t="s">
        <v>0</v>
      </c>
      <c r="C7" t="s">
        <v>30</v>
      </c>
      <c r="D7" t="s">
        <v>27</v>
      </c>
    </row>
    <row r="8" spans="2:15" x14ac:dyDescent="0.25">
      <c r="B8">
        <v>1</v>
      </c>
      <c r="C8">
        <f t="shared" ref="C8:C71" ca="1" si="0">RAND()</f>
        <v>0.79362133903348653</v>
      </c>
      <c r="D8">
        <f t="shared" ref="D8:D39" ca="1" si="1">_xlfn.NORM.INV(C8,$G$8,$G$9)</f>
        <v>166.55718837500555</v>
      </c>
      <c r="F8" t="s">
        <v>28</v>
      </c>
      <c r="G8">
        <v>155.5</v>
      </c>
      <c r="I8" s="10">
        <f>K6-K5</f>
        <v>2.7586946481368446E-2</v>
      </c>
      <c r="J8" t="s">
        <v>43</v>
      </c>
    </row>
    <row r="9" spans="2:15" x14ac:dyDescent="0.25">
      <c r="B9">
        <v>2</v>
      </c>
      <c r="C9">
        <f t="shared" ca="1" si="0"/>
        <v>0.13550889912031527</v>
      </c>
      <c r="D9">
        <f t="shared" ca="1" si="1"/>
        <v>140.64025703048253</v>
      </c>
      <c r="F9" t="s">
        <v>29</v>
      </c>
      <c r="G9">
        <v>13.5</v>
      </c>
      <c r="J9" t="s">
        <v>44</v>
      </c>
    </row>
    <row r="10" spans="2:15" x14ac:dyDescent="0.25">
      <c r="B10">
        <v>3</v>
      </c>
      <c r="C10">
        <f t="shared" ca="1" si="0"/>
        <v>0.28616412744621789</v>
      </c>
      <c r="D10">
        <f t="shared" ca="1" si="1"/>
        <v>147.87755054892438</v>
      </c>
    </row>
    <row r="11" spans="2:15" x14ac:dyDescent="0.25">
      <c r="B11">
        <v>4</v>
      </c>
      <c r="C11">
        <f t="shared" ca="1" si="0"/>
        <v>0.33723760277773573</v>
      </c>
      <c r="D11">
        <f t="shared" ca="1" si="1"/>
        <v>149.82981061531629</v>
      </c>
    </row>
    <row r="12" spans="2:15" x14ac:dyDescent="0.25">
      <c r="B12">
        <v>5</v>
      </c>
      <c r="C12">
        <f t="shared" ca="1" si="0"/>
        <v>0.35949374339684059</v>
      </c>
      <c r="D12">
        <f t="shared" ca="1" si="1"/>
        <v>150.64253363314177</v>
      </c>
      <c r="J12" s="9"/>
    </row>
    <row r="13" spans="2:15" x14ac:dyDescent="0.25">
      <c r="B13">
        <v>6</v>
      </c>
      <c r="C13">
        <f t="shared" ca="1" si="0"/>
        <v>0.98418290342282577</v>
      </c>
      <c r="D13">
        <f t="shared" ca="1" si="1"/>
        <v>184.51153521737143</v>
      </c>
    </row>
    <row r="14" spans="2:15" x14ac:dyDescent="0.25">
      <c r="B14">
        <v>7</v>
      </c>
      <c r="C14">
        <f t="shared" ca="1" si="0"/>
        <v>0.70237714603093182</v>
      </c>
      <c r="D14">
        <f t="shared" ca="1" si="1"/>
        <v>162.67187189804153</v>
      </c>
    </row>
    <row r="15" spans="2:15" x14ac:dyDescent="0.25">
      <c r="B15">
        <v>8</v>
      </c>
      <c r="C15">
        <f t="shared" ca="1" si="0"/>
        <v>0.34296519347447973</v>
      </c>
      <c r="D15">
        <f t="shared" ca="1" si="1"/>
        <v>150.04081642054049</v>
      </c>
    </row>
    <row r="16" spans="2:15" x14ac:dyDescent="0.25">
      <c r="B16">
        <v>9</v>
      </c>
      <c r="C16">
        <f t="shared" ca="1" si="0"/>
        <v>0.95267405913380032</v>
      </c>
      <c r="D16">
        <f t="shared" ca="1" si="1"/>
        <v>178.06327178005651</v>
      </c>
    </row>
    <row r="17" spans="2:4" x14ac:dyDescent="0.25">
      <c r="B17">
        <v>10</v>
      </c>
      <c r="C17">
        <f t="shared" ca="1" si="0"/>
        <v>0.96889989337060156</v>
      </c>
      <c r="D17">
        <f t="shared" ca="1" si="1"/>
        <v>180.67568868828462</v>
      </c>
    </row>
    <row r="18" spans="2:4" x14ac:dyDescent="0.25">
      <c r="B18">
        <v>11</v>
      </c>
      <c r="C18">
        <f t="shared" ca="1" si="0"/>
        <v>0.94237861390485356</v>
      </c>
      <c r="D18">
        <f t="shared" ca="1" si="1"/>
        <v>176.76329968396868</v>
      </c>
    </row>
    <row r="19" spans="2:4" x14ac:dyDescent="0.25">
      <c r="B19">
        <v>12</v>
      </c>
      <c r="C19">
        <f t="shared" ca="1" si="0"/>
        <v>0.47901126993151277</v>
      </c>
      <c r="D19">
        <f t="shared" ca="1" si="1"/>
        <v>154.78942428450665</v>
      </c>
    </row>
    <row r="20" spans="2:4" x14ac:dyDescent="0.25">
      <c r="B20">
        <v>13</v>
      </c>
      <c r="C20">
        <f t="shared" ca="1" si="0"/>
        <v>0.87209373384167133</v>
      </c>
      <c r="D20">
        <f t="shared" ca="1" si="1"/>
        <v>170.84064692025055</v>
      </c>
    </row>
    <row r="21" spans="2:4" x14ac:dyDescent="0.25">
      <c r="B21">
        <v>14</v>
      </c>
      <c r="C21">
        <f t="shared" ca="1" si="0"/>
        <v>0.59974340052183195</v>
      </c>
      <c r="D21">
        <f t="shared" ca="1" si="1"/>
        <v>158.91122026857764</v>
      </c>
    </row>
    <row r="22" spans="2:4" x14ac:dyDescent="0.25">
      <c r="B22">
        <v>15</v>
      </c>
      <c r="C22">
        <f t="shared" ca="1" si="0"/>
        <v>0.27456812876840719</v>
      </c>
      <c r="D22">
        <f t="shared" ca="1" si="1"/>
        <v>147.41275849303369</v>
      </c>
    </row>
    <row r="23" spans="2:4" x14ac:dyDescent="0.25">
      <c r="B23">
        <v>16</v>
      </c>
      <c r="C23">
        <f t="shared" ca="1" si="0"/>
        <v>0.93427982150692079</v>
      </c>
      <c r="D23">
        <f t="shared" ca="1" si="1"/>
        <v>175.86402419021883</v>
      </c>
    </row>
    <row r="24" spans="2:4" x14ac:dyDescent="0.25">
      <c r="B24">
        <v>17</v>
      </c>
      <c r="C24">
        <f t="shared" ca="1" si="0"/>
        <v>0.98091128560454077</v>
      </c>
      <c r="D24">
        <f t="shared" ca="1" si="1"/>
        <v>183.48475309764132</v>
      </c>
    </row>
    <row r="25" spans="2:4" x14ac:dyDescent="0.25">
      <c r="B25">
        <v>18</v>
      </c>
      <c r="C25">
        <f t="shared" ca="1" si="0"/>
        <v>0.89249044267226474</v>
      </c>
      <c r="D25">
        <f t="shared" ca="1" si="1"/>
        <v>172.23840436827547</v>
      </c>
    </row>
    <row r="26" spans="2:4" x14ac:dyDescent="0.25">
      <c r="B26">
        <v>19</v>
      </c>
      <c r="C26">
        <f t="shared" ca="1" si="0"/>
        <v>0.13576381115731828</v>
      </c>
      <c r="D26">
        <f t="shared" ca="1" si="1"/>
        <v>140.65605595203505</v>
      </c>
    </row>
    <row r="27" spans="2:4" x14ac:dyDescent="0.25">
      <c r="B27">
        <v>20</v>
      </c>
      <c r="C27">
        <f t="shared" ca="1" si="0"/>
        <v>0.82593616560031524</v>
      </c>
      <c r="D27">
        <f t="shared" ca="1" si="1"/>
        <v>168.16606704560888</v>
      </c>
    </row>
    <row r="28" spans="2:4" x14ac:dyDescent="0.25">
      <c r="B28">
        <v>21</v>
      </c>
      <c r="C28">
        <f t="shared" ca="1" si="0"/>
        <v>0.9905037403183633</v>
      </c>
      <c r="D28">
        <f t="shared" ca="1" si="1"/>
        <v>187.1666498426149</v>
      </c>
    </row>
    <row r="29" spans="2:4" x14ac:dyDescent="0.25">
      <c r="B29">
        <v>22</v>
      </c>
      <c r="C29">
        <f t="shared" ca="1" si="0"/>
        <v>0.38967303493388405</v>
      </c>
      <c r="D29">
        <f t="shared" ca="1" si="1"/>
        <v>151.71768719207469</v>
      </c>
    </row>
    <row r="30" spans="2:4" x14ac:dyDescent="0.25">
      <c r="B30">
        <v>23</v>
      </c>
      <c r="C30">
        <f t="shared" ca="1" si="0"/>
        <v>0.68359183775618926</v>
      </c>
      <c r="D30">
        <f t="shared" ca="1" si="1"/>
        <v>161.94984931751699</v>
      </c>
    </row>
    <row r="31" spans="2:4" x14ac:dyDescent="0.25">
      <c r="B31">
        <v>24</v>
      </c>
      <c r="C31">
        <f t="shared" ca="1" si="0"/>
        <v>0.58623336061689257</v>
      </c>
      <c r="D31">
        <f t="shared" ca="1" si="1"/>
        <v>158.441195160192</v>
      </c>
    </row>
    <row r="32" spans="2:4" x14ac:dyDescent="0.25">
      <c r="B32">
        <v>25</v>
      </c>
      <c r="C32">
        <f t="shared" ca="1" si="0"/>
        <v>0.1751139282672165</v>
      </c>
      <c r="D32">
        <f t="shared" ca="1" si="1"/>
        <v>142.88900989865223</v>
      </c>
    </row>
    <row r="33" spans="2:4" x14ac:dyDescent="0.25">
      <c r="B33">
        <v>26</v>
      </c>
      <c r="C33">
        <f t="shared" ca="1" si="0"/>
        <v>0.17630745603275577</v>
      </c>
      <c r="D33">
        <f t="shared" ca="1" si="1"/>
        <v>142.95135612026937</v>
      </c>
    </row>
    <row r="34" spans="2:4" x14ac:dyDescent="0.25">
      <c r="B34">
        <v>27</v>
      </c>
      <c r="C34">
        <f t="shared" ca="1" si="0"/>
        <v>0.41157360318234071</v>
      </c>
      <c r="D34">
        <f t="shared" ca="1" si="1"/>
        <v>152.48276428122929</v>
      </c>
    </row>
    <row r="35" spans="2:4" x14ac:dyDescent="0.25">
      <c r="B35">
        <v>28</v>
      </c>
      <c r="C35">
        <f t="shared" ca="1" si="0"/>
        <v>0.51256580657746131</v>
      </c>
      <c r="D35">
        <f t="shared" ca="1" si="1"/>
        <v>155.92529071726887</v>
      </c>
    </row>
    <row r="36" spans="2:4" x14ac:dyDescent="0.25">
      <c r="B36">
        <v>29</v>
      </c>
      <c r="C36">
        <f t="shared" ca="1" si="0"/>
        <v>0.63016626948008236</v>
      </c>
      <c r="D36">
        <f t="shared" ca="1" si="1"/>
        <v>159.9859655852317</v>
      </c>
    </row>
    <row r="37" spans="2:4" x14ac:dyDescent="0.25">
      <c r="B37">
        <v>30</v>
      </c>
      <c r="C37">
        <f t="shared" ca="1" si="0"/>
        <v>0.90525674330577866</v>
      </c>
      <c r="D37">
        <f t="shared" ca="1" si="1"/>
        <v>173.21334530248492</v>
      </c>
    </row>
    <row r="38" spans="2:4" x14ac:dyDescent="0.25">
      <c r="B38">
        <v>31</v>
      </c>
      <c r="C38">
        <f t="shared" ca="1" si="0"/>
        <v>0.50545669108557778</v>
      </c>
      <c r="D38">
        <f t="shared" ca="1" si="1"/>
        <v>155.68465735613691</v>
      </c>
    </row>
    <row r="39" spans="2:4" x14ac:dyDescent="0.25">
      <c r="B39">
        <v>32</v>
      </c>
      <c r="C39">
        <f t="shared" ca="1" si="0"/>
        <v>0.59199428547419786</v>
      </c>
      <c r="D39">
        <f t="shared" ca="1" si="1"/>
        <v>158.64115343093258</v>
      </c>
    </row>
    <row r="40" spans="2:4" x14ac:dyDescent="0.25">
      <c r="B40">
        <v>33</v>
      </c>
      <c r="C40">
        <f t="shared" ca="1" si="0"/>
        <v>0.82923807091325463</v>
      </c>
      <c r="D40">
        <f t="shared" ref="D40:D71" ca="1" si="2">_xlfn.NORM.INV(C40,$G$8,$G$9)</f>
        <v>168.34064144034434</v>
      </c>
    </row>
    <row r="41" spans="2:4" x14ac:dyDescent="0.25">
      <c r="B41">
        <v>34</v>
      </c>
      <c r="C41">
        <f t="shared" ca="1" si="0"/>
        <v>0.52501143051488397</v>
      </c>
      <c r="D41">
        <f t="shared" ca="1" si="2"/>
        <v>156.34692906651085</v>
      </c>
    </row>
    <row r="42" spans="2:4" x14ac:dyDescent="0.25">
      <c r="B42">
        <v>35</v>
      </c>
      <c r="C42">
        <f t="shared" ca="1" si="0"/>
        <v>0.13579813682544883</v>
      </c>
      <c r="D42">
        <f t="shared" ca="1" si="2"/>
        <v>140.65818183331601</v>
      </c>
    </row>
    <row r="43" spans="2:4" x14ac:dyDescent="0.25">
      <c r="B43">
        <v>36</v>
      </c>
      <c r="C43">
        <f t="shared" ca="1" si="0"/>
        <v>0.45996948761086531</v>
      </c>
      <c r="D43">
        <f t="shared" ca="1" si="2"/>
        <v>154.1431070250033</v>
      </c>
    </row>
    <row r="44" spans="2:4" x14ac:dyDescent="0.25">
      <c r="B44">
        <v>37</v>
      </c>
      <c r="C44">
        <f t="shared" ca="1" si="0"/>
        <v>0.67386981552731939</v>
      </c>
      <c r="D44">
        <f t="shared" ca="1" si="2"/>
        <v>161.5834276926812</v>
      </c>
    </row>
    <row r="45" spans="2:4" x14ac:dyDescent="0.25">
      <c r="B45">
        <v>38</v>
      </c>
      <c r="C45">
        <f t="shared" ca="1" si="0"/>
        <v>8.2201182552905983E-2</v>
      </c>
      <c r="D45">
        <f t="shared" ca="1" si="2"/>
        <v>136.72937396715429</v>
      </c>
    </row>
    <row r="46" spans="2:4" x14ac:dyDescent="0.25">
      <c r="B46">
        <v>39</v>
      </c>
      <c r="C46">
        <f t="shared" ca="1" si="0"/>
        <v>0.9525399865836951</v>
      </c>
      <c r="D46">
        <f t="shared" ca="1" si="2"/>
        <v>178.04495474605514</v>
      </c>
    </row>
    <row r="47" spans="2:4" x14ac:dyDescent="0.25">
      <c r="B47">
        <v>40</v>
      </c>
      <c r="C47">
        <f t="shared" ca="1" si="0"/>
        <v>0.88656348686193287</v>
      </c>
      <c r="D47">
        <f t="shared" ca="1" si="2"/>
        <v>171.81411682126435</v>
      </c>
    </row>
    <row r="48" spans="2:4" x14ac:dyDescent="0.25">
      <c r="B48">
        <v>41</v>
      </c>
      <c r="C48">
        <f t="shared" ca="1" si="0"/>
        <v>0.67781726242922791</v>
      </c>
      <c r="D48">
        <f t="shared" ca="1" si="2"/>
        <v>161.73165118498957</v>
      </c>
    </row>
    <row r="49" spans="2:4" x14ac:dyDescent="0.25">
      <c r="B49">
        <v>42</v>
      </c>
      <c r="C49">
        <f t="shared" ca="1" si="0"/>
        <v>0.88140484578195122</v>
      </c>
      <c r="D49">
        <f t="shared" ca="1" si="2"/>
        <v>171.45752371166807</v>
      </c>
    </row>
    <row r="50" spans="2:4" x14ac:dyDescent="0.25">
      <c r="B50">
        <v>43</v>
      </c>
      <c r="C50">
        <f t="shared" ca="1" si="0"/>
        <v>0.99025026470380639</v>
      </c>
      <c r="D50">
        <f t="shared" ca="1" si="2"/>
        <v>187.03386885195738</v>
      </c>
    </row>
    <row r="51" spans="2:4" x14ac:dyDescent="0.25">
      <c r="B51">
        <v>44</v>
      </c>
      <c r="C51">
        <f t="shared" ca="1" si="0"/>
        <v>0.51417245103111597</v>
      </c>
      <c r="D51">
        <f t="shared" ca="1" si="2"/>
        <v>155.9796893178524</v>
      </c>
    </row>
    <row r="52" spans="2:4" x14ac:dyDescent="0.25">
      <c r="B52">
        <v>45</v>
      </c>
      <c r="C52">
        <f t="shared" ca="1" si="0"/>
        <v>0.21297029173214621</v>
      </c>
      <c r="D52">
        <f t="shared" ca="1" si="2"/>
        <v>144.75187576874177</v>
      </c>
    </row>
    <row r="53" spans="2:4" x14ac:dyDescent="0.25">
      <c r="B53">
        <v>46</v>
      </c>
      <c r="C53">
        <f t="shared" ca="1" si="0"/>
        <v>0.46567454801507857</v>
      </c>
      <c r="D53">
        <f t="shared" ca="1" si="2"/>
        <v>154.33700758881346</v>
      </c>
    </row>
    <row r="54" spans="2:4" x14ac:dyDescent="0.25">
      <c r="B54">
        <v>47</v>
      </c>
      <c r="C54">
        <f t="shared" ca="1" si="0"/>
        <v>0.21433224442002974</v>
      </c>
      <c r="D54">
        <f t="shared" ca="1" si="2"/>
        <v>144.8150326429859</v>
      </c>
    </row>
    <row r="55" spans="2:4" x14ac:dyDescent="0.25">
      <c r="B55">
        <v>48</v>
      </c>
      <c r="C55">
        <f t="shared" ca="1" si="0"/>
        <v>0.93132707501590106</v>
      </c>
      <c r="D55">
        <f t="shared" ca="1" si="2"/>
        <v>175.55759489579017</v>
      </c>
    </row>
    <row r="56" spans="2:4" x14ac:dyDescent="0.25">
      <c r="B56">
        <v>49</v>
      </c>
      <c r="C56">
        <f t="shared" ca="1" si="0"/>
        <v>0.90175036334205105</v>
      </c>
      <c r="D56">
        <f t="shared" ca="1" si="2"/>
        <v>172.936460934081</v>
      </c>
    </row>
    <row r="57" spans="2:4" x14ac:dyDescent="0.25">
      <c r="B57">
        <v>50</v>
      </c>
      <c r="C57">
        <f t="shared" ca="1" si="0"/>
        <v>0.6172995859883148</v>
      </c>
      <c r="D57">
        <f t="shared" ca="1" si="2"/>
        <v>159.52834800968142</v>
      </c>
    </row>
    <row r="58" spans="2:4" x14ac:dyDescent="0.25">
      <c r="B58">
        <v>51</v>
      </c>
      <c r="C58">
        <f t="shared" ca="1" si="0"/>
        <v>7.0440212032454763E-2</v>
      </c>
      <c r="D58">
        <f t="shared" ca="1" si="2"/>
        <v>135.62097568792046</v>
      </c>
    </row>
    <row r="59" spans="2:4" x14ac:dyDescent="0.25">
      <c r="B59">
        <v>52</v>
      </c>
      <c r="C59">
        <f t="shared" ca="1" si="0"/>
        <v>0.44970968539318268</v>
      </c>
      <c r="D59">
        <f t="shared" ca="1" si="2"/>
        <v>153.79366939233219</v>
      </c>
    </row>
    <row r="60" spans="2:4" x14ac:dyDescent="0.25">
      <c r="B60">
        <v>53</v>
      </c>
      <c r="C60">
        <f t="shared" ca="1" si="0"/>
        <v>0.31492526027964585</v>
      </c>
      <c r="D60">
        <f t="shared" ca="1" si="2"/>
        <v>148.99384707152723</v>
      </c>
    </row>
    <row r="61" spans="2:4" x14ac:dyDescent="0.25">
      <c r="B61">
        <v>54</v>
      </c>
      <c r="C61">
        <f t="shared" ca="1" si="0"/>
        <v>0.79166780715056784</v>
      </c>
      <c r="D61">
        <f t="shared" ca="1" si="2"/>
        <v>166.46499399439085</v>
      </c>
    </row>
    <row r="62" spans="2:4" x14ac:dyDescent="0.25">
      <c r="B62">
        <v>55</v>
      </c>
      <c r="C62">
        <f t="shared" ca="1" si="0"/>
        <v>0.51836693675658296</v>
      </c>
      <c r="D62">
        <f t="shared" ca="1" si="2"/>
        <v>156.12174734812967</v>
      </c>
    </row>
    <row r="63" spans="2:4" x14ac:dyDescent="0.25">
      <c r="B63">
        <v>56</v>
      </c>
      <c r="C63">
        <f t="shared" ca="1" si="0"/>
        <v>0.99014870720897119</v>
      </c>
      <c r="D63">
        <f t="shared" ca="1" si="2"/>
        <v>186.98151387526738</v>
      </c>
    </row>
    <row r="64" spans="2:4" x14ac:dyDescent="0.25">
      <c r="B64">
        <v>57</v>
      </c>
      <c r="C64">
        <f t="shared" ca="1" si="0"/>
        <v>0.94003974242417232</v>
      </c>
      <c r="D64">
        <f t="shared" ca="1" si="2"/>
        <v>176.49394863599144</v>
      </c>
    </row>
    <row r="65" spans="2:4" x14ac:dyDescent="0.25">
      <c r="B65">
        <v>58</v>
      </c>
      <c r="C65">
        <f t="shared" ca="1" si="0"/>
        <v>0.48163146351596287</v>
      </c>
      <c r="D65">
        <f t="shared" ca="1" si="2"/>
        <v>154.87819846047529</v>
      </c>
    </row>
    <row r="66" spans="2:4" x14ac:dyDescent="0.25">
      <c r="B66">
        <v>59</v>
      </c>
      <c r="C66">
        <f t="shared" ca="1" si="0"/>
        <v>0.96915486173030996</v>
      </c>
      <c r="D66">
        <f t="shared" ca="1" si="2"/>
        <v>180.7249568403916</v>
      </c>
    </row>
    <row r="67" spans="2:4" x14ac:dyDescent="0.25">
      <c r="B67">
        <v>60</v>
      </c>
      <c r="C67">
        <f t="shared" ca="1" si="0"/>
        <v>0.34889603791286516</v>
      </c>
      <c r="D67">
        <f t="shared" ca="1" si="2"/>
        <v>150.25791421437845</v>
      </c>
    </row>
    <row r="68" spans="2:4" x14ac:dyDescent="0.25">
      <c r="B68">
        <v>61</v>
      </c>
      <c r="C68">
        <f t="shared" ca="1" si="0"/>
        <v>0.50608298589155565</v>
      </c>
      <c r="D68">
        <f t="shared" ca="1" si="2"/>
        <v>155.7058530667768</v>
      </c>
    </row>
    <row r="69" spans="2:4" x14ac:dyDescent="0.25">
      <c r="B69">
        <v>62</v>
      </c>
      <c r="C69">
        <f t="shared" ca="1" si="0"/>
        <v>0.17461299569560151</v>
      </c>
      <c r="D69">
        <f t="shared" ca="1" si="2"/>
        <v>142.8627624512275</v>
      </c>
    </row>
    <row r="70" spans="2:4" x14ac:dyDescent="0.25">
      <c r="B70">
        <v>63</v>
      </c>
      <c r="C70">
        <f t="shared" ca="1" si="0"/>
        <v>0.41936754389483877</v>
      </c>
      <c r="D70">
        <f t="shared" ca="1" si="2"/>
        <v>152.75259180882387</v>
      </c>
    </row>
    <row r="71" spans="2:4" x14ac:dyDescent="0.25">
      <c r="B71">
        <v>64</v>
      </c>
      <c r="C71">
        <f t="shared" ca="1" si="0"/>
        <v>0.58050850577952295</v>
      </c>
      <c r="D71">
        <f t="shared" ca="1" si="2"/>
        <v>158.24312614884568</v>
      </c>
    </row>
    <row r="72" spans="2:4" x14ac:dyDescent="0.25">
      <c r="B72">
        <v>65</v>
      </c>
      <c r="C72">
        <f t="shared" ref="C72:C107" ca="1" si="3">RAND()</f>
        <v>0.46063641154252</v>
      </c>
      <c r="D72">
        <f t="shared" ref="D72:D103" ca="1" si="4">_xlfn.NORM.INV(C72,$G$8,$G$9)</f>
        <v>154.16578776623766</v>
      </c>
    </row>
    <row r="73" spans="2:4" x14ac:dyDescent="0.25">
      <c r="B73">
        <v>66</v>
      </c>
      <c r="C73">
        <f t="shared" ca="1" si="3"/>
        <v>0.19142407111590387</v>
      </c>
      <c r="D73">
        <f t="shared" ca="1" si="4"/>
        <v>143.71908296682724</v>
      </c>
    </row>
    <row r="74" spans="2:4" x14ac:dyDescent="0.25">
      <c r="B74">
        <v>67</v>
      </c>
      <c r="C74">
        <f t="shared" ca="1" si="3"/>
        <v>0.95330149997500324</v>
      </c>
      <c r="D74">
        <f t="shared" ca="1" si="4"/>
        <v>178.1495499279882</v>
      </c>
    </row>
    <row r="75" spans="2:4" x14ac:dyDescent="0.25">
      <c r="B75">
        <v>68</v>
      </c>
      <c r="C75">
        <f t="shared" ca="1" si="3"/>
        <v>0.57364447675597885</v>
      </c>
      <c r="D75">
        <f t="shared" ca="1" si="4"/>
        <v>158.00641605508463</v>
      </c>
    </row>
    <row r="76" spans="2:4" x14ac:dyDescent="0.25">
      <c r="B76">
        <v>69</v>
      </c>
      <c r="C76">
        <f t="shared" ca="1" si="3"/>
        <v>0.27569708141998484</v>
      </c>
      <c r="D76">
        <f t="shared" ca="1" si="4"/>
        <v>147.45842387552065</v>
      </c>
    </row>
    <row r="77" spans="2:4" x14ac:dyDescent="0.25">
      <c r="B77">
        <v>70</v>
      </c>
      <c r="C77">
        <f t="shared" ca="1" si="3"/>
        <v>0.60795284241925007</v>
      </c>
      <c r="D77">
        <f t="shared" ca="1" si="4"/>
        <v>159.19882971504043</v>
      </c>
    </row>
    <row r="78" spans="2:4" x14ac:dyDescent="0.25">
      <c r="B78">
        <v>71</v>
      </c>
      <c r="C78">
        <f t="shared" ca="1" si="3"/>
        <v>0.71658809863064121</v>
      </c>
      <c r="D78">
        <f t="shared" ca="1" si="4"/>
        <v>163.2319291355461</v>
      </c>
    </row>
    <row r="79" spans="2:4" x14ac:dyDescent="0.25">
      <c r="B79">
        <v>72</v>
      </c>
      <c r="C79">
        <f t="shared" ca="1" si="3"/>
        <v>0.92104177828572364</v>
      </c>
      <c r="D79">
        <f t="shared" ca="1" si="4"/>
        <v>174.5635368784784</v>
      </c>
    </row>
    <row r="80" spans="2:4" x14ac:dyDescent="0.25">
      <c r="B80">
        <v>73</v>
      </c>
      <c r="C80">
        <f t="shared" ca="1" si="3"/>
        <v>0.16835523793389973</v>
      </c>
      <c r="D80">
        <f t="shared" ca="1" si="4"/>
        <v>142.53074982459069</v>
      </c>
    </row>
    <row r="81" spans="2:4" x14ac:dyDescent="0.25">
      <c r="B81">
        <v>74</v>
      </c>
      <c r="C81">
        <f t="shared" ca="1" si="3"/>
        <v>4.0205324504330009E-2</v>
      </c>
      <c r="D81">
        <f t="shared" ca="1" si="4"/>
        <v>131.89783734282489</v>
      </c>
    </row>
    <row r="82" spans="2:4" x14ac:dyDescent="0.25">
      <c r="B82">
        <v>75</v>
      </c>
      <c r="C82">
        <f t="shared" ca="1" si="3"/>
        <v>4.5704921252165409E-3</v>
      </c>
      <c r="D82">
        <f t="shared" ca="1" si="4"/>
        <v>120.3090657740336</v>
      </c>
    </row>
    <row r="83" spans="2:4" x14ac:dyDescent="0.25">
      <c r="B83">
        <v>76</v>
      </c>
      <c r="C83">
        <f t="shared" ca="1" si="3"/>
        <v>1.8341571468255768E-2</v>
      </c>
      <c r="D83">
        <f t="shared" ca="1" si="4"/>
        <v>127.29481262742043</v>
      </c>
    </row>
    <row r="84" spans="2:4" x14ac:dyDescent="0.25">
      <c r="B84">
        <v>77</v>
      </c>
      <c r="C84">
        <f t="shared" ca="1" si="3"/>
        <v>0.64041200331951131</v>
      </c>
      <c r="D84">
        <f t="shared" ca="1" si="4"/>
        <v>160.35406374685232</v>
      </c>
    </row>
    <row r="85" spans="2:4" x14ac:dyDescent="0.25">
      <c r="B85">
        <v>78</v>
      </c>
      <c r="C85">
        <f t="shared" ca="1" si="3"/>
        <v>0.28260014278524082</v>
      </c>
      <c r="D85">
        <f t="shared" ca="1" si="4"/>
        <v>147.73568322674888</v>
      </c>
    </row>
    <row r="86" spans="2:4" x14ac:dyDescent="0.25">
      <c r="B86">
        <v>79</v>
      </c>
      <c r="C86">
        <f t="shared" ca="1" si="3"/>
        <v>0.95009682289478326</v>
      </c>
      <c r="D86">
        <f t="shared" ca="1" si="4"/>
        <v>177.71820745046617</v>
      </c>
    </row>
    <row r="87" spans="2:4" x14ac:dyDescent="0.25">
      <c r="B87">
        <v>80</v>
      </c>
      <c r="C87">
        <f t="shared" ca="1" si="3"/>
        <v>0.20174615217072045</v>
      </c>
      <c r="D87">
        <f t="shared" ca="1" si="4"/>
        <v>144.22209459176534</v>
      </c>
    </row>
    <row r="88" spans="2:4" x14ac:dyDescent="0.25">
      <c r="B88">
        <v>81</v>
      </c>
      <c r="C88">
        <f t="shared" ca="1" si="3"/>
        <v>0.52853380841143582</v>
      </c>
      <c r="D88">
        <f t="shared" ca="1" si="4"/>
        <v>156.46639401468306</v>
      </c>
    </row>
    <row r="89" spans="2:4" x14ac:dyDescent="0.25">
      <c r="B89">
        <v>82</v>
      </c>
      <c r="C89">
        <f t="shared" ca="1" si="3"/>
        <v>7.6611259293622003E-2</v>
      </c>
      <c r="D89">
        <f t="shared" ca="1" si="4"/>
        <v>136.21874721748452</v>
      </c>
    </row>
    <row r="90" spans="2:4" x14ac:dyDescent="0.25">
      <c r="B90">
        <v>83</v>
      </c>
      <c r="C90">
        <f t="shared" ca="1" si="3"/>
        <v>0.70743146656093836</v>
      </c>
      <c r="D90">
        <f t="shared" ca="1" si="4"/>
        <v>162.86960309363769</v>
      </c>
    </row>
    <row r="91" spans="2:4" x14ac:dyDescent="0.25">
      <c r="B91">
        <v>84</v>
      </c>
      <c r="C91">
        <f t="shared" ca="1" si="3"/>
        <v>0.63065971281712718</v>
      </c>
      <c r="D91">
        <f t="shared" ca="1" si="4"/>
        <v>160.00361509544717</v>
      </c>
    </row>
    <row r="92" spans="2:4" x14ac:dyDescent="0.25">
      <c r="B92">
        <v>85</v>
      </c>
      <c r="C92">
        <f t="shared" ca="1" si="3"/>
        <v>5.3275615684205357E-2</v>
      </c>
      <c r="D92">
        <f t="shared" ca="1" si="4"/>
        <v>133.71248146915502</v>
      </c>
    </row>
    <row r="93" spans="2:4" x14ac:dyDescent="0.25">
      <c r="B93">
        <v>86</v>
      </c>
      <c r="C93">
        <f t="shared" ca="1" si="3"/>
        <v>0.99152957692904653</v>
      </c>
      <c r="D93">
        <f t="shared" ca="1" si="4"/>
        <v>187.73785228671485</v>
      </c>
    </row>
    <row r="94" spans="2:4" x14ac:dyDescent="0.25">
      <c r="B94">
        <v>87</v>
      </c>
      <c r="C94">
        <f t="shared" ca="1" si="3"/>
        <v>0.24251323643261602</v>
      </c>
      <c r="D94">
        <f t="shared" ca="1" si="4"/>
        <v>146.0737461345507</v>
      </c>
    </row>
    <row r="95" spans="2:4" x14ac:dyDescent="0.25">
      <c r="B95">
        <v>88</v>
      </c>
      <c r="C95">
        <f t="shared" ca="1" si="3"/>
        <v>0.55081715776063733</v>
      </c>
      <c r="D95">
        <f t="shared" ca="1" si="4"/>
        <v>157.22430320239474</v>
      </c>
    </row>
    <row r="96" spans="2:4" x14ac:dyDescent="0.25">
      <c r="B96">
        <v>89</v>
      </c>
      <c r="C96">
        <f t="shared" ca="1" si="3"/>
        <v>0.10694396994270883</v>
      </c>
      <c r="D96">
        <f t="shared" ca="1" si="4"/>
        <v>138.72023657476706</v>
      </c>
    </row>
    <row r="97" spans="2:4" x14ac:dyDescent="0.25">
      <c r="B97">
        <v>90</v>
      </c>
      <c r="C97">
        <f t="shared" ca="1" si="3"/>
        <v>0.28008550005057653</v>
      </c>
      <c r="D97">
        <f t="shared" ca="1" si="4"/>
        <v>147.63506830669755</v>
      </c>
    </row>
    <row r="98" spans="2:4" x14ac:dyDescent="0.25">
      <c r="B98">
        <v>91</v>
      </c>
      <c r="C98">
        <f t="shared" ca="1" si="3"/>
        <v>0.28504225934090843</v>
      </c>
      <c r="D98">
        <f t="shared" ca="1" si="4"/>
        <v>147.83298512604063</v>
      </c>
    </row>
    <row r="99" spans="2:4" x14ac:dyDescent="0.25">
      <c r="B99">
        <v>92</v>
      </c>
      <c r="C99">
        <f t="shared" ca="1" si="3"/>
        <v>0.18685410646698697</v>
      </c>
      <c r="D99">
        <f t="shared" ca="1" si="4"/>
        <v>143.49109130578464</v>
      </c>
    </row>
    <row r="100" spans="2:4" x14ac:dyDescent="0.25">
      <c r="B100">
        <v>93</v>
      </c>
      <c r="C100">
        <f t="shared" ca="1" si="3"/>
        <v>0.36319266371129477</v>
      </c>
      <c r="D100">
        <f t="shared" ca="1" si="4"/>
        <v>150.77583878920214</v>
      </c>
    </row>
    <row r="101" spans="2:4" x14ac:dyDescent="0.25">
      <c r="B101">
        <v>94</v>
      </c>
      <c r="C101">
        <f t="shared" ca="1" si="3"/>
        <v>0.81607169472505958</v>
      </c>
      <c r="D101">
        <f t="shared" ca="1" si="4"/>
        <v>167.65668946469276</v>
      </c>
    </row>
    <row r="102" spans="2:4" x14ac:dyDescent="0.25">
      <c r="B102">
        <v>95</v>
      </c>
      <c r="C102">
        <f t="shared" ca="1" si="3"/>
        <v>0.18830902733087274</v>
      </c>
      <c r="D102">
        <f t="shared" ca="1" si="4"/>
        <v>143.56404526934722</v>
      </c>
    </row>
    <row r="103" spans="2:4" x14ac:dyDescent="0.25">
      <c r="B103">
        <v>96</v>
      </c>
      <c r="C103">
        <f t="shared" ca="1" si="3"/>
        <v>0.76623715151214988</v>
      </c>
      <c r="D103">
        <f t="shared" ca="1" si="4"/>
        <v>165.30789562702734</v>
      </c>
    </row>
    <row r="104" spans="2:4" x14ac:dyDescent="0.25">
      <c r="B104">
        <v>97</v>
      </c>
      <c r="C104">
        <f t="shared" ca="1" si="3"/>
        <v>0.58897031454319659</v>
      </c>
      <c r="D104">
        <f t="shared" ref="D104:D107" ca="1" si="5">_xlfn.NORM.INV(C104,$G$8,$G$9)</f>
        <v>158.53611005980395</v>
      </c>
    </row>
    <row r="105" spans="2:4" x14ac:dyDescent="0.25">
      <c r="B105">
        <v>98</v>
      </c>
      <c r="C105">
        <f t="shared" ca="1" si="3"/>
        <v>0.3675494488690958</v>
      </c>
      <c r="D105">
        <f t="shared" ca="1" si="5"/>
        <v>150.93226513040477</v>
      </c>
    </row>
    <row r="106" spans="2:4" x14ac:dyDescent="0.25">
      <c r="B106">
        <v>99</v>
      </c>
      <c r="C106">
        <f t="shared" ca="1" si="3"/>
        <v>0.16333259634896102</v>
      </c>
      <c r="D106">
        <f t="shared" ca="1" si="5"/>
        <v>142.25848326942051</v>
      </c>
    </row>
    <row r="107" spans="2:4" x14ac:dyDescent="0.25">
      <c r="B107">
        <v>100</v>
      </c>
      <c r="C107">
        <f t="shared" ca="1" si="3"/>
        <v>0.58306994674721013</v>
      </c>
      <c r="D107">
        <f t="shared" ca="1" si="5"/>
        <v>158.33167157117819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39A2C50E570934FA5C88A0046D2F1F2" ma:contentTypeVersion="16" ma:contentTypeDescription="Vytvoří nový dokument" ma:contentTypeScope="" ma:versionID="d6bb9b70912fc0b70bdab91895c83c62">
  <xsd:schema xmlns:xsd="http://www.w3.org/2001/XMLSchema" xmlns:xs="http://www.w3.org/2001/XMLSchema" xmlns:p="http://schemas.microsoft.com/office/2006/metadata/properties" xmlns:ns2="3eff1f43-fb46-4d20-bca2-1e8d4a5d2618" xmlns:ns3="eeeb688d-4ceb-4072-9477-443761d31d1f" targetNamespace="http://schemas.microsoft.com/office/2006/metadata/properties" ma:root="true" ma:fieldsID="0103f88a2b6cf1d357fddfd797c4148a" ns2:_="" ns3:_="">
    <xsd:import namespace="3eff1f43-fb46-4d20-bca2-1e8d4a5d2618"/>
    <xsd:import namespace="eeeb688d-4ceb-4072-9477-443761d31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1f43-fb46-4d20-bca2-1e8d4a5d26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Značky obrázků" ma:readOnly="false" ma:fieldId="{5cf76f15-5ced-4ddc-b409-7134ff3c332f}" ma:taxonomyMulti="true" ma:sspId="5dd2a442-b5ac-41d7-a9d3-5c9eaa3193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b688d-4ceb-4072-9477-443761d31d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769b3d-764f-4922-8698-1131be96fcbe}" ma:internalName="TaxCatchAll" ma:showField="CatchAllData" ma:web="eeeb688d-4ceb-4072-9477-443761d31d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ff1f43-fb46-4d20-bca2-1e8d4a5d2618">
      <Terms xmlns="http://schemas.microsoft.com/office/infopath/2007/PartnerControls"/>
    </lcf76f155ced4ddcb4097134ff3c332f>
    <TaxCatchAll xmlns="eeeb688d-4ceb-4072-9477-443761d31d1f" xsi:nil="true"/>
  </documentManagement>
</p:properties>
</file>

<file path=customXml/itemProps1.xml><?xml version="1.0" encoding="utf-8"?>
<ds:datastoreItem xmlns:ds="http://schemas.openxmlformats.org/officeDocument/2006/customXml" ds:itemID="{ABAFD100-E2C3-45BD-89BD-17C83A1703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AAA94-445F-425E-8574-3D3C4F561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1f43-fb46-4d20-bca2-1e8d4a5d2618"/>
    <ds:schemaRef ds:uri="eeeb688d-4ceb-4072-9477-443761d31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E857B2-4671-4EF0-BF89-3BEDECB4BF61}">
  <ds:schemaRefs>
    <ds:schemaRef ds:uri="http://schemas.microsoft.com/office/2006/metadata/properties"/>
    <ds:schemaRef ds:uri="http://schemas.microsoft.com/office/infopath/2007/PartnerControls"/>
    <ds:schemaRef ds:uri="3eff1f43-fb46-4d20-bca2-1e8d4a5d2618"/>
    <ds:schemaRef ds:uri="eeeb688d-4ceb-4072-9477-443761d31d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pop_est_params</vt:lpstr>
      <vt:lpstr>p_values</vt:lpstr>
      <vt:lpstr>brazilian_women1</vt:lpstr>
      <vt:lpstr>brazilian_women2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SMOLÍK Ondřej</dc:creator>
  <cp:lastModifiedBy>SMOLÍK Ondřej</cp:lastModifiedBy>
  <dcterms:created xsi:type="dcterms:W3CDTF">2015-06-05T18:19:34Z</dcterms:created>
  <dcterms:modified xsi:type="dcterms:W3CDTF">2025-06-02T10:49:36Z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0x010100D39A2C50E570934FA5C88A0046D2F1F2</vt:lpwstr>
  </property>
  <property fmtid="{D5CDD505-2E9C-101B-9397-08002B2CF9AE}" pid="3" name="MSIP_Label_8c6547bf-3669-44b1-9e89-321d0b86b530_Enabled">
    <vt:lpwstr>True</vt:lpwstr>
  </property>
  <property fmtid="{D5CDD505-2E9C-101B-9397-08002B2CF9AE}" pid="4" name="MSIP_Label_8c6547bf-3669-44b1-9e89-321d0b86b530_SiteId">
    <vt:lpwstr>64af2aee-7d6c-49ac-a409-192d3fee73b8</vt:lpwstr>
  </property>
  <property fmtid="{D5CDD505-2E9C-101B-9397-08002B2CF9AE}" pid="5" name="MSIP_Label_8c6547bf-3669-44b1-9e89-321d0b86b530_SetDate">
    <vt:lpwstr>2025-03-07T14:00:04Z</vt:lpwstr>
  </property>
  <property fmtid="{D5CDD505-2E9C-101B-9397-08002B2CF9AE}" pid="6" name="MSIP_Label_8c6547bf-3669-44b1-9e89-321d0b86b530_Name">
    <vt:lpwstr>Confidential \ Confidential - No Visual Marking (CZ)</vt:lpwstr>
  </property>
  <property fmtid="{D5CDD505-2E9C-101B-9397-08002B2CF9AE}" pid="7" name="MSIP_Label_8c6547bf-3669-44b1-9e89-321d0b86b530_ActionId">
    <vt:lpwstr>45e499cc-df3e-4a33-b173-93f869504391</vt:lpwstr>
  </property>
  <property fmtid="{D5CDD505-2E9C-101B-9397-08002B2CF9AE}" pid="8" name="MSIP_Label_8c6547bf-3669-44b1-9e89-321d0b86b530_Removed">
    <vt:lpwstr>False</vt:lpwstr>
  </property>
  <property fmtid="{D5CDD505-2E9C-101B-9397-08002B2CF9AE}" pid="9" name="MSIP_Label_8c6547bf-3669-44b1-9e89-321d0b86b530_Parent">
    <vt:lpwstr>71a7adee-a193-4703-a173-184360879a30</vt:lpwstr>
  </property>
  <property fmtid="{D5CDD505-2E9C-101B-9397-08002B2CF9AE}" pid="10" name="MSIP_Label_8c6547bf-3669-44b1-9e89-321d0b86b530_Extended_MSFT_Method">
    <vt:lpwstr>Standard</vt:lpwstr>
  </property>
  <property fmtid="{D5CDD505-2E9C-101B-9397-08002B2CF9AE}" pid="11" name="MSIP_Label_71a7adee-a193-4703-a173-184360879a30_Enabled">
    <vt:lpwstr>True</vt:lpwstr>
  </property>
  <property fmtid="{D5CDD505-2E9C-101B-9397-08002B2CF9AE}" pid="12" name="MSIP_Label_71a7adee-a193-4703-a173-184360879a30_SiteId">
    <vt:lpwstr>64af2aee-7d6c-49ac-a409-192d3fee73b8</vt:lpwstr>
  </property>
  <property fmtid="{D5CDD505-2E9C-101B-9397-08002B2CF9AE}" pid="13" name="MSIP_Label_71a7adee-a193-4703-a173-184360879a30_SetDate">
    <vt:lpwstr>2025-03-07T14:00:04Z</vt:lpwstr>
  </property>
  <property fmtid="{D5CDD505-2E9C-101B-9397-08002B2CF9AE}" pid="14" name="MSIP_Label_71a7adee-a193-4703-a173-184360879a30_Name">
    <vt:lpwstr>Confidential</vt:lpwstr>
  </property>
  <property fmtid="{D5CDD505-2E9C-101B-9397-08002B2CF9AE}" pid="15" name="MSIP_Label_71a7adee-a193-4703-a173-184360879a30_ActionId">
    <vt:lpwstr>4fd0b67a-e1fd-4a56-89f2-d91ee93b6569</vt:lpwstr>
  </property>
  <property fmtid="{D5CDD505-2E9C-101B-9397-08002B2CF9AE}" pid="16" name="MSIP_Label_71a7adee-a193-4703-a173-184360879a30_Extended_MSFT_Method">
    <vt:lpwstr>Standard</vt:lpwstr>
  </property>
  <property fmtid="{D5CDD505-2E9C-101B-9397-08002B2CF9AE}" pid="17" name="Sensitivity">
    <vt:lpwstr>Confidential \ Confidential - No Visual Marking (CZ) Confidential</vt:lpwstr>
  </property>
  <property fmtid="{D5CDD505-2E9C-101B-9397-08002B2CF9AE}" pid="18" name="MediaServiceImageTags">
    <vt:lpwstr/>
  </property>
</Properties>
</file>