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G:\Meu Drive\EIE-UCR\Docencia\Sistemas de Potencia I\II-2023\Presentaciones\2 Despacho económico y flujos óptimos\otros\"/>
    </mc:Choice>
  </mc:AlternateContent>
  <xr:revisionPtr revIDLastSave="0" documentId="13_ncr:1_{21503D77-214D-4021-97C5-53B760415D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P13" i="1"/>
  <c r="P14" i="1" s="1"/>
  <c r="Q13" i="1"/>
  <c r="Q14" i="1" s="1"/>
  <c r="R13" i="1"/>
  <c r="R14" i="1" s="1"/>
  <c r="S13" i="1"/>
  <c r="S14" i="1" s="1"/>
  <c r="T13" i="1"/>
  <c r="T14" i="1" s="1"/>
  <c r="U13" i="1"/>
  <c r="V13" i="1"/>
  <c r="V14" i="1" s="1"/>
  <c r="W13" i="1"/>
  <c r="W14" i="1" s="1"/>
  <c r="X13" i="1"/>
  <c r="X14" i="1" s="1"/>
  <c r="Y13" i="1"/>
  <c r="Y14" i="1" s="1"/>
  <c r="Z13" i="1"/>
  <c r="Z14" i="1" s="1"/>
  <c r="AA13" i="1"/>
  <c r="AA14" i="1" s="1"/>
  <c r="D13" i="1"/>
  <c r="D14" i="1" s="1"/>
  <c r="E13" i="1"/>
  <c r="F13" i="1"/>
  <c r="G13" i="1"/>
  <c r="G14" i="1" s="1"/>
  <c r="H13" i="1"/>
  <c r="H14" i="1" s="1"/>
  <c r="I13" i="1"/>
  <c r="J13" i="1"/>
  <c r="J14" i="1" s="1"/>
  <c r="K13" i="1"/>
  <c r="K14" i="1" s="1"/>
  <c r="L13" i="1"/>
  <c r="L14" i="1" s="1"/>
  <c r="M13" i="1"/>
  <c r="N13" i="1"/>
  <c r="O13" i="1"/>
  <c r="C13" i="1"/>
  <c r="N18" i="1" s="1"/>
  <c r="D5" i="1"/>
  <c r="P18" i="1"/>
  <c r="J17" i="1"/>
  <c r="K17" i="1"/>
  <c r="L17" i="1"/>
  <c r="M17" i="1"/>
  <c r="N17" i="1"/>
  <c r="N19" i="1" s="1"/>
  <c r="O17" i="1"/>
  <c r="P17" i="1"/>
  <c r="P19" i="1" s="1"/>
  <c r="Q17" i="1"/>
  <c r="R17" i="1"/>
  <c r="S17" i="1"/>
  <c r="T17" i="1"/>
  <c r="U17" i="1"/>
  <c r="V17" i="1"/>
  <c r="W17" i="1"/>
  <c r="X17" i="1"/>
  <c r="Y17" i="1"/>
  <c r="Z17" i="1"/>
  <c r="AA17" i="1"/>
  <c r="I17" i="1"/>
  <c r="D18" i="1"/>
  <c r="H17" i="1"/>
  <c r="G17" i="1"/>
  <c r="F17" i="1"/>
  <c r="E17" i="1"/>
  <c r="D17" i="1"/>
  <c r="C17" i="1"/>
  <c r="B16" i="1"/>
  <c r="M14" i="1"/>
  <c r="N14" i="1"/>
  <c r="O14" i="1"/>
  <c r="U14" i="1"/>
  <c r="E14" i="1"/>
  <c r="F14" i="1"/>
  <c r="I14" i="1"/>
  <c r="H18" i="1" l="1"/>
  <c r="H19" i="1"/>
  <c r="D19" i="1"/>
  <c r="X18" i="1"/>
  <c r="X19" i="1" s="1"/>
  <c r="K19" i="1"/>
  <c r="W18" i="1"/>
  <c r="W19" i="1" s="1"/>
  <c r="C18" i="1"/>
  <c r="C19" i="1" s="1"/>
  <c r="U18" i="1"/>
  <c r="U19" i="1" s="1"/>
  <c r="M18" i="1"/>
  <c r="M19" i="1" s="1"/>
  <c r="T18" i="1"/>
  <c r="T19" i="1" s="1"/>
  <c r="L18" i="1"/>
  <c r="L19" i="1" s="1"/>
  <c r="E18" i="1"/>
  <c r="E19" i="1" s="1"/>
  <c r="F18" i="1"/>
  <c r="F19" i="1" s="1"/>
  <c r="Z18" i="1"/>
  <c r="Z19" i="1" s="1"/>
  <c r="R18" i="1"/>
  <c r="R19" i="1" s="1"/>
  <c r="J18" i="1"/>
  <c r="J19" i="1" s="1"/>
  <c r="AA18" i="1"/>
  <c r="AA19" i="1" s="1"/>
  <c r="S18" i="1"/>
  <c r="S19" i="1" s="1"/>
  <c r="K18" i="1"/>
  <c r="G18" i="1"/>
  <c r="G19" i="1" s="1"/>
  <c r="Y18" i="1"/>
  <c r="Y19" i="1" s="1"/>
  <c r="Q18" i="1"/>
  <c r="Q19" i="1" s="1"/>
  <c r="C14" i="1"/>
  <c r="B15" i="1" s="1"/>
  <c r="I18" i="1"/>
  <c r="I19" i="1" s="1"/>
  <c r="O18" i="1"/>
  <c r="O19" i="1" s="1"/>
  <c r="V18" i="1"/>
  <c r="V19" i="1" s="1"/>
  <c r="B22" i="1" l="1"/>
</calcChain>
</file>

<file path=xl/sharedStrings.xml><?xml version="1.0" encoding="utf-8"?>
<sst xmlns="http://schemas.openxmlformats.org/spreadsheetml/2006/main" count="19" uniqueCount="19">
  <si>
    <t>Datos de entrada</t>
  </si>
  <si>
    <t>Periodo en años</t>
  </si>
  <si>
    <t>Factor de planta</t>
  </si>
  <si>
    <t>Tamaño proyecto kW</t>
  </si>
  <si>
    <t>Costos fijos de O&amp;M ($/kW/año)</t>
  </si>
  <si>
    <t>Costo de inversión en año 0 ($/kW)</t>
  </si>
  <si>
    <t>Tasa de descuento (WACC)</t>
  </si>
  <si>
    <t>Periodo</t>
  </si>
  <si>
    <t>Inversión inicial</t>
  </si>
  <si>
    <t>Generación electricidad (kWh)</t>
  </si>
  <si>
    <t>Generación electricidad descontado (kWh)</t>
  </si>
  <si>
    <t>LCOE US$/kWh</t>
  </si>
  <si>
    <t>Costos variables O&amp;M ($/kWh/año)</t>
  </si>
  <si>
    <t>horas/año</t>
  </si>
  <si>
    <t>Suma de energía descontada al año 0 (kWh)</t>
  </si>
  <si>
    <t>Suma de costos descontados al año 0 e inversión inicial (US$)</t>
  </si>
  <si>
    <t>Costos descontados (US$)</t>
  </si>
  <si>
    <t>Costos variables de O&amp;M (US$)</t>
  </si>
  <si>
    <t>Costos fijos de O&amp;M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</si>
</sst>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2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zoomScale="85" zoomScaleNormal="85" workbookViewId="0">
      <selection activeCell="A18" sqref="A18"/>
    </sheetView>
  </sheetViews>
  <sheetFormatPr defaultColWidth="9.109375" defaultRowHeight="14.4" x14ac:dyDescent="0.3"/>
  <cols>
    <col min="1" max="1" width="53.33203125" bestFit="1" customWidth="1"/>
    <col min="3" max="3" width="9.44140625" bestFit="1" customWidth="1"/>
  </cols>
  <sheetData>
    <row r="1" spans="1:27" ht="15" thickBot="1" x14ac:dyDescent="0.35">
      <c r="A1" s="3"/>
      <c r="B1" s="3"/>
    </row>
    <row r="2" spans="1:27" ht="15" thickTop="1" x14ac:dyDescent="0.3">
      <c r="A2" s="5" t="s">
        <v>0</v>
      </c>
      <c r="B2" s="6"/>
    </row>
    <row r="3" spans="1:27" x14ac:dyDescent="0.3">
      <c r="A3" t="s">
        <v>1</v>
      </c>
      <c r="B3">
        <v>25</v>
      </c>
    </row>
    <row r="4" spans="1:27" x14ac:dyDescent="0.3">
      <c r="A4" t="s">
        <v>6</v>
      </c>
      <c r="B4" s="1">
        <v>7.0000000000000007E-2</v>
      </c>
      <c r="D4" s="7" t="s">
        <v>13</v>
      </c>
    </row>
    <row r="5" spans="1:27" x14ac:dyDescent="0.3">
      <c r="A5" t="s">
        <v>3</v>
      </c>
      <c r="B5">
        <v>5000</v>
      </c>
      <c r="D5" s="7">
        <f>365*24</f>
        <v>8760</v>
      </c>
    </row>
    <row r="6" spans="1:27" x14ac:dyDescent="0.3">
      <c r="A6" t="s">
        <v>5</v>
      </c>
      <c r="B6">
        <v>1050</v>
      </c>
    </row>
    <row r="7" spans="1:27" x14ac:dyDescent="0.3">
      <c r="A7" t="s">
        <v>2</v>
      </c>
      <c r="B7" s="1">
        <v>0.18</v>
      </c>
    </row>
    <row r="8" spans="1:27" x14ac:dyDescent="0.3">
      <c r="A8" t="s">
        <v>4</v>
      </c>
      <c r="B8">
        <v>25</v>
      </c>
    </row>
    <row r="9" spans="1:27" ht="15" thickBot="1" x14ac:dyDescent="0.35">
      <c r="A9" s="3" t="s">
        <v>12</v>
      </c>
      <c r="B9" s="4">
        <v>2E-3</v>
      </c>
    </row>
    <row r="10" spans="1:27" ht="15" thickTop="1" x14ac:dyDescent="0.3"/>
    <row r="12" spans="1:27" x14ac:dyDescent="0.3">
      <c r="A12" t="s">
        <v>7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  <c r="AA12">
        <v>25</v>
      </c>
    </row>
    <row r="13" spans="1:27" x14ac:dyDescent="0.3">
      <c r="A13" t="s">
        <v>9</v>
      </c>
      <c r="C13">
        <f>$B$5*$D$5*$B$7</f>
        <v>7884000</v>
      </c>
      <c r="D13">
        <f t="shared" ref="D13:AA13" si="0">$B$5*$D$5*$B$7</f>
        <v>7884000</v>
      </c>
      <c r="E13">
        <f t="shared" si="0"/>
        <v>7884000</v>
      </c>
      <c r="F13">
        <f t="shared" si="0"/>
        <v>7884000</v>
      </c>
      <c r="G13">
        <f t="shared" si="0"/>
        <v>7884000</v>
      </c>
      <c r="H13">
        <f t="shared" si="0"/>
        <v>7884000</v>
      </c>
      <c r="I13">
        <f t="shared" si="0"/>
        <v>7884000</v>
      </c>
      <c r="J13">
        <f t="shared" si="0"/>
        <v>7884000</v>
      </c>
      <c r="K13">
        <f t="shared" si="0"/>
        <v>7884000</v>
      </c>
      <c r="L13">
        <f t="shared" si="0"/>
        <v>7884000</v>
      </c>
      <c r="M13">
        <f t="shared" si="0"/>
        <v>7884000</v>
      </c>
      <c r="N13">
        <f t="shared" si="0"/>
        <v>7884000</v>
      </c>
      <c r="O13">
        <f t="shared" si="0"/>
        <v>7884000</v>
      </c>
      <c r="P13">
        <f>$B$5*$D$5*$B$7</f>
        <v>7884000</v>
      </c>
      <c r="Q13">
        <f t="shared" si="0"/>
        <v>7884000</v>
      </c>
      <c r="R13">
        <f t="shared" si="0"/>
        <v>7884000</v>
      </c>
      <c r="S13">
        <f t="shared" si="0"/>
        <v>7884000</v>
      </c>
      <c r="T13">
        <f t="shared" si="0"/>
        <v>7884000</v>
      </c>
      <c r="U13">
        <f t="shared" si="0"/>
        <v>7884000</v>
      </c>
      <c r="V13">
        <f t="shared" si="0"/>
        <v>7884000</v>
      </c>
      <c r="W13">
        <f t="shared" si="0"/>
        <v>7884000</v>
      </c>
      <c r="X13">
        <f t="shared" si="0"/>
        <v>7884000</v>
      </c>
      <c r="Y13">
        <f t="shared" si="0"/>
        <v>7884000</v>
      </c>
      <c r="Z13">
        <f t="shared" si="0"/>
        <v>7884000</v>
      </c>
      <c r="AA13">
        <f t="shared" si="0"/>
        <v>7884000</v>
      </c>
    </row>
    <row r="14" spans="1:27" x14ac:dyDescent="0.3">
      <c r="A14" t="s">
        <v>10</v>
      </c>
      <c r="C14">
        <f>C13/(1+$B$4)^(C12)</f>
        <v>7368224.2990654204</v>
      </c>
      <c r="D14">
        <f t="shared" ref="D14:AA14" si="1">D13/(1+$B$4)^(D12)</f>
        <v>6886190.9337060004</v>
      </c>
      <c r="E14">
        <f t="shared" si="1"/>
        <v>6435692.461407477</v>
      </c>
      <c r="F14">
        <f t="shared" si="1"/>
        <v>6014665.8517826889</v>
      </c>
      <c r="G14">
        <f t="shared" si="1"/>
        <v>5621183.0390492417</v>
      </c>
      <c r="H14">
        <f t="shared" si="1"/>
        <v>5253442.0925693847</v>
      </c>
      <c r="I14">
        <f t="shared" si="1"/>
        <v>4909758.9650181159</v>
      </c>
      <c r="J14">
        <f t="shared" si="1"/>
        <v>4588559.7803907627</v>
      </c>
      <c r="K14">
        <f t="shared" si="1"/>
        <v>4288373.6265334226</v>
      </c>
      <c r="L14">
        <f t="shared" si="1"/>
        <v>4007825.8191901152</v>
      </c>
      <c r="M14">
        <f t="shared" si="1"/>
        <v>3745631.6067197332</v>
      </c>
      <c r="N14">
        <f t="shared" si="1"/>
        <v>3500590.2866539569</v>
      </c>
      <c r="O14">
        <f t="shared" si="1"/>
        <v>3271579.7071532304</v>
      </c>
      <c r="P14">
        <f t="shared" si="1"/>
        <v>3057551.1281805895</v>
      </c>
      <c r="Q14">
        <f t="shared" si="1"/>
        <v>2857524.4188603638</v>
      </c>
      <c r="R14">
        <f t="shared" si="1"/>
        <v>2670583.5690283775</v>
      </c>
      <c r="S14">
        <f t="shared" si="1"/>
        <v>2495872.4944190443</v>
      </c>
      <c r="T14">
        <f t="shared" si="1"/>
        <v>2332591.116279481</v>
      </c>
      <c r="U14">
        <f t="shared" si="1"/>
        <v>2179991.6974574584</v>
      </c>
      <c r="V14">
        <f t="shared" si="1"/>
        <v>2037375.4181845409</v>
      </c>
      <c r="W14">
        <f t="shared" si="1"/>
        <v>1904089.1758734025</v>
      </c>
      <c r="X14">
        <f t="shared" si="1"/>
        <v>1779522.5942742079</v>
      </c>
      <c r="Y14">
        <f t="shared" si="1"/>
        <v>1663105.2282936524</v>
      </c>
      <c r="Z14">
        <f t="shared" si="1"/>
        <v>1554303.9516763105</v>
      </c>
      <c r="AA14">
        <f t="shared" si="1"/>
        <v>1452620.5155853368</v>
      </c>
    </row>
    <row r="15" spans="1:27" x14ac:dyDescent="0.3">
      <c r="A15" t="s">
        <v>14</v>
      </c>
      <c r="B15" s="2">
        <f>SUM(C14:AA14)</f>
        <v>91876849.777352303</v>
      </c>
    </row>
    <row r="16" spans="1:27" x14ac:dyDescent="0.3">
      <c r="A16" t="s">
        <v>8</v>
      </c>
      <c r="B16">
        <f>B5*B6</f>
        <v>5250000</v>
      </c>
    </row>
    <row r="17" spans="1:27" x14ac:dyDescent="0.3">
      <c r="A17" t="s">
        <v>18</v>
      </c>
      <c r="C17">
        <f t="shared" ref="C17:I17" si="2">$B$5*$B$8</f>
        <v>125000</v>
      </c>
      <c r="D17">
        <f t="shared" si="2"/>
        <v>125000</v>
      </c>
      <c r="E17">
        <f t="shared" si="2"/>
        <v>125000</v>
      </c>
      <c r="F17">
        <f t="shared" si="2"/>
        <v>125000</v>
      </c>
      <c r="G17">
        <f t="shared" si="2"/>
        <v>125000</v>
      </c>
      <c r="H17">
        <f t="shared" si="2"/>
        <v>125000</v>
      </c>
      <c r="I17">
        <f t="shared" si="2"/>
        <v>125000</v>
      </c>
      <c r="J17">
        <f t="shared" ref="J17:AA17" si="3">$B$5*$B$8</f>
        <v>125000</v>
      </c>
      <c r="K17">
        <f t="shared" si="3"/>
        <v>125000</v>
      </c>
      <c r="L17">
        <f t="shared" si="3"/>
        <v>125000</v>
      </c>
      <c r="M17">
        <f t="shared" si="3"/>
        <v>125000</v>
      </c>
      <c r="N17">
        <f t="shared" si="3"/>
        <v>125000</v>
      </c>
      <c r="O17">
        <f t="shared" si="3"/>
        <v>125000</v>
      </c>
      <c r="P17">
        <f t="shared" si="3"/>
        <v>125000</v>
      </c>
      <c r="Q17">
        <f t="shared" si="3"/>
        <v>125000</v>
      </c>
      <c r="R17">
        <f t="shared" si="3"/>
        <v>125000</v>
      </c>
      <c r="S17">
        <f t="shared" si="3"/>
        <v>125000</v>
      </c>
      <c r="T17">
        <f t="shared" si="3"/>
        <v>125000</v>
      </c>
      <c r="U17">
        <f t="shared" si="3"/>
        <v>125000</v>
      </c>
      <c r="V17">
        <f t="shared" si="3"/>
        <v>125000</v>
      </c>
      <c r="W17">
        <f t="shared" si="3"/>
        <v>125000</v>
      </c>
      <c r="X17">
        <f t="shared" si="3"/>
        <v>125000</v>
      </c>
      <c r="Y17">
        <f t="shared" si="3"/>
        <v>125000</v>
      </c>
      <c r="Z17">
        <f t="shared" si="3"/>
        <v>125000</v>
      </c>
      <c r="AA17">
        <f t="shared" si="3"/>
        <v>125000</v>
      </c>
    </row>
    <row r="18" spans="1:27" x14ac:dyDescent="0.3">
      <c r="A18" t="s">
        <v>17</v>
      </c>
      <c r="C18">
        <f t="shared" ref="C18:I18" si="4">$C$13*$B$9</f>
        <v>15768</v>
      </c>
      <c r="D18">
        <f t="shared" si="4"/>
        <v>15768</v>
      </c>
      <c r="E18">
        <f t="shared" si="4"/>
        <v>15768</v>
      </c>
      <c r="F18">
        <f t="shared" si="4"/>
        <v>15768</v>
      </c>
      <c r="G18">
        <f t="shared" si="4"/>
        <v>15768</v>
      </c>
      <c r="H18">
        <f t="shared" si="4"/>
        <v>15768</v>
      </c>
      <c r="I18">
        <f t="shared" si="4"/>
        <v>15768</v>
      </c>
      <c r="J18">
        <f t="shared" ref="J18:AA18" si="5">$C$13*$B$9</f>
        <v>15768</v>
      </c>
      <c r="K18">
        <f t="shared" si="5"/>
        <v>15768</v>
      </c>
      <c r="L18">
        <f t="shared" si="5"/>
        <v>15768</v>
      </c>
      <c r="M18">
        <f t="shared" si="5"/>
        <v>15768</v>
      </c>
      <c r="N18">
        <f t="shared" si="5"/>
        <v>15768</v>
      </c>
      <c r="O18">
        <f t="shared" si="5"/>
        <v>15768</v>
      </c>
      <c r="P18">
        <f t="shared" si="5"/>
        <v>15768</v>
      </c>
      <c r="Q18">
        <f t="shared" si="5"/>
        <v>15768</v>
      </c>
      <c r="R18">
        <f t="shared" si="5"/>
        <v>15768</v>
      </c>
      <c r="S18">
        <f t="shared" si="5"/>
        <v>15768</v>
      </c>
      <c r="T18">
        <f t="shared" si="5"/>
        <v>15768</v>
      </c>
      <c r="U18">
        <f t="shared" si="5"/>
        <v>15768</v>
      </c>
      <c r="V18">
        <f t="shared" si="5"/>
        <v>15768</v>
      </c>
      <c r="W18">
        <f t="shared" si="5"/>
        <v>15768</v>
      </c>
      <c r="X18">
        <f t="shared" si="5"/>
        <v>15768</v>
      </c>
      <c r="Y18">
        <f t="shared" si="5"/>
        <v>15768</v>
      </c>
      <c r="Z18">
        <f t="shared" si="5"/>
        <v>15768</v>
      </c>
      <c r="AA18">
        <f t="shared" si="5"/>
        <v>15768</v>
      </c>
    </row>
    <row r="19" spans="1:27" x14ac:dyDescent="0.3">
      <c r="A19" t="s">
        <v>16</v>
      </c>
      <c r="C19">
        <f>(C17+C18)/(1+$B$4)^(C12)</f>
        <v>131558.8785046729</v>
      </c>
      <c r="D19">
        <f t="shared" ref="D19:M19" si="6">(D17+D18)/(1+$B$4)^(D12)</f>
        <v>122952.22290156345</v>
      </c>
      <c r="E19">
        <f t="shared" si="6"/>
        <v>114908.61953417145</v>
      </c>
      <c r="F19">
        <f t="shared" si="6"/>
        <v>107391.23320950603</v>
      </c>
      <c r="G19">
        <f t="shared" si="6"/>
        <v>100365.63851355703</v>
      </c>
      <c r="H19">
        <f t="shared" si="6"/>
        <v>93799.662162202832</v>
      </c>
      <c r="I19">
        <f t="shared" si="6"/>
        <v>87663.235665610118</v>
      </c>
      <c r="J19">
        <f t="shared" si="6"/>
        <v>81928.257631411325</v>
      </c>
      <c r="K19">
        <f t="shared" si="6"/>
        <v>76568.46507608534</v>
      </c>
      <c r="L19">
        <f t="shared" si="6"/>
        <v>71559.313155219948</v>
      </c>
      <c r="M19">
        <f t="shared" si="6"/>
        <v>66877.862761887794</v>
      </c>
      <c r="N19">
        <f t="shared" ref="N19" si="7">(N17+N18)/(1+$B$4)^(N12)</f>
        <v>62502.675478399826</v>
      </c>
      <c r="O19">
        <f t="shared" ref="O19" si="8">(O17+O18)/(1+$B$4)^(O12)</f>
        <v>58413.715400373665</v>
      </c>
      <c r="P19">
        <f t="shared" ref="P19" si="9">(P17+P18)/(1+$B$4)^(P12)</f>
        <v>54592.25738352679</v>
      </c>
      <c r="Q19">
        <f t="shared" ref="Q19" si="10">(Q17+Q18)/(1+$B$4)^(Q12)</f>
        <v>51020.801293015684</v>
      </c>
      <c r="R19">
        <f t="shared" ref="R19" si="11">(R17+R18)/(1+$B$4)^(R12)</f>
        <v>47682.99186263149</v>
      </c>
      <c r="S19">
        <f t="shared" ref="S19" si="12">(S17+S18)/(1+$B$4)^(S12)</f>
        <v>44563.54379685186</v>
      </c>
      <c r="T19">
        <f t="shared" ref="T19" si="13">(T17+T18)/(1+$B$4)^(T12)</f>
        <v>41648.171772758746</v>
      </c>
      <c r="U19">
        <f t="shared" ref="U19" si="14">(U17+U18)/(1+$B$4)^(U12)</f>
        <v>38923.525021269852</v>
      </c>
      <c r="V19">
        <f t="shared" ref="V19:W19" si="15">(V17+V18)/(1+$B$4)^(V12)</f>
        <v>36377.126188102666</v>
      </c>
      <c r="W19">
        <f t="shared" si="15"/>
        <v>33997.314194488477</v>
      </c>
      <c r="X19">
        <f t="shared" ref="X19" si="16">(X17+X18)/(1+$B$4)^(X12)</f>
        <v>31773.190835970538</v>
      </c>
      <c r="Y19">
        <f t="shared" ref="Y19" si="17">(Y17+Y18)/(1+$B$4)^(Y12)</f>
        <v>29694.57087473882</v>
      </c>
      <c r="Z19">
        <f t="shared" ref="Z19" si="18">(Z17+Z18)/(1+$B$4)^(Z12)</f>
        <v>27751.935396952165</v>
      </c>
      <c r="AA19">
        <f t="shared" ref="AA19" si="19">(AA17+AA18)/(1+$B$4)^(AA12)</f>
        <v>25936.388221450619</v>
      </c>
    </row>
    <row r="20" spans="1:27" x14ac:dyDescent="0.3">
      <c r="A20" t="s">
        <v>15</v>
      </c>
      <c r="B20" s="2">
        <f>SUM(C19:AA19)+B16</f>
        <v>6890451.5968364188</v>
      </c>
    </row>
    <row r="22" spans="1:27" x14ac:dyDescent="0.3">
      <c r="A22" s="2" t="s">
        <v>11</v>
      </c>
      <c r="B22" s="8">
        <f>B20/B15</f>
        <v>7.4996602664699971E-2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Valverde</dc:creator>
  <cp:lastModifiedBy>AndresAG</cp:lastModifiedBy>
  <dcterms:created xsi:type="dcterms:W3CDTF">2015-06-05T18:17:20Z</dcterms:created>
  <dcterms:modified xsi:type="dcterms:W3CDTF">2023-09-25T00:08:10Z</dcterms:modified>
</cp:coreProperties>
</file>