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ocuments/Working_hub/Chevrier_Lab/Projects/U01/Code/Git_Hub/qPCR/input/data/0_raw_data/"/>
    </mc:Choice>
  </mc:AlternateContent>
  <xr:revisionPtr revIDLastSave="0" documentId="13_ncr:40009_{808F293D-41D4-8F4E-A8BF-6E1B15EB264F}" xr6:coauthVersionLast="47" xr6:coauthVersionMax="47" xr10:uidLastSave="{00000000-0000-0000-0000-000000000000}"/>
  <bookViews>
    <workbookView xWindow="12500" yWindow="500" windowWidth="16740" windowHeight="12580"/>
  </bookViews>
  <sheets>
    <sheet name="KJ_IL6_230123" sheetId="1" r:id="rId1"/>
  </sheets>
  <calcPr calcId="0"/>
</workbook>
</file>

<file path=xl/calcChain.xml><?xml version="1.0" encoding="utf-8"?>
<calcChain xmlns="http://schemas.openxmlformats.org/spreadsheetml/2006/main">
  <c r="G51" i="1" l="1"/>
  <c r="C51" i="1"/>
  <c r="D51" i="1"/>
  <c r="C52" i="1"/>
  <c r="D52" i="1"/>
  <c r="B52" i="1"/>
  <c r="B51" i="1"/>
  <c r="P22" i="1"/>
  <c r="O22" i="1"/>
  <c r="P24" i="1"/>
  <c r="C18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B34" i="1"/>
  <c r="B35" i="1"/>
  <c r="B36" i="1"/>
  <c r="B37" i="1"/>
  <c r="B38" i="1"/>
  <c r="B39" i="1"/>
  <c r="B33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B23" i="1"/>
  <c r="B24" i="1"/>
  <c r="B25" i="1"/>
  <c r="B26" i="1"/>
  <c r="B27" i="1"/>
  <c r="B28" i="1"/>
  <c r="B2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B44" i="1"/>
  <c r="B45" i="1"/>
  <c r="B46" i="1"/>
  <c r="B47" i="1"/>
  <c r="B48" i="1"/>
  <c r="B49" i="1"/>
  <c r="B43" i="1"/>
  <c r="Q2" i="1"/>
  <c r="Q3" i="1"/>
  <c r="Q4" i="1"/>
  <c r="P5" i="1"/>
  <c r="Q5" i="1"/>
  <c r="P6" i="1"/>
  <c r="Q6" i="1"/>
  <c r="P7" i="1"/>
  <c r="Q7" i="1"/>
  <c r="P8" i="1"/>
  <c r="Q8" i="1"/>
  <c r="Q9" i="1"/>
  <c r="Q10" i="1"/>
  <c r="Q11" i="1"/>
  <c r="Q12" i="1"/>
  <c r="P13" i="1"/>
  <c r="Q13" i="1"/>
  <c r="P14" i="1"/>
  <c r="P15" i="1" s="1"/>
  <c r="P16" i="1" s="1"/>
  <c r="Q14" i="1"/>
  <c r="Q15" i="1"/>
  <c r="Q16" i="1"/>
  <c r="Q17" i="1"/>
</calcChain>
</file>

<file path=xl/sharedStrings.xml><?xml version="1.0" encoding="utf-8"?>
<sst xmlns="http://schemas.openxmlformats.org/spreadsheetml/2006/main" count="133" uniqueCount="49">
  <si>
    <t>A</t>
  </si>
  <si>
    <t>B</t>
  </si>
  <si>
    <t>C</t>
  </si>
  <si>
    <t>D</t>
  </si>
  <si>
    <t>E</t>
  </si>
  <si>
    <t>F</t>
  </si>
  <si>
    <t>G</t>
  </si>
  <si>
    <t>mapA</t>
  </si>
  <si>
    <t>mapB</t>
  </si>
  <si>
    <t>mapC</t>
  </si>
  <si>
    <t>mapD</t>
  </si>
  <si>
    <t>mapE</t>
  </si>
  <si>
    <t>mapF</t>
  </si>
  <si>
    <t>mapG</t>
  </si>
  <si>
    <t>std_0</t>
  </si>
  <si>
    <t>std_1</t>
  </si>
  <si>
    <t>std_2</t>
  </si>
  <si>
    <t>std_7</t>
  </si>
  <si>
    <t>std_6</t>
  </si>
  <si>
    <t>std_5</t>
  </si>
  <si>
    <t>std_4</t>
  </si>
  <si>
    <t>std_3</t>
  </si>
  <si>
    <t>L_2_dil1</t>
  </si>
  <si>
    <t>control_dil1</t>
  </si>
  <si>
    <t>control _dil1</t>
  </si>
  <si>
    <t>L_4_dil1</t>
  </si>
  <si>
    <t>L_6_dil1</t>
  </si>
  <si>
    <t>S_2_dil1</t>
  </si>
  <si>
    <t>S_4_dil1</t>
  </si>
  <si>
    <t>S_6_dil1</t>
  </si>
  <si>
    <t>LS_2_dil1</t>
  </si>
  <si>
    <t>LS_4_dil1</t>
  </si>
  <si>
    <t>LS_6_dil1</t>
  </si>
  <si>
    <t>L_2_dil2</t>
  </si>
  <si>
    <t>L_4_dil2</t>
  </si>
  <si>
    <t>L_6_dil2</t>
  </si>
  <si>
    <t>S_2_dil2</t>
  </si>
  <si>
    <t>S_4_dil2</t>
  </si>
  <si>
    <t>S_6_dil2</t>
  </si>
  <si>
    <t xml:space="preserve">control_dil2 </t>
  </si>
  <si>
    <t xml:space="preserve">control_dil3 </t>
  </si>
  <si>
    <t>LS_2_dil2</t>
  </si>
  <si>
    <t>LS_4_dil2</t>
  </si>
  <si>
    <t>LS_6_dil2</t>
  </si>
  <si>
    <t>concentration (pg/mL)</t>
  </si>
  <si>
    <t>Absorbance (450nm)</t>
  </si>
  <si>
    <t>soln 1</t>
  </si>
  <si>
    <t>soln 2</t>
  </si>
  <si>
    <t>linear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</si>
</sst>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Il-6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KJ_IL6_230123!$Q$1</c:f>
              <c:strCache>
                <c:ptCount val="1"/>
                <c:pt idx="0">
                  <c:v>Absorbance (450nm)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0752405949256"/>
                  <c:y val="1.774387576552930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KJ_IL6_230123!$P$2:$P$17</c:f>
              <c:numCache>
                <c:formatCode>General</c:formatCode>
                <c:ptCount val="1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9.9999999999999995E-7</c:v>
                </c:pt>
                <c:pt idx="8">
                  <c:v>500</c:v>
                </c:pt>
                <c:pt idx="9">
                  <c:v>250</c:v>
                </c:pt>
                <c:pt idx="10">
                  <c:v>125</c:v>
                </c:pt>
                <c:pt idx="11">
                  <c:v>62.5</c:v>
                </c:pt>
                <c:pt idx="12">
                  <c:v>31.25</c:v>
                </c:pt>
                <c:pt idx="13">
                  <c:v>15.625</c:v>
                </c:pt>
                <c:pt idx="14">
                  <c:v>7.8125</c:v>
                </c:pt>
                <c:pt idx="15">
                  <c:v>9.9999999999999995E-7</c:v>
                </c:pt>
              </c:numCache>
            </c:numRef>
          </c:xVal>
          <c:yVal>
            <c:numRef>
              <c:f>KJ_IL6_230123!$Q$2:$Q$17</c:f>
              <c:numCache>
                <c:formatCode>General</c:formatCode>
                <c:ptCount val="16"/>
                <c:pt idx="0">
                  <c:v>0.42199999999999999</c:v>
                </c:pt>
                <c:pt idx="1">
                  <c:v>0.28000000000000003</c:v>
                </c:pt>
                <c:pt idx="2">
                  <c:v>0.20799999999999999</c:v>
                </c:pt>
                <c:pt idx="3">
                  <c:v>0.127</c:v>
                </c:pt>
                <c:pt idx="4">
                  <c:v>0.1</c:v>
                </c:pt>
                <c:pt idx="5">
                  <c:v>8.3000000000000004E-2</c:v>
                </c:pt>
                <c:pt idx="6">
                  <c:v>7.0000000000000007E-2</c:v>
                </c:pt>
                <c:pt idx="7">
                  <c:v>5.6000000000000001E-2</c:v>
                </c:pt>
                <c:pt idx="8">
                  <c:v>0.45200000000000001</c:v>
                </c:pt>
                <c:pt idx="9">
                  <c:v>0.32300000000000001</c:v>
                </c:pt>
                <c:pt idx="10">
                  <c:v>0.20200000000000001</c:v>
                </c:pt>
                <c:pt idx="11">
                  <c:v>0.129</c:v>
                </c:pt>
                <c:pt idx="12">
                  <c:v>9.1999999999999998E-2</c:v>
                </c:pt>
                <c:pt idx="13">
                  <c:v>7.3999999999999996E-2</c:v>
                </c:pt>
                <c:pt idx="14">
                  <c:v>6.8000000000000005E-2</c:v>
                </c:pt>
                <c:pt idx="15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C-344C-B4E4-CFE8B9FD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9312"/>
        <c:axId val="608876800"/>
      </c:scatterChart>
      <c:valAx>
        <c:axId val="5744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mIL-6 Concentration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6800"/>
        <c:crossesAt val="1.0000000000000004E-6"/>
        <c:crossBetween val="midCat"/>
      </c:valAx>
      <c:valAx>
        <c:axId val="608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(450nm)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336550</xdr:colOff>
      <xdr:row>2</xdr:row>
      <xdr:rowOff>101600</xdr:rowOff>
    </xdr:from>
    <xdr:to>
      <xdr:col>25</xdr:col>
      <xdr:colOff>781050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045F1-2986-6E71-D87D-C123740A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L12" workbookViewId="0">
      <selection activeCell="F53" sqref="F53"/>
    </sheetView>
  </sheetViews>
  <sheetFormatPr baseColWidth="10" defaultRowHeight="16" x14ac:dyDescent="0.2"/>
  <cols>
    <col min="2" max="2" width="12.1640625" bestFit="1" customWidth="1"/>
    <col min="16" max="16" width="19.6640625" bestFit="1" customWidth="1"/>
  </cols>
  <sheetData>
    <row r="1" spans="1:20" x14ac:dyDescent="0.2">
      <c r="P1" t="s">
        <v>44</v>
      </c>
      <c r="Q1" t="s">
        <v>45</v>
      </c>
    </row>
    <row r="2" spans="1:20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O2" t="s">
        <v>17</v>
      </c>
      <c r="P2">
        <v>500</v>
      </c>
      <c r="Q2">
        <f>L3</f>
        <v>0.42199999999999999</v>
      </c>
      <c r="S2">
        <v>500</v>
      </c>
      <c r="T2">
        <v>0.42199999999999999</v>
      </c>
    </row>
    <row r="3" spans="1:20" x14ac:dyDescent="0.2">
      <c r="A3" t="s">
        <v>0</v>
      </c>
      <c r="B3">
        <v>6.9000000000000006E-2</v>
      </c>
      <c r="C3">
        <v>0.24299999999999999</v>
      </c>
      <c r="D3">
        <v>6.8000000000000005E-2</v>
      </c>
      <c r="E3">
        <v>5.6000000000000001E-2</v>
      </c>
      <c r="F3">
        <v>5.7000000000000002E-2</v>
      </c>
      <c r="G3">
        <v>5.8000000000000003E-2</v>
      </c>
      <c r="H3">
        <v>5.8000000000000003E-2</v>
      </c>
      <c r="I3">
        <v>5.3999999999999999E-2</v>
      </c>
      <c r="J3">
        <v>5.2999999999999999E-2</v>
      </c>
      <c r="K3">
        <v>0.45200000000000001</v>
      </c>
      <c r="L3">
        <v>0.42199999999999999</v>
      </c>
      <c r="O3" t="s">
        <v>18</v>
      </c>
      <c r="P3">
        <v>250</v>
      </c>
      <c r="Q3">
        <f t="shared" ref="Q3:Q8" si="0">L4</f>
        <v>0.28000000000000003</v>
      </c>
      <c r="S3">
        <v>250</v>
      </c>
      <c r="T3">
        <v>0.28000000000000003</v>
      </c>
    </row>
    <row r="4" spans="1:20" x14ac:dyDescent="0.2">
      <c r="A4" t="s">
        <v>1</v>
      </c>
      <c r="B4">
        <v>0.72599999999999998</v>
      </c>
      <c r="C4">
        <v>0.09</v>
      </c>
      <c r="D4">
        <v>0.57399999999999995</v>
      </c>
      <c r="E4">
        <v>0.158</v>
      </c>
      <c r="F4">
        <v>6.2E-2</v>
      </c>
      <c r="G4">
        <v>0.13600000000000001</v>
      </c>
      <c r="H4">
        <v>9.9000000000000005E-2</v>
      </c>
      <c r="I4">
        <v>6.4000000000000001E-2</v>
      </c>
      <c r="J4">
        <v>0.108</v>
      </c>
      <c r="K4">
        <v>0.32300000000000001</v>
      </c>
      <c r="L4">
        <v>0.28000000000000003</v>
      </c>
      <c r="O4" t="s">
        <v>19</v>
      </c>
      <c r="P4">
        <v>125</v>
      </c>
      <c r="Q4">
        <f t="shared" si="0"/>
        <v>0.20799999999999999</v>
      </c>
      <c r="S4">
        <v>125</v>
      </c>
      <c r="T4">
        <v>0.20799999999999999</v>
      </c>
    </row>
    <row r="5" spans="1:20" x14ac:dyDescent="0.2">
      <c r="A5" t="s">
        <v>2</v>
      </c>
      <c r="B5">
        <v>0.70499999999999996</v>
      </c>
      <c r="C5">
        <v>0.191</v>
      </c>
      <c r="D5">
        <v>0.70499999999999996</v>
      </c>
      <c r="E5">
        <v>0.154</v>
      </c>
      <c r="F5">
        <v>5.8000000000000003E-2</v>
      </c>
      <c r="G5">
        <v>0.14000000000000001</v>
      </c>
      <c r="H5">
        <v>0.11600000000000001</v>
      </c>
      <c r="I5">
        <v>5.8999999999999997E-2</v>
      </c>
      <c r="J5">
        <v>0.10199999999999999</v>
      </c>
      <c r="K5">
        <v>0.20200000000000001</v>
      </c>
      <c r="L5">
        <v>0.20799999999999999</v>
      </c>
      <c r="O5" t="s">
        <v>20</v>
      </c>
      <c r="P5">
        <f>P4/2</f>
        <v>62.5</v>
      </c>
      <c r="Q5">
        <f t="shared" si="0"/>
        <v>0.127</v>
      </c>
      <c r="S5">
        <v>62.5</v>
      </c>
      <c r="T5">
        <v>0.127</v>
      </c>
    </row>
    <row r="6" spans="1:20" x14ac:dyDescent="0.2">
      <c r="A6" t="s">
        <v>3</v>
      </c>
      <c r="B6">
        <v>1.496</v>
      </c>
      <c r="C6">
        <v>0.26800000000000002</v>
      </c>
      <c r="D6">
        <v>1.224</v>
      </c>
      <c r="E6">
        <v>0.36499999999999999</v>
      </c>
      <c r="F6">
        <v>8.6999999999999994E-2</v>
      </c>
      <c r="G6">
        <v>0.371</v>
      </c>
      <c r="H6">
        <v>0.221</v>
      </c>
      <c r="I6">
        <v>7.0999999999999994E-2</v>
      </c>
      <c r="J6">
        <v>0.22</v>
      </c>
      <c r="K6">
        <v>0.129</v>
      </c>
      <c r="L6">
        <v>0.127</v>
      </c>
      <c r="O6" t="s">
        <v>21</v>
      </c>
      <c r="P6">
        <f t="shared" ref="P6:P8" si="1">P5/2</f>
        <v>31.25</v>
      </c>
      <c r="Q6">
        <f t="shared" si="0"/>
        <v>0.1</v>
      </c>
      <c r="S6">
        <v>31.25</v>
      </c>
      <c r="T6">
        <v>0.1</v>
      </c>
    </row>
    <row r="7" spans="1:20" x14ac:dyDescent="0.2">
      <c r="A7" t="s">
        <v>4</v>
      </c>
      <c r="B7">
        <v>1.62</v>
      </c>
      <c r="C7">
        <v>0.20899999999999999</v>
      </c>
      <c r="D7">
        <v>1.3480000000000001</v>
      </c>
      <c r="E7">
        <v>0.45600000000000002</v>
      </c>
      <c r="F7">
        <v>7.6999999999999999E-2</v>
      </c>
      <c r="G7">
        <v>0.34599999999999997</v>
      </c>
      <c r="H7">
        <v>0.246</v>
      </c>
      <c r="I7">
        <v>6.7000000000000004E-2</v>
      </c>
      <c r="J7">
        <v>0.224</v>
      </c>
      <c r="K7">
        <v>9.1999999999999998E-2</v>
      </c>
      <c r="L7">
        <v>0.1</v>
      </c>
      <c r="O7" t="s">
        <v>16</v>
      </c>
      <c r="P7">
        <f t="shared" si="1"/>
        <v>15.625</v>
      </c>
      <c r="Q7">
        <f t="shared" si="0"/>
        <v>8.3000000000000004E-2</v>
      </c>
      <c r="S7">
        <v>15.625</v>
      </c>
      <c r="T7">
        <v>8.3000000000000004E-2</v>
      </c>
    </row>
    <row r="8" spans="1:20" x14ac:dyDescent="0.2">
      <c r="A8" t="s">
        <v>5</v>
      </c>
      <c r="B8">
        <v>1.956</v>
      </c>
      <c r="C8">
        <v>0.63700000000000001</v>
      </c>
      <c r="D8">
        <v>1.671</v>
      </c>
      <c r="E8">
        <v>0.65900000000000003</v>
      </c>
      <c r="F8">
        <v>0.111</v>
      </c>
      <c r="G8">
        <v>0.65400000000000003</v>
      </c>
      <c r="H8">
        <v>0.38</v>
      </c>
      <c r="I8">
        <v>8.4000000000000005E-2</v>
      </c>
      <c r="J8">
        <v>0.41899999999999998</v>
      </c>
      <c r="K8">
        <v>7.3999999999999996E-2</v>
      </c>
      <c r="L8">
        <v>8.3000000000000004E-2</v>
      </c>
      <c r="O8" t="s">
        <v>15</v>
      </c>
      <c r="P8">
        <f t="shared" si="1"/>
        <v>7.8125</v>
      </c>
      <c r="Q8">
        <f t="shared" si="0"/>
        <v>7.0000000000000007E-2</v>
      </c>
      <c r="S8">
        <v>7.8125</v>
      </c>
      <c r="T8">
        <v>7.0000000000000007E-2</v>
      </c>
    </row>
    <row r="9" spans="1:20" x14ac:dyDescent="0.2">
      <c r="A9" t="s">
        <v>6</v>
      </c>
      <c r="B9">
        <v>1.847</v>
      </c>
      <c r="C9">
        <v>0.54200000000000004</v>
      </c>
      <c r="D9">
        <v>1.5329999999999999</v>
      </c>
      <c r="E9">
        <v>0.64100000000000001</v>
      </c>
      <c r="F9">
        <v>0.13300000000000001</v>
      </c>
      <c r="G9">
        <v>7.1999999999999995E-2</v>
      </c>
      <c r="H9">
        <v>0.375</v>
      </c>
      <c r="I9">
        <v>9.6000000000000002E-2</v>
      </c>
      <c r="J9">
        <v>5.6000000000000001E-2</v>
      </c>
      <c r="K9">
        <v>6.8000000000000005E-2</v>
      </c>
      <c r="L9">
        <v>7.0000000000000007E-2</v>
      </c>
      <c r="O9" t="s">
        <v>14</v>
      </c>
      <c r="P9">
        <v>9.9999999999999995E-7</v>
      </c>
      <c r="Q9">
        <f>J9</f>
        <v>5.6000000000000001E-2</v>
      </c>
      <c r="S9">
        <v>9.9999999999999995E-7</v>
      </c>
      <c r="T9">
        <v>5.6000000000000001E-2</v>
      </c>
    </row>
    <row r="10" spans="1:20" x14ac:dyDescent="0.2">
      <c r="A10" t="s">
        <v>7</v>
      </c>
      <c r="B10" t="s">
        <v>23</v>
      </c>
      <c r="C10" t="s">
        <v>24</v>
      </c>
      <c r="D10" t="s">
        <v>24</v>
      </c>
      <c r="E10" t="s">
        <v>39</v>
      </c>
      <c r="F10" t="s">
        <v>39</v>
      </c>
      <c r="G10" t="s">
        <v>39</v>
      </c>
      <c r="H10" t="s">
        <v>40</v>
      </c>
      <c r="I10" t="s">
        <v>40</v>
      </c>
      <c r="J10" t="s">
        <v>40</v>
      </c>
      <c r="K10" t="s">
        <v>17</v>
      </c>
      <c r="L10" t="s">
        <v>17</v>
      </c>
      <c r="O10" t="s">
        <v>17</v>
      </c>
      <c r="P10">
        <v>500</v>
      </c>
      <c r="Q10">
        <f>K3</f>
        <v>0.45200000000000001</v>
      </c>
      <c r="S10">
        <v>500</v>
      </c>
      <c r="T10">
        <v>0.45200000000000001</v>
      </c>
    </row>
    <row r="11" spans="1:20" x14ac:dyDescent="0.2">
      <c r="A11" t="s">
        <v>8</v>
      </c>
      <c r="B11" t="s">
        <v>22</v>
      </c>
      <c r="C11" t="s">
        <v>27</v>
      </c>
      <c r="D11" t="s">
        <v>30</v>
      </c>
      <c r="E11" t="s">
        <v>33</v>
      </c>
      <c r="F11" t="s">
        <v>36</v>
      </c>
      <c r="G11" t="s">
        <v>41</v>
      </c>
      <c r="H11" t="s">
        <v>33</v>
      </c>
      <c r="I11" t="s">
        <v>36</v>
      </c>
      <c r="J11" t="s">
        <v>41</v>
      </c>
      <c r="K11" t="s">
        <v>18</v>
      </c>
      <c r="L11" t="s">
        <v>18</v>
      </c>
      <c r="O11" t="s">
        <v>18</v>
      </c>
      <c r="P11">
        <v>250</v>
      </c>
      <c r="Q11">
        <f t="shared" ref="Q11:Q15" si="2">K4</f>
        <v>0.32300000000000001</v>
      </c>
      <c r="S11">
        <v>250</v>
      </c>
      <c r="T11">
        <v>0.32300000000000001</v>
      </c>
    </row>
    <row r="12" spans="1:20" x14ac:dyDescent="0.2">
      <c r="A12" t="s">
        <v>9</v>
      </c>
      <c r="B12" t="s">
        <v>22</v>
      </c>
      <c r="C12" t="s">
        <v>27</v>
      </c>
      <c r="D12" t="s">
        <v>30</v>
      </c>
      <c r="E12" t="s">
        <v>33</v>
      </c>
      <c r="F12" t="s">
        <v>36</v>
      </c>
      <c r="G12" t="s">
        <v>41</v>
      </c>
      <c r="H12" t="s">
        <v>33</v>
      </c>
      <c r="I12" t="s">
        <v>36</v>
      </c>
      <c r="J12" t="s">
        <v>41</v>
      </c>
      <c r="K12" t="s">
        <v>19</v>
      </c>
      <c r="L12" t="s">
        <v>19</v>
      </c>
      <c r="O12" t="s">
        <v>19</v>
      </c>
      <c r="P12">
        <v>125</v>
      </c>
      <c r="Q12">
        <f t="shared" si="2"/>
        <v>0.20200000000000001</v>
      </c>
      <c r="S12">
        <v>125</v>
      </c>
      <c r="T12">
        <v>0.20200000000000001</v>
      </c>
    </row>
    <row r="13" spans="1:20" x14ac:dyDescent="0.2">
      <c r="A13" t="s">
        <v>10</v>
      </c>
      <c r="B13" t="s">
        <v>25</v>
      </c>
      <c r="C13" t="s">
        <v>28</v>
      </c>
      <c r="D13" t="s">
        <v>31</v>
      </c>
      <c r="E13" t="s">
        <v>34</v>
      </c>
      <c r="F13" t="s">
        <v>37</v>
      </c>
      <c r="G13" t="s">
        <v>42</v>
      </c>
      <c r="H13" t="s">
        <v>34</v>
      </c>
      <c r="I13" t="s">
        <v>37</v>
      </c>
      <c r="J13" t="s">
        <v>42</v>
      </c>
      <c r="K13" t="s">
        <v>20</v>
      </c>
      <c r="L13" t="s">
        <v>20</v>
      </c>
      <c r="O13" t="s">
        <v>20</v>
      </c>
      <c r="P13">
        <f>P12/2</f>
        <v>62.5</v>
      </c>
      <c r="Q13">
        <f t="shared" si="2"/>
        <v>0.129</v>
      </c>
      <c r="S13">
        <v>62.5</v>
      </c>
      <c r="T13">
        <v>0.129</v>
      </c>
    </row>
    <row r="14" spans="1:20" x14ac:dyDescent="0.2">
      <c r="A14" t="s">
        <v>11</v>
      </c>
      <c r="B14" t="s">
        <v>25</v>
      </c>
      <c r="C14" t="s">
        <v>28</v>
      </c>
      <c r="D14" t="s">
        <v>31</v>
      </c>
      <c r="E14" t="s">
        <v>34</v>
      </c>
      <c r="F14" t="s">
        <v>37</v>
      </c>
      <c r="G14" t="s">
        <v>42</v>
      </c>
      <c r="H14" t="s">
        <v>34</v>
      </c>
      <c r="I14" t="s">
        <v>37</v>
      </c>
      <c r="J14" t="s">
        <v>42</v>
      </c>
      <c r="K14" t="s">
        <v>21</v>
      </c>
      <c r="L14" t="s">
        <v>21</v>
      </c>
      <c r="O14" t="s">
        <v>21</v>
      </c>
      <c r="P14">
        <f t="shared" ref="P14:P16" si="3">P13/2</f>
        <v>31.25</v>
      </c>
      <c r="Q14">
        <f t="shared" si="2"/>
        <v>9.1999999999999998E-2</v>
      </c>
      <c r="S14">
        <v>31.25</v>
      </c>
      <c r="T14">
        <v>9.1999999999999998E-2</v>
      </c>
    </row>
    <row r="15" spans="1:20" x14ac:dyDescent="0.2">
      <c r="A15" t="s">
        <v>12</v>
      </c>
      <c r="B15" t="s">
        <v>26</v>
      </c>
      <c r="C15" t="s">
        <v>29</v>
      </c>
      <c r="D15" t="s">
        <v>32</v>
      </c>
      <c r="E15" t="s">
        <v>35</v>
      </c>
      <c r="F15" t="s">
        <v>38</v>
      </c>
      <c r="G15" t="s">
        <v>43</v>
      </c>
      <c r="H15" t="s">
        <v>35</v>
      </c>
      <c r="I15" t="s">
        <v>38</v>
      </c>
      <c r="J15" t="s">
        <v>43</v>
      </c>
      <c r="K15" t="s">
        <v>16</v>
      </c>
      <c r="L15" t="s">
        <v>16</v>
      </c>
      <c r="O15" t="s">
        <v>16</v>
      </c>
      <c r="P15">
        <f t="shared" si="3"/>
        <v>15.625</v>
      </c>
      <c r="Q15">
        <f t="shared" si="2"/>
        <v>7.3999999999999996E-2</v>
      </c>
      <c r="S15">
        <v>15.625</v>
      </c>
      <c r="T15">
        <v>7.3999999999999996E-2</v>
      </c>
    </row>
    <row r="16" spans="1:20" x14ac:dyDescent="0.2">
      <c r="A16" t="s">
        <v>13</v>
      </c>
      <c r="B16" t="s">
        <v>26</v>
      </c>
      <c r="C16" t="s">
        <v>29</v>
      </c>
      <c r="D16" t="s">
        <v>32</v>
      </c>
      <c r="E16" t="s">
        <v>35</v>
      </c>
      <c r="F16" t="s">
        <v>29</v>
      </c>
      <c r="G16" t="s">
        <v>14</v>
      </c>
      <c r="H16" t="s">
        <v>35</v>
      </c>
      <c r="I16" t="s">
        <v>29</v>
      </c>
      <c r="J16" t="s">
        <v>14</v>
      </c>
      <c r="K16" t="s">
        <v>15</v>
      </c>
      <c r="L16" t="s">
        <v>15</v>
      </c>
      <c r="O16" t="s">
        <v>15</v>
      </c>
      <c r="P16">
        <f t="shared" si="3"/>
        <v>7.8125</v>
      </c>
      <c r="Q16">
        <f>K9</f>
        <v>6.8000000000000005E-2</v>
      </c>
      <c r="S16">
        <v>7.8125</v>
      </c>
      <c r="T16">
        <v>6.8000000000000005E-2</v>
      </c>
    </row>
    <row r="17" spans="1:20" x14ac:dyDescent="0.2">
      <c r="O17" t="s">
        <v>14</v>
      </c>
      <c r="P17">
        <v>9.9999999999999995E-7</v>
      </c>
      <c r="Q17">
        <f>G9</f>
        <v>7.1999999999999995E-2</v>
      </c>
      <c r="S17">
        <v>9.9999999999999995E-7</v>
      </c>
      <c r="T17">
        <v>7.1999999999999995E-2</v>
      </c>
    </row>
    <row r="18" spans="1:20" x14ac:dyDescent="0.2">
      <c r="C18">
        <f>24.7/5</f>
        <v>4.9399999999999995</v>
      </c>
    </row>
    <row r="20" spans="1:20" x14ac:dyDescent="0.2">
      <c r="A20" t="s">
        <v>46</v>
      </c>
    </row>
    <row r="21" spans="1:20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 s="2">
        <v>7</v>
      </c>
      <c r="I21" s="2">
        <v>8</v>
      </c>
      <c r="J21" s="2">
        <v>9</v>
      </c>
      <c r="K21">
        <v>10</v>
      </c>
      <c r="L21">
        <v>11</v>
      </c>
      <c r="O21">
        <v>7</v>
      </c>
      <c r="P21">
        <v>8</v>
      </c>
      <c r="Q21">
        <v>9</v>
      </c>
    </row>
    <row r="22" spans="1:20" x14ac:dyDescent="0.2">
      <c r="A22" t="s">
        <v>0</v>
      </c>
      <c r="B22">
        <f>-1*(-0.0012+SQRT(-0.0000036*B3+0.00000165924))/0.0000018</f>
        <v>6.78452230720261</v>
      </c>
      <c r="C22">
        <f t="shared" ref="C22:L22" si="4">-1*(-0.0012+SQRT(-0.0000036*C3+0.00000165924))/0.0000018</f>
        <v>174.6187918504948</v>
      </c>
      <c r="D22">
        <f t="shared" si="4"/>
        <v>5.9431575075361254</v>
      </c>
      <c r="E22">
        <f t="shared" si="4"/>
        <v>-4.070904137958073</v>
      </c>
      <c r="F22">
        <f t="shared" si="4"/>
        <v>-3.2421165103997964</v>
      </c>
      <c r="G22">
        <f t="shared" si="4"/>
        <v>-2.4123022650034702</v>
      </c>
      <c r="H22" s="2">
        <f t="shared" si="4"/>
        <v>-2.4123022650034702</v>
      </c>
      <c r="I22" s="2">
        <f t="shared" si="4"/>
        <v>-5.7254147197155483</v>
      </c>
      <c r="J22" s="2">
        <f t="shared" si="4"/>
        <v>-6.5511452057037651</v>
      </c>
      <c r="K22">
        <f t="shared" si="4"/>
        <v>567.2237740654914</v>
      </c>
      <c r="L22">
        <f t="shared" si="4"/>
        <v>458.76711827316416</v>
      </c>
      <c r="M22">
        <v>6.78452230720261</v>
      </c>
      <c r="N22">
        <v>5.9431575075361254</v>
      </c>
      <c r="O22">
        <f>M22/10</f>
        <v>0.67845223072026095</v>
      </c>
      <c r="P22">
        <f>N22/10</f>
        <v>0.59431575075361254</v>
      </c>
    </row>
    <row r="23" spans="1:20" x14ac:dyDescent="0.2">
      <c r="A23" t="s">
        <v>1</v>
      </c>
      <c r="B23" t="e">
        <f t="shared" ref="B23:L28" si="5">-1*(-0.0012+SQRT(-0.0000036*B4+0.00000165924))/0.0000018</f>
        <v>#NUM!</v>
      </c>
      <c r="C23">
        <f t="shared" si="5"/>
        <v>24.707858711583604</v>
      </c>
      <c r="D23" t="e">
        <f t="shared" si="5"/>
        <v>#NUM!</v>
      </c>
      <c r="E23">
        <f t="shared" si="5"/>
        <v>86.532582548559006</v>
      </c>
      <c r="F23">
        <f t="shared" si="5"/>
        <v>0.91729774302860145</v>
      </c>
      <c r="G23">
        <f t="shared" si="5"/>
        <v>65.833911234674545</v>
      </c>
      <c r="H23" s="2">
        <f t="shared" si="5"/>
        <v>32.544351090948169</v>
      </c>
      <c r="I23" s="2">
        <f t="shared" si="5"/>
        <v>2.5883580313068899</v>
      </c>
      <c r="J23" s="2">
        <f t="shared" si="5"/>
        <v>40.478906397343628</v>
      </c>
      <c r="K23">
        <f t="shared" si="5"/>
        <v>275.23056431760858</v>
      </c>
      <c r="L23">
        <f t="shared" si="5"/>
        <v>218.33643123746879</v>
      </c>
      <c r="O23">
        <v>32.544351090948169</v>
      </c>
      <c r="P23">
        <v>2.5883580313068899</v>
      </c>
      <c r="Q23">
        <v>40.478906397343628</v>
      </c>
    </row>
    <row r="24" spans="1:20" x14ac:dyDescent="0.2">
      <c r="A24" t="s">
        <v>2</v>
      </c>
      <c r="B24" t="e">
        <f t="shared" si="5"/>
        <v>#NUM!</v>
      </c>
      <c r="C24">
        <f t="shared" si="5"/>
        <v>119.04554865815798</v>
      </c>
      <c r="D24" t="e">
        <f t="shared" si="5"/>
        <v>#NUM!</v>
      </c>
      <c r="E24">
        <f t="shared" si="5"/>
        <v>82.714613840409314</v>
      </c>
      <c r="F24">
        <f t="shared" si="5"/>
        <v>-2.4123022650034702</v>
      </c>
      <c r="G24">
        <f t="shared" si="5"/>
        <v>69.543935935742667</v>
      </c>
      <c r="H24" s="2">
        <f t="shared" si="5"/>
        <v>47.617216119925359</v>
      </c>
      <c r="I24" s="2">
        <f t="shared" si="5"/>
        <v>-1.5814575772818302</v>
      </c>
      <c r="J24" s="2">
        <f t="shared" si="5"/>
        <v>35.178125378879059</v>
      </c>
      <c r="K24">
        <f t="shared" si="5"/>
        <v>130.3210069781905</v>
      </c>
      <c r="L24">
        <f t="shared" si="5"/>
        <v>136.57233543872374</v>
      </c>
      <c r="O24">
        <v>47.617216119925359</v>
      </c>
      <c r="P24">
        <f>24.7/10</f>
        <v>2.4699999999999998</v>
      </c>
      <c r="Q24">
        <v>35.178125378879059</v>
      </c>
    </row>
    <row r="25" spans="1:20" x14ac:dyDescent="0.2">
      <c r="A25" t="s">
        <v>3</v>
      </c>
      <c r="B25" t="e">
        <f t="shared" si="5"/>
        <v>#NUM!</v>
      </c>
      <c r="C25">
        <f t="shared" si="5"/>
        <v>203.70518518755554</v>
      </c>
      <c r="D25" t="e">
        <f t="shared" si="5"/>
        <v>#NUM!</v>
      </c>
      <c r="E25">
        <f t="shared" si="5"/>
        <v>340.23818207079745</v>
      </c>
      <c r="F25">
        <f t="shared" si="5"/>
        <v>22.116866849426419</v>
      </c>
      <c r="G25">
        <f t="shared" si="5"/>
        <v>350.61463156977175</v>
      </c>
      <c r="H25" s="2">
        <f t="shared" si="5"/>
        <v>150.3764812519567</v>
      </c>
      <c r="I25" s="2">
        <f t="shared" si="5"/>
        <v>8.4704784201665042</v>
      </c>
      <c r="J25" s="2">
        <f t="shared" si="5"/>
        <v>149.30154736824824</v>
      </c>
      <c r="K25">
        <f t="shared" si="5"/>
        <v>59.395905162559799</v>
      </c>
      <c r="L25">
        <f t="shared" si="5"/>
        <v>57.568973353024198</v>
      </c>
      <c r="O25">
        <v>150.3764812519567</v>
      </c>
      <c r="P25">
        <v>8.4704784201665042</v>
      </c>
      <c r="Q25">
        <v>149.30154736824824</v>
      </c>
    </row>
    <row r="26" spans="1:20" x14ac:dyDescent="0.2">
      <c r="A26" t="s">
        <v>4</v>
      </c>
      <c r="B26" t="e">
        <f t="shared" si="5"/>
        <v>#NUM!</v>
      </c>
      <c r="C26">
        <f t="shared" si="5"/>
        <v>137.6214050028947</v>
      </c>
      <c r="D26" t="e">
        <f t="shared" si="5"/>
        <v>#NUM!</v>
      </c>
      <c r="E26">
        <f t="shared" si="5"/>
        <v>592.88018792940466</v>
      </c>
      <c r="F26">
        <f t="shared" si="5"/>
        <v>13.554459189608759</v>
      </c>
      <c r="G26">
        <f t="shared" si="5"/>
        <v>309.36194144369017</v>
      </c>
      <c r="H26" s="2">
        <f t="shared" si="5"/>
        <v>178.01773565609153</v>
      </c>
      <c r="I26" s="2">
        <f t="shared" si="5"/>
        <v>5.1028627394363681</v>
      </c>
      <c r="J26" s="2">
        <f t="shared" si="5"/>
        <v>153.61479577813529</v>
      </c>
      <c r="K26">
        <f t="shared" si="5"/>
        <v>26.441012003493253</v>
      </c>
      <c r="L26">
        <f t="shared" si="5"/>
        <v>33.421058707164072</v>
      </c>
      <c r="O26">
        <v>178.01773565609153</v>
      </c>
      <c r="P26">
        <v>5.1028627394363681</v>
      </c>
      <c r="Q26">
        <v>153.61479577813529</v>
      </c>
    </row>
    <row r="27" spans="1:20" x14ac:dyDescent="0.2">
      <c r="A27" t="s">
        <v>5</v>
      </c>
      <c r="B27" t="e">
        <f t="shared" si="5"/>
        <v>#NUM!</v>
      </c>
      <c r="C27" t="e">
        <f t="shared" si="5"/>
        <v>#NUM!</v>
      </c>
      <c r="D27" t="e">
        <f t="shared" si="5"/>
        <v>#NUM!</v>
      </c>
      <c r="E27" t="e">
        <f t="shared" si="5"/>
        <v>#NUM!</v>
      </c>
      <c r="F27">
        <f t="shared" si="5"/>
        <v>43.146195649252668</v>
      </c>
      <c r="G27" t="e">
        <f t="shared" si="5"/>
        <v>#NUM!</v>
      </c>
      <c r="H27" s="2">
        <f t="shared" si="5"/>
        <v>366.85190904308183</v>
      </c>
      <c r="I27" s="2">
        <f t="shared" si="5"/>
        <v>19.536248761761044</v>
      </c>
      <c r="J27" s="2">
        <f t="shared" si="5"/>
        <v>450.89930223090306</v>
      </c>
      <c r="K27">
        <f t="shared" si="5"/>
        <v>11.007541138096734</v>
      </c>
      <c r="L27">
        <f t="shared" si="5"/>
        <v>18.678326579525123</v>
      </c>
      <c r="O27">
        <v>366.85190904308183</v>
      </c>
      <c r="P27">
        <v>19.536248761761044</v>
      </c>
      <c r="Q27">
        <v>450.89930223090306</v>
      </c>
    </row>
    <row r="28" spans="1:20" x14ac:dyDescent="0.2">
      <c r="A28" t="s">
        <v>6</v>
      </c>
      <c r="B28" t="e">
        <f t="shared" si="5"/>
        <v>#NUM!</v>
      </c>
      <c r="C28" t="e">
        <f t="shared" si="5"/>
        <v>#NUM!</v>
      </c>
      <c r="D28" t="e">
        <f t="shared" si="5"/>
        <v>#NUM!</v>
      </c>
      <c r="E28" t="e">
        <f t="shared" si="5"/>
        <v>#NUM!</v>
      </c>
      <c r="F28">
        <f t="shared" si="5"/>
        <v>63.066357411168205</v>
      </c>
      <c r="G28">
        <f t="shared" si="5"/>
        <v>9.3150780087315628</v>
      </c>
      <c r="H28" s="2">
        <f t="shared" si="5"/>
        <v>357.72582371377308</v>
      </c>
      <c r="I28" s="2">
        <f t="shared" si="5"/>
        <v>29.921470811649268</v>
      </c>
      <c r="J28" s="2">
        <f t="shared" si="5"/>
        <v>-4.070904137958073</v>
      </c>
      <c r="K28">
        <f t="shared" si="5"/>
        <v>5.9431575075361254</v>
      </c>
      <c r="L28">
        <f t="shared" si="5"/>
        <v>7.626961236611856</v>
      </c>
      <c r="O28">
        <v>357.72582371377308</v>
      </c>
      <c r="P28">
        <v>29.921470811649268</v>
      </c>
      <c r="Q28">
        <v>-4.070904137958073</v>
      </c>
    </row>
    <row r="31" spans="1:20" x14ac:dyDescent="0.2">
      <c r="A31" t="s">
        <v>47</v>
      </c>
    </row>
    <row r="32" spans="1:20" x14ac:dyDescent="0.2">
      <c r="A32" s="1"/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</row>
    <row r="33" spans="1:12" x14ac:dyDescent="0.2">
      <c r="A33" s="1" t="s">
        <v>0</v>
      </c>
      <c r="B33">
        <f xml:space="preserve"> -1*(-0.0012 - SQRT(-0.0000036*B3 + 0.00000165924))/0.0000018</f>
        <v>1326.5488110261308</v>
      </c>
      <c r="C33">
        <f t="shared" ref="C33:L33" si="6" xml:space="preserve"> -1*(-0.0012 - SQRT(-0.0000036*C3 + 0.00000165924))/0.0000018</f>
        <v>1158.7145414828385</v>
      </c>
      <c r="D33">
        <f t="shared" si="6"/>
        <v>1327.3901758257971</v>
      </c>
      <c r="E33">
        <f t="shared" si="6"/>
        <v>1337.4042374712913</v>
      </c>
      <c r="F33">
        <f t="shared" si="6"/>
        <v>1336.5754498437332</v>
      </c>
      <c r="G33">
        <f t="shared" si="6"/>
        <v>1335.7456355983365</v>
      </c>
      <c r="H33">
        <f t="shared" si="6"/>
        <v>1335.7456355983365</v>
      </c>
      <c r="I33">
        <f t="shared" si="6"/>
        <v>1339.0587480530487</v>
      </c>
      <c r="J33">
        <f t="shared" si="6"/>
        <v>1339.8844785390372</v>
      </c>
      <c r="K33">
        <f t="shared" si="6"/>
        <v>766.10955926784186</v>
      </c>
      <c r="L33">
        <f t="shared" si="6"/>
        <v>874.56621506016904</v>
      </c>
    </row>
    <row r="34" spans="1:12" x14ac:dyDescent="0.2">
      <c r="A34" s="1" t="s">
        <v>1</v>
      </c>
      <c r="B34" t="e">
        <f t="shared" ref="B34:L39" si="7" xml:space="preserve"> -1*(-0.0012 - SQRT(-0.0000036*B4 + 0.00000165924))/0.0000018</f>
        <v>#NUM!</v>
      </c>
      <c r="C34">
        <f t="shared" si="7"/>
        <v>1308.6254746217496</v>
      </c>
      <c r="D34" t="e">
        <f t="shared" si="7"/>
        <v>#NUM!</v>
      </c>
      <c r="E34">
        <f t="shared" si="7"/>
        <v>1246.8007507847742</v>
      </c>
      <c r="F34">
        <f t="shared" si="7"/>
        <v>1332.4160355903048</v>
      </c>
      <c r="G34">
        <f t="shared" si="7"/>
        <v>1267.4994220986587</v>
      </c>
      <c r="H34">
        <f t="shared" si="7"/>
        <v>1300.7889822423851</v>
      </c>
      <c r="I34">
        <f t="shared" si="7"/>
        <v>1330.7449753020264</v>
      </c>
      <c r="J34">
        <f t="shared" si="7"/>
        <v>1292.8544269359895</v>
      </c>
      <c r="K34">
        <f t="shared" si="7"/>
        <v>1058.1027690157246</v>
      </c>
      <c r="L34">
        <f t="shared" si="7"/>
        <v>1114.9969020958645</v>
      </c>
    </row>
    <row r="35" spans="1:12" x14ac:dyDescent="0.2">
      <c r="A35" s="1" t="s">
        <v>2</v>
      </c>
      <c r="B35" t="e">
        <f t="shared" si="7"/>
        <v>#NUM!</v>
      </c>
      <c r="C35">
        <f t="shared" si="7"/>
        <v>1214.2877846751753</v>
      </c>
      <c r="D35" t="e">
        <f t="shared" si="7"/>
        <v>#NUM!</v>
      </c>
      <c r="E35">
        <f t="shared" si="7"/>
        <v>1250.6187194929239</v>
      </c>
      <c r="F35">
        <f t="shared" si="7"/>
        <v>1335.7456355983365</v>
      </c>
      <c r="G35">
        <f t="shared" si="7"/>
        <v>1263.7893973975906</v>
      </c>
      <c r="H35">
        <f t="shared" si="7"/>
        <v>1285.7161172134081</v>
      </c>
      <c r="I35">
        <f t="shared" si="7"/>
        <v>1334.914790910615</v>
      </c>
      <c r="J35">
        <f t="shared" si="7"/>
        <v>1298.1552079544542</v>
      </c>
      <c r="K35">
        <f t="shared" si="7"/>
        <v>1203.0123263551429</v>
      </c>
      <c r="L35">
        <f t="shared" si="7"/>
        <v>1196.7609978946095</v>
      </c>
    </row>
    <row r="36" spans="1:12" x14ac:dyDescent="0.2">
      <c r="A36" s="1" t="s">
        <v>3</v>
      </c>
      <c r="B36" t="e">
        <f t="shared" si="7"/>
        <v>#NUM!</v>
      </c>
      <c r="C36">
        <f t="shared" si="7"/>
        <v>1129.6281481457777</v>
      </c>
      <c r="D36" t="e">
        <f t="shared" si="7"/>
        <v>#NUM!</v>
      </c>
      <c r="E36">
        <f t="shared" si="7"/>
        <v>993.09515126253575</v>
      </c>
      <c r="F36">
        <f t="shared" si="7"/>
        <v>1311.216466483907</v>
      </c>
      <c r="G36">
        <f t="shared" si="7"/>
        <v>982.71870176356151</v>
      </c>
      <c r="H36">
        <f t="shared" si="7"/>
        <v>1182.9568520813766</v>
      </c>
      <c r="I36">
        <f t="shared" si="7"/>
        <v>1324.862854913167</v>
      </c>
      <c r="J36">
        <f t="shared" si="7"/>
        <v>1184.0317859650852</v>
      </c>
      <c r="K36">
        <f t="shared" si="7"/>
        <v>1273.9374281707733</v>
      </c>
      <c r="L36">
        <f t="shared" si="7"/>
        <v>1275.7643599803089</v>
      </c>
    </row>
    <row r="37" spans="1:12" x14ac:dyDescent="0.2">
      <c r="A37" s="1" t="s">
        <v>4</v>
      </c>
      <c r="B37" t="e">
        <f t="shared" si="7"/>
        <v>#NUM!</v>
      </c>
      <c r="C37">
        <f t="shared" si="7"/>
        <v>1195.7119283304387</v>
      </c>
      <c r="D37" t="e">
        <f t="shared" si="7"/>
        <v>#NUM!</v>
      </c>
      <c r="E37">
        <f t="shared" si="7"/>
        <v>740.4531454039286</v>
      </c>
      <c r="F37">
        <f t="shared" si="7"/>
        <v>1319.7788741437246</v>
      </c>
      <c r="G37">
        <f t="shared" si="7"/>
        <v>1023.9713918896432</v>
      </c>
      <c r="H37">
        <f t="shared" si="7"/>
        <v>1155.3155976772418</v>
      </c>
      <c r="I37">
        <f t="shared" si="7"/>
        <v>1328.2304705938971</v>
      </c>
      <c r="J37">
        <f t="shared" si="7"/>
        <v>1179.7185375551978</v>
      </c>
      <c r="K37">
        <f t="shared" si="7"/>
        <v>1306.8923213298399</v>
      </c>
      <c r="L37">
        <f t="shared" si="7"/>
        <v>1299.9122746261692</v>
      </c>
    </row>
    <row r="38" spans="1:12" x14ac:dyDescent="0.2">
      <c r="A38" s="1" t="s">
        <v>5</v>
      </c>
      <c r="B38" t="e">
        <f t="shared" si="7"/>
        <v>#NUM!</v>
      </c>
      <c r="C38" t="e">
        <f t="shared" si="7"/>
        <v>#NUM!</v>
      </c>
      <c r="D38" t="e">
        <f t="shared" si="7"/>
        <v>#NUM!</v>
      </c>
      <c r="E38" t="e">
        <f t="shared" si="7"/>
        <v>#NUM!</v>
      </c>
      <c r="F38">
        <f t="shared" si="7"/>
        <v>1290.1871376840807</v>
      </c>
      <c r="G38" t="e">
        <f t="shared" si="7"/>
        <v>#NUM!</v>
      </c>
      <c r="H38">
        <f t="shared" si="7"/>
        <v>966.48142429025143</v>
      </c>
      <c r="I38">
        <f t="shared" si="7"/>
        <v>1313.7970845715724</v>
      </c>
      <c r="J38">
        <f t="shared" si="7"/>
        <v>882.43403110243025</v>
      </c>
      <c r="K38">
        <f t="shared" si="7"/>
        <v>1322.3257921952363</v>
      </c>
      <c r="L38">
        <f t="shared" si="7"/>
        <v>1314.6550067538083</v>
      </c>
    </row>
    <row r="39" spans="1:12" x14ac:dyDescent="0.2">
      <c r="A39" s="1" t="s">
        <v>6</v>
      </c>
      <c r="B39" t="e">
        <f t="shared" si="7"/>
        <v>#NUM!</v>
      </c>
      <c r="C39" t="e">
        <f t="shared" si="7"/>
        <v>#NUM!</v>
      </c>
      <c r="D39" t="e">
        <f t="shared" si="7"/>
        <v>#NUM!</v>
      </c>
      <c r="E39" t="e">
        <f t="shared" si="7"/>
        <v>#NUM!</v>
      </c>
      <c r="F39">
        <f t="shared" si="7"/>
        <v>1270.2669759221651</v>
      </c>
      <c r="G39">
        <f t="shared" si="7"/>
        <v>1324.0182553246018</v>
      </c>
      <c r="H39">
        <f t="shared" si="7"/>
        <v>975.60750961956023</v>
      </c>
      <c r="I39">
        <f t="shared" si="7"/>
        <v>1303.411862521684</v>
      </c>
      <c r="J39">
        <f t="shared" si="7"/>
        <v>1337.4042374712913</v>
      </c>
      <c r="K39">
        <f t="shared" si="7"/>
        <v>1327.3901758257971</v>
      </c>
      <c r="L39">
        <f t="shared" si="7"/>
        <v>1325.7063720967215</v>
      </c>
    </row>
    <row r="41" spans="1:12" x14ac:dyDescent="0.2">
      <c r="A41" s="1" t="s">
        <v>48</v>
      </c>
    </row>
    <row r="42" spans="1:12" x14ac:dyDescent="0.2">
      <c r="A42" s="1"/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</row>
    <row r="43" spans="1:12" x14ac:dyDescent="0.2">
      <c r="A43" s="1" t="s">
        <v>0</v>
      </c>
      <c r="B43">
        <f xml:space="preserve"> (B3 - 0.0773)/0.0008</f>
        <v>-10.374999999999984</v>
      </c>
      <c r="C43">
        <f t="shared" ref="C43:L43" si="8" xml:space="preserve"> (C3 - 0.0773)/0.0008</f>
        <v>207.125</v>
      </c>
      <c r="D43">
        <f t="shared" si="8"/>
        <v>-11.624999999999986</v>
      </c>
      <c r="E43">
        <f t="shared" si="8"/>
        <v>-26.624999999999989</v>
      </c>
      <c r="F43">
        <f t="shared" si="8"/>
        <v>-25.374999999999989</v>
      </c>
      <c r="G43">
        <f t="shared" si="8"/>
        <v>-24.124999999999986</v>
      </c>
      <c r="H43">
        <f t="shared" si="8"/>
        <v>-24.124999999999986</v>
      </c>
      <c r="I43">
        <f t="shared" si="8"/>
        <v>-29.124999999999993</v>
      </c>
      <c r="J43">
        <f t="shared" si="8"/>
        <v>-30.374999999999993</v>
      </c>
      <c r="K43">
        <f t="shared" si="8"/>
        <v>468.375</v>
      </c>
      <c r="L43">
        <f t="shared" si="8"/>
        <v>430.875</v>
      </c>
    </row>
    <row r="44" spans="1:12" x14ac:dyDescent="0.2">
      <c r="A44" s="1" t="s">
        <v>1</v>
      </c>
      <c r="B44">
        <f t="shared" ref="B44:L49" si="9" xml:space="preserve"> (B4 - 0.0773)/0.0008</f>
        <v>810.87499999999989</v>
      </c>
      <c r="C44">
        <f t="shared" si="9"/>
        <v>15.875000000000004</v>
      </c>
      <c r="D44">
        <f t="shared" si="9"/>
        <v>620.87499999999989</v>
      </c>
      <c r="E44">
        <f t="shared" si="9"/>
        <v>100.875</v>
      </c>
      <c r="F44">
        <f t="shared" si="9"/>
        <v>-19.124999999999993</v>
      </c>
      <c r="G44">
        <f t="shared" si="9"/>
        <v>73.375000000000014</v>
      </c>
      <c r="H44">
        <f t="shared" si="9"/>
        <v>27.125000000000011</v>
      </c>
      <c r="I44">
        <f t="shared" si="9"/>
        <v>-16.624999999999989</v>
      </c>
      <c r="J44">
        <f t="shared" si="9"/>
        <v>38.375000000000007</v>
      </c>
      <c r="K44">
        <f t="shared" si="9"/>
        <v>307.125</v>
      </c>
      <c r="L44">
        <f t="shared" si="9"/>
        <v>253.37500000000006</v>
      </c>
    </row>
    <row r="45" spans="1:12" x14ac:dyDescent="0.2">
      <c r="A45" s="1" t="s">
        <v>2</v>
      </c>
      <c r="B45">
        <f t="shared" si="9"/>
        <v>784.62499999999989</v>
      </c>
      <c r="C45">
        <f t="shared" si="9"/>
        <v>142.125</v>
      </c>
      <c r="D45">
        <f t="shared" si="9"/>
        <v>784.62499999999989</v>
      </c>
      <c r="E45">
        <f t="shared" si="9"/>
        <v>95.875</v>
      </c>
      <c r="F45">
        <f t="shared" si="9"/>
        <v>-24.124999999999986</v>
      </c>
      <c r="G45">
        <f t="shared" si="9"/>
        <v>78.375000000000014</v>
      </c>
      <c r="H45">
        <f t="shared" si="9"/>
        <v>48.375000000000014</v>
      </c>
      <c r="I45">
        <f t="shared" si="9"/>
        <v>-22.874999999999996</v>
      </c>
      <c r="J45">
        <f t="shared" si="9"/>
        <v>30.874999999999996</v>
      </c>
      <c r="K45">
        <f t="shared" si="9"/>
        <v>155.87500000000003</v>
      </c>
      <c r="L45">
        <f t="shared" si="9"/>
        <v>163.37499999999997</v>
      </c>
    </row>
    <row r="46" spans="1:12" x14ac:dyDescent="0.2">
      <c r="A46" s="1" t="s">
        <v>3</v>
      </c>
      <c r="B46">
        <f t="shared" si="9"/>
        <v>1773.375</v>
      </c>
      <c r="C46">
        <f t="shared" si="9"/>
        <v>238.37500000000003</v>
      </c>
      <c r="D46">
        <f t="shared" si="9"/>
        <v>1433.375</v>
      </c>
      <c r="E46">
        <f t="shared" si="9"/>
        <v>359.625</v>
      </c>
      <c r="F46">
        <f t="shared" si="9"/>
        <v>12.125</v>
      </c>
      <c r="G46">
        <f t="shared" si="9"/>
        <v>367.125</v>
      </c>
      <c r="H46">
        <f t="shared" si="9"/>
        <v>179.62499999999997</v>
      </c>
      <c r="I46">
        <f t="shared" si="9"/>
        <v>-7.875</v>
      </c>
      <c r="J46">
        <f t="shared" si="9"/>
        <v>178.37499999999997</v>
      </c>
      <c r="K46">
        <f t="shared" si="9"/>
        <v>64.625000000000014</v>
      </c>
      <c r="L46">
        <f t="shared" si="9"/>
        <v>62.125000000000007</v>
      </c>
    </row>
    <row r="47" spans="1:12" x14ac:dyDescent="0.2">
      <c r="A47" s="1" t="s">
        <v>4</v>
      </c>
      <c r="B47">
        <f t="shared" si="9"/>
        <v>1928.3750000000002</v>
      </c>
      <c r="C47">
        <f t="shared" si="9"/>
        <v>164.62499999999997</v>
      </c>
      <c r="D47">
        <f t="shared" si="9"/>
        <v>1588.3750000000002</v>
      </c>
      <c r="E47">
        <f t="shared" si="9"/>
        <v>473.375</v>
      </c>
      <c r="F47">
        <f t="shared" si="9"/>
        <v>-0.37499999999999339</v>
      </c>
      <c r="G47">
        <f t="shared" si="9"/>
        <v>335.875</v>
      </c>
      <c r="H47">
        <f t="shared" si="9"/>
        <v>210.875</v>
      </c>
      <c r="I47">
        <f t="shared" si="9"/>
        <v>-12.874999999999986</v>
      </c>
      <c r="J47">
        <f t="shared" si="9"/>
        <v>183.375</v>
      </c>
      <c r="K47">
        <f t="shared" si="9"/>
        <v>18.375000000000004</v>
      </c>
      <c r="L47">
        <f t="shared" si="9"/>
        <v>28.375000000000014</v>
      </c>
    </row>
    <row r="48" spans="1:12" x14ac:dyDescent="0.2">
      <c r="A48" s="1" t="s">
        <v>5</v>
      </c>
      <c r="B48">
        <f t="shared" si="9"/>
        <v>2348.375</v>
      </c>
      <c r="C48">
        <f t="shared" si="9"/>
        <v>699.62499999999989</v>
      </c>
      <c r="D48">
        <f t="shared" si="9"/>
        <v>1992.125</v>
      </c>
      <c r="E48">
        <f t="shared" si="9"/>
        <v>727.125</v>
      </c>
      <c r="F48">
        <f t="shared" si="9"/>
        <v>42.125000000000007</v>
      </c>
      <c r="G48">
        <f t="shared" si="9"/>
        <v>720.875</v>
      </c>
      <c r="H48">
        <f t="shared" si="9"/>
        <v>378.375</v>
      </c>
      <c r="I48">
        <f t="shared" si="9"/>
        <v>8.3750000000000142</v>
      </c>
      <c r="J48">
        <f t="shared" si="9"/>
        <v>427.125</v>
      </c>
      <c r="K48">
        <f t="shared" si="9"/>
        <v>-4.1249999999999964</v>
      </c>
      <c r="L48">
        <f t="shared" si="9"/>
        <v>7.1250000000000133</v>
      </c>
    </row>
    <row r="49" spans="1:12" x14ac:dyDescent="0.2">
      <c r="A49" s="1" t="s">
        <v>6</v>
      </c>
      <c r="B49">
        <f t="shared" si="9"/>
        <v>2212.125</v>
      </c>
      <c r="C49">
        <f t="shared" si="9"/>
        <v>580.875</v>
      </c>
      <c r="D49">
        <f t="shared" si="9"/>
        <v>1819.625</v>
      </c>
      <c r="E49">
        <f t="shared" si="9"/>
        <v>704.62499999999989</v>
      </c>
      <c r="F49">
        <f t="shared" si="9"/>
        <v>69.625000000000014</v>
      </c>
      <c r="G49">
        <f t="shared" si="9"/>
        <v>-6.6249999999999982</v>
      </c>
      <c r="H49">
        <f t="shared" si="9"/>
        <v>372.125</v>
      </c>
      <c r="I49">
        <f t="shared" si="9"/>
        <v>23.375000000000011</v>
      </c>
      <c r="J49">
        <f t="shared" si="9"/>
        <v>-26.624999999999989</v>
      </c>
      <c r="K49">
        <f t="shared" si="9"/>
        <v>-11.624999999999986</v>
      </c>
      <c r="L49">
        <f t="shared" si="9"/>
        <v>-9.124999999999984</v>
      </c>
    </row>
    <row r="51" spans="1:12" x14ac:dyDescent="0.2">
      <c r="B51">
        <f>B48/10</f>
        <v>234.83750000000001</v>
      </c>
      <c r="C51">
        <f t="shared" ref="C51:D51" si="10">C48/10</f>
        <v>69.962499999999991</v>
      </c>
      <c r="D51">
        <f t="shared" si="10"/>
        <v>199.21250000000001</v>
      </c>
      <c r="G51">
        <f>G48/2</f>
        <v>360.4375</v>
      </c>
    </row>
    <row r="52" spans="1:12" x14ac:dyDescent="0.2">
      <c r="B52">
        <f>B49/10</f>
        <v>221.21250000000001</v>
      </c>
      <c r="C52">
        <f t="shared" ref="C52:D52" si="11">C49/10</f>
        <v>58.087499999999999</v>
      </c>
      <c r="D52">
        <f t="shared" si="11"/>
        <v>181.96250000000001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KJ_IL6_230123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Johnson</cp:lastModifiedBy>
  <dcterms:created xsi:type="dcterms:W3CDTF">2023-01-27T16:27:32Z</dcterms:created>
  <dcterms:modified xsi:type="dcterms:W3CDTF">2023-01-27T19:33:55Z</dcterms:modified>
</cp:coreProperties>
</file>