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hicagoedu-my.sharepoint.com/personal/katej_uchicago_edu/Documents/Projects/U01/Code/Git_Hub/polysome-seq/input/other/"/>
    </mc:Choice>
  </mc:AlternateContent>
  <xr:revisionPtr revIDLastSave="59" documentId="8_{4A131A8C-4051-FA45-9C73-D494FBEDA487}" xr6:coauthVersionLast="47" xr6:coauthVersionMax="47" xr10:uidLastSave="{E3A80387-59A1-B64A-9BD6-BD57B885E5AF}"/>
  <bookViews>
    <workbookView xWindow="340" yWindow="680" windowWidth="18860" windowHeight="10220" xr2:uid="{A0A99952-8B26-A34E-9AAE-4AB2E4249526}"/>
  </bookViews>
  <sheets>
    <sheet name="RNA 12_10_2024 4_23_17 P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S16" i="1"/>
  <c r="S17" i="1"/>
  <c r="S18" i="1"/>
  <c r="S19" i="1"/>
  <c r="S20" i="1"/>
  <c r="S21" i="1"/>
  <c r="S22" i="1"/>
  <c r="S23" i="1"/>
  <c r="S24" i="1"/>
  <c r="S25" i="1"/>
  <c r="S14" i="1"/>
  <c r="R15" i="1"/>
  <c r="R16" i="1"/>
  <c r="R17" i="1"/>
  <c r="R18" i="1"/>
  <c r="R19" i="1"/>
  <c r="R20" i="1"/>
  <c r="R21" i="1"/>
  <c r="R22" i="1"/>
  <c r="R23" i="1"/>
  <c r="R24" i="1"/>
  <c r="R25" i="1"/>
  <c r="R1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2" i="1"/>
  <c r="S2" i="1" s="1"/>
</calcChain>
</file>

<file path=xl/sharedStrings.xml><?xml version="1.0" encoding="utf-8"?>
<sst xmlns="http://schemas.openxmlformats.org/spreadsheetml/2006/main" count="129" uniqueCount="95">
  <si>
    <t>Date</t>
  </si>
  <si>
    <t>Sample Name</t>
  </si>
  <si>
    <t>Nucleic Acid(ng/uL)</t>
  </si>
  <si>
    <t>A260/A280</t>
  </si>
  <si>
    <t>A260/A230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</si>
  <si>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</si>
  <si>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</si>
  <si>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</si>
  <si>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</si>
  <si>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</si>
  <si>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</si>
  <si>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</si>
  <si>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</si>
  <si>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</si>
  <si>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</si>
  <si>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</si>
  <si>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</si>
  <si>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</si>
  <si>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</si>
  <si>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</si>
  <si>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</si>
  <si>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Description</t>
  </si>
  <si>
    <t>NaOAc Cleanup</t>
  </si>
  <si>
    <t>Volume to reach 100ng?</t>
  </si>
  <si>
    <t>Volume to reach 10uL?</t>
  </si>
  <si>
    <t>sgScr-g1-R1-input</t>
  </si>
  <si>
    <t>sgScr-g1-R2-input</t>
  </si>
  <si>
    <t>sgScr-g2-R1-input</t>
  </si>
  <si>
    <t>sgScr-g2-R2-input</t>
  </si>
  <si>
    <t>No</t>
  </si>
  <si>
    <t>Yes</t>
  </si>
  <si>
    <t>sgCtu1-g1-R1-input</t>
  </si>
  <si>
    <t>sgCtu1-g1-R2-input</t>
  </si>
  <si>
    <t>sgCtu1-g2-R1-input</t>
  </si>
  <si>
    <t>sgCtu1-g2-R2-input</t>
  </si>
  <si>
    <t>sgCtu2-g1-R1-input</t>
  </si>
  <si>
    <t>sgCtu2-g1-R2-input</t>
  </si>
  <si>
    <t>sgCtu2-g2-R1-input</t>
  </si>
  <si>
    <t>sgCtu2-g2-R2-input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</si>
  <si>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</si>
  <si>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</si>
  <si>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</si>
  <si>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</si>
  <si>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</si>
  <si>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</si>
  <si>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</si>
  <si>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</si>
  <si>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sgScr-g1-R1-polysome</t>
  </si>
  <si>
    <t>sgScr-g1-R2-polysome</t>
  </si>
  <si>
    <t>sgScr-g2-R1-polysome</t>
  </si>
  <si>
    <t>sgScr-g2-R2-polysome</t>
  </si>
  <si>
    <t>sgCtu1-g1-R1-polysome</t>
  </si>
  <si>
    <t>sgCtu1-g1-R2-polysome</t>
  </si>
  <si>
    <t>sgCtu1-g2-R1-polysome</t>
  </si>
  <si>
    <t>sgCtu1-g2-R2-polysome</t>
  </si>
  <si>
    <t>sgCtu2-g1-R1-polysome</t>
  </si>
  <si>
    <t>sgCtu2-g1-R2-polysome</t>
  </si>
  <si>
    <t>sgCtu2-g2-R1-polysome</t>
  </si>
  <si>
    <t>sgCtu2-g2-R2-polysome</t>
  </si>
  <si>
    <t>Notes</t>
  </si>
  <si>
    <t>Glycoblue contaminant</t>
  </si>
  <si>
    <t>Group Number</t>
  </si>
  <si>
    <t>Extracted 12/7/24; nanodrop 12/11</t>
  </si>
  <si>
    <t>Sample</t>
  </si>
  <si>
    <t>Input - 1</t>
  </si>
  <si>
    <t>Input - 2</t>
  </si>
  <si>
    <t>Input - 3</t>
  </si>
  <si>
    <t>Input - 4</t>
  </si>
  <si>
    <t>Input - 5</t>
  </si>
  <si>
    <t>Input - 6</t>
  </si>
  <si>
    <t>Input - 7</t>
  </si>
  <si>
    <t>Input - 8</t>
  </si>
  <si>
    <t>Input - 9</t>
  </si>
  <si>
    <t>Input - 10</t>
  </si>
  <si>
    <t>Input - 11</t>
  </si>
  <si>
    <t>Input - 12</t>
  </si>
  <si>
    <t>Polysome - 1</t>
  </si>
  <si>
    <t>Polysome - 2</t>
  </si>
  <si>
    <t>Polysome - 3</t>
  </si>
  <si>
    <t>Polysome - 4</t>
  </si>
  <si>
    <t>Polysome - 5</t>
  </si>
  <si>
    <t>Polysome - 6</t>
  </si>
  <si>
    <t>Polysome - 7</t>
  </si>
  <si>
    <t>Polysome - 8</t>
  </si>
  <si>
    <t>Polysome - 9</t>
  </si>
  <si>
    <t>Polysome - 10</t>
  </si>
  <si>
    <t>Polysome - 11</t>
  </si>
  <si>
    <t>Polysome - 12</t>
  </si>
  <si>
    <t>Remaining volume</t>
  </si>
  <si>
    <t>Remaining ng</t>
  </si>
  <si>
    <t>Tapestation uL</t>
  </si>
  <si>
    <t>Elution Volume (uL)</t>
  </si>
  <si>
    <t>Amount used</t>
  </si>
  <si>
    <t>Taken out</t>
  </si>
  <si>
    <t>make 200ng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</si>
</sst>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9" fillId="0" borderId="0" xfId="0" applyFont="1"/>
    <xf numFmtId="0" fontId="19" fillId="34" borderId="10" xfId="0" applyFont="1" applyFill="1" applyBorder="1"/>
    <xf numFmtId="2" fontId="0" fillId="0" borderId="10" xfId="0" applyNumberFormat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0BB3-5E2F-6C43-9321-1D9575B8E110}">
  <sheetPr>
    <pageSetUpPr fitToPage="1"/>
  </sheetPr>
  <dimension ref="A1:T25"/>
  <sheetViews>
    <sheetView tabSelected="1" topLeftCell="I12" zoomScale="68" workbookViewId="0">
      <selection activeCell="S29" sqref="S29"/>
    </sheetView>
  </sheetViews>
  <sheetFormatPr baseColWidth="10" defaultRowHeight="16" x14ac:dyDescent="0.2"/>
  <cols>
    <col min="1" max="1" width="10.83203125" style="1"/>
    <col min="2" max="2" width="12.33203125" bestFit="1" customWidth="1"/>
    <col min="3" max="3" width="12.33203125" customWidth="1"/>
    <col min="4" max="4" width="24.83203125" bestFit="1" customWidth="1"/>
    <col min="5" max="5" width="14" bestFit="1" customWidth="1"/>
    <col min="6" max="6" width="16.83203125" bestFit="1" customWidth="1"/>
    <col min="7" max="9" width="13.1640625" customWidth="1"/>
    <col min="10" max="10" width="29.6640625" bestFit="1" customWidth="1"/>
    <col min="11" max="11" width="17.5" bestFit="1" customWidth="1"/>
    <col min="15" max="15" width="15.83203125" bestFit="1" customWidth="1"/>
    <col min="16" max="16" width="15.83203125" customWidth="1"/>
    <col min="17" max="17" width="18" style="3" bestFit="1" customWidth="1"/>
    <col min="18" max="18" width="20.33203125" bestFit="1" customWidth="1"/>
    <col min="19" max="19" width="19.33203125" style="7" bestFit="1" customWidth="1"/>
  </cols>
  <sheetData>
    <row r="1" spans="1:20" x14ac:dyDescent="0.2">
      <c r="A1" s="1" t="s">
        <v>0</v>
      </c>
      <c r="B1" t="s">
        <v>1</v>
      </c>
      <c r="C1" t="s">
        <v>61</v>
      </c>
      <c r="D1" t="s">
        <v>21</v>
      </c>
      <c r="E1" t="s">
        <v>22</v>
      </c>
      <c r="F1" t="s">
        <v>91</v>
      </c>
      <c r="G1" t="s">
        <v>92</v>
      </c>
      <c r="H1" t="s">
        <v>93</v>
      </c>
      <c r="I1" t="s">
        <v>90</v>
      </c>
      <c r="J1" t="s">
        <v>59</v>
      </c>
      <c r="K1" t="s">
        <v>2</v>
      </c>
      <c r="L1" t="s">
        <v>3</v>
      </c>
      <c r="M1" t="s">
        <v>4</v>
      </c>
      <c r="O1" t="s">
        <v>88</v>
      </c>
      <c r="P1" t="s">
        <v>89</v>
      </c>
      <c r="Q1" s="4" t="s">
        <v>63</v>
      </c>
      <c r="R1" s="4" t="s">
        <v>23</v>
      </c>
      <c r="S1" s="6" t="s">
        <v>24</v>
      </c>
    </row>
    <row r="2" spans="1:20" x14ac:dyDescent="0.2">
      <c r="A2" s="1">
        <v>45636.682835648149</v>
      </c>
      <c r="B2" t="s">
        <v>5</v>
      </c>
      <c r="C2">
        <v>1</v>
      </c>
      <c r="D2" t="s">
        <v>25</v>
      </c>
      <c r="E2" t="s">
        <v>30</v>
      </c>
      <c r="F2">
        <v>5</v>
      </c>
      <c r="G2">
        <v>1</v>
      </c>
      <c r="H2">
        <v>3</v>
      </c>
      <c r="I2">
        <v>0</v>
      </c>
      <c r="K2">
        <v>106.755</v>
      </c>
      <c r="L2">
        <v>1.742</v>
      </c>
      <c r="M2">
        <v>2.3119999999999998</v>
      </c>
      <c r="O2" s="8">
        <f>F2-(G2+H2+I2)</f>
        <v>1</v>
      </c>
      <c r="P2">
        <f>O2*K2</f>
        <v>106.755</v>
      </c>
      <c r="Q2" s="4" t="s">
        <v>64</v>
      </c>
      <c r="R2" s="5">
        <f>100/K2</f>
        <v>0.93672427520959212</v>
      </c>
      <c r="S2" s="5">
        <f>10-R2</f>
        <v>9.0632757247904081</v>
      </c>
    </row>
    <row r="3" spans="1:20" x14ac:dyDescent="0.2">
      <c r="A3" s="1">
        <v>45636.683125000003</v>
      </c>
      <c r="B3" t="s">
        <v>6</v>
      </c>
      <c r="C3">
        <v>2</v>
      </c>
      <c r="D3" t="s">
        <v>26</v>
      </c>
      <c r="E3" t="s">
        <v>30</v>
      </c>
      <c r="F3">
        <v>5</v>
      </c>
      <c r="G3">
        <v>1.1000000000000001</v>
      </c>
      <c r="H3">
        <v>3</v>
      </c>
      <c r="I3">
        <v>1</v>
      </c>
      <c r="K3">
        <v>95.622</v>
      </c>
      <c r="L3">
        <v>1.776</v>
      </c>
      <c r="M3">
        <v>2.1320000000000001</v>
      </c>
      <c r="O3" s="8">
        <f t="shared" ref="O3:O25" si="0">F3-(G3+H3+I3)</f>
        <v>-9.9999999999999645E-2</v>
      </c>
      <c r="P3">
        <f t="shared" ref="P3:P25" si="1">O3*K3</f>
        <v>-9.5621999999999652</v>
      </c>
      <c r="Q3" s="4" t="s">
        <v>65</v>
      </c>
      <c r="R3" s="5">
        <f t="shared" ref="R3:R25" si="2">100/K3</f>
        <v>1.0457844429106273</v>
      </c>
      <c r="S3" s="5">
        <f t="shared" ref="S3:S25" si="3">10-R3</f>
        <v>8.9542155570893733</v>
      </c>
    </row>
    <row r="4" spans="1:20" x14ac:dyDescent="0.2">
      <c r="A4" s="1">
        <v>45636.683356481481</v>
      </c>
      <c r="B4" t="s">
        <v>7</v>
      </c>
      <c r="C4">
        <v>3</v>
      </c>
      <c r="D4" t="s">
        <v>27</v>
      </c>
      <c r="E4" t="s">
        <v>30</v>
      </c>
      <c r="F4">
        <v>5</v>
      </c>
      <c r="G4">
        <v>1.3</v>
      </c>
      <c r="H4">
        <v>3</v>
      </c>
      <c r="I4">
        <v>0</v>
      </c>
      <c r="K4">
        <v>78.995999999999995</v>
      </c>
      <c r="L4">
        <v>1.83</v>
      </c>
      <c r="M4">
        <v>1.899</v>
      </c>
      <c r="O4" s="8">
        <f t="shared" si="0"/>
        <v>0.70000000000000018</v>
      </c>
      <c r="P4">
        <f t="shared" si="1"/>
        <v>55.297200000000011</v>
      </c>
      <c r="Q4" s="4" t="s">
        <v>66</v>
      </c>
      <c r="R4" s="5">
        <f t="shared" si="2"/>
        <v>1.265886880348372</v>
      </c>
      <c r="S4" s="5">
        <f t="shared" si="3"/>
        <v>8.734113119651628</v>
      </c>
    </row>
    <row r="5" spans="1:20" x14ac:dyDescent="0.2">
      <c r="A5" s="1">
        <v>45636.683622685188</v>
      </c>
      <c r="B5" t="s">
        <v>8</v>
      </c>
      <c r="C5">
        <v>4</v>
      </c>
      <c r="D5" t="s">
        <v>28</v>
      </c>
      <c r="E5" t="s">
        <v>30</v>
      </c>
      <c r="F5">
        <v>5</v>
      </c>
      <c r="G5">
        <v>1.4</v>
      </c>
      <c r="H5">
        <v>3</v>
      </c>
      <c r="I5">
        <v>0</v>
      </c>
      <c r="K5">
        <v>75.239000000000004</v>
      </c>
      <c r="L5">
        <v>1.756</v>
      </c>
      <c r="M5">
        <v>2.1040000000000001</v>
      </c>
      <c r="O5" s="8">
        <f t="shared" si="0"/>
        <v>0.59999999999999964</v>
      </c>
      <c r="P5">
        <f t="shared" si="1"/>
        <v>45.143399999999978</v>
      </c>
      <c r="Q5" s="4" t="s">
        <v>67</v>
      </c>
      <c r="R5" s="5">
        <f t="shared" si="2"/>
        <v>1.329097941227289</v>
      </c>
      <c r="S5" s="5">
        <f t="shared" si="3"/>
        <v>8.670902058772711</v>
      </c>
    </row>
    <row r="6" spans="1:20" x14ac:dyDescent="0.2">
      <c r="A6" s="1">
        <v>45636.683888888889</v>
      </c>
      <c r="B6" t="s">
        <v>9</v>
      </c>
      <c r="C6">
        <v>5</v>
      </c>
      <c r="D6" t="s">
        <v>31</v>
      </c>
      <c r="E6" t="s">
        <v>30</v>
      </c>
      <c r="F6">
        <v>5</v>
      </c>
      <c r="G6">
        <v>1</v>
      </c>
      <c r="H6">
        <v>3</v>
      </c>
      <c r="I6">
        <v>0</v>
      </c>
      <c r="K6">
        <v>104.27800000000001</v>
      </c>
      <c r="L6">
        <v>1.8149999999999999</v>
      </c>
      <c r="M6">
        <v>2.2890000000000001</v>
      </c>
      <c r="O6" s="8">
        <f t="shared" si="0"/>
        <v>1</v>
      </c>
      <c r="P6">
        <f t="shared" si="1"/>
        <v>104.27800000000001</v>
      </c>
      <c r="Q6" s="4" t="s">
        <v>68</v>
      </c>
      <c r="R6" s="5">
        <f t="shared" si="2"/>
        <v>0.95897504746926476</v>
      </c>
      <c r="S6" s="5">
        <f t="shared" si="3"/>
        <v>9.0410249525307353</v>
      </c>
    </row>
    <row r="7" spans="1:20" x14ac:dyDescent="0.2">
      <c r="A7" s="1">
        <v>45636.684178240743</v>
      </c>
      <c r="B7" t="s">
        <v>10</v>
      </c>
      <c r="C7">
        <v>6</v>
      </c>
      <c r="D7" t="s">
        <v>32</v>
      </c>
      <c r="E7" t="s">
        <v>30</v>
      </c>
      <c r="F7">
        <v>5</v>
      </c>
      <c r="G7">
        <v>1.1000000000000001</v>
      </c>
      <c r="H7">
        <v>3</v>
      </c>
      <c r="I7">
        <v>0</v>
      </c>
      <c r="K7">
        <v>91.02</v>
      </c>
      <c r="L7">
        <v>1.7869999999999999</v>
      </c>
      <c r="M7">
        <v>2.2210000000000001</v>
      </c>
      <c r="O7" s="8">
        <f t="shared" si="0"/>
        <v>0.90000000000000036</v>
      </c>
      <c r="P7">
        <f t="shared" si="1"/>
        <v>81.918000000000035</v>
      </c>
      <c r="Q7" s="4" t="s">
        <v>69</v>
      </c>
      <c r="R7" s="5">
        <f t="shared" si="2"/>
        <v>1.0986596352450011</v>
      </c>
      <c r="S7" s="5">
        <f t="shared" si="3"/>
        <v>8.9013403647549989</v>
      </c>
    </row>
    <row r="8" spans="1:20" x14ac:dyDescent="0.2">
      <c r="A8" s="1">
        <v>45636.691851851851</v>
      </c>
      <c r="B8" t="s">
        <v>11</v>
      </c>
      <c r="C8">
        <v>7</v>
      </c>
      <c r="D8" t="s">
        <v>33</v>
      </c>
      <c r="E8" t="s">
        <v>30</v>
      </c>
      <c r="F8">
        <v>5</v>
      </c>
      <c r="G8">
        <v>1</v>
      </c>
      <c r="H8">
        <v>3</v>
      </c>
      <c r="I8">
        <v>0</v>
      </c>
      <c r="K8">
        <v>108.73</v>
      </c>
      <c r="L8">
        <v>1.911</v>
      </c>
      <c r="M8">
        <v>2.2599999999999998</v>
      </c>
      <c r="O8" s="8">
        <f t="shared" si="0"/>
        <v>1</v>
      </c>
      <c r="P8">
        <f t="shared" si="1"/>
        <v>108.73</v>
      </c>
      <c r="Q8" s="4" t="s">
        <v>70</v>
      </c>
      <c r="R8" s="5">
        <f t="shared" si="2"/>
        <v>0.91970937183849899</v>
      </c>
      <c r="S8" s="5">
        <f t="shared" si="3"/>
        <v>9.0802906281615012</v>
      </c>
    </row>
    <row r="9" spans="1:20" x14ac:dyDescent="0.2">
      <c r="A9" s="1">
        <v>45636.692094907405</v>
      </c>
      <c r="B9" t="s">
        <v>12</v>
      </c>
      <c r="C9">
        <v>8</v>
      </c>
      <c r="D9" t="s">
        <v>34</v>
      </c>
      <c r="E9" t="s">
        <v>30</v>
      </c>
      <c r="F9">
        <v>5</v>
      </c>
      <c r="G9">
        <v>0.8</v>
      </c>
      <c r="H9">
        <v>3</v>
      </c>
      <c r="I9">
        <v>0</v>
      </c>
      <c r="K9">
        <v>130.08199999999999</v>
      </c>
      <c r="L9">
        <v>1.9890000000000001</v>
      </c>
      <c r="M9">
        <v>2.0569999999999999</v>
      </c>
      <c r="O9" s="8">
        <f t="shared" si="0"/>
        <v>1.2000000000000002</v>
      </c>
      <c r="P9">
        <f t="shared" si="1"/>
        <v>156.09840000000003</v>
      </c>
      <c r="Q9" s="4" t="s">
        <v>71</v>
      </c>
      <c r="R9" s="5">
        <f t="shared" si="2"/>
        <v>0.76874586799095956</v>
      </c>
      <c r="S9" s="5">
        <f t="shared" si="3"/>
        <v>9.23125413200904</v>
      </c>
    </row>
    <row r="10" spans="1:20" x14ac:dyDescent="0.2">
      <c r="A10" s="1">
        <v>45631</v>
      </c>
      <c r="B10" t="s">
        <v>13</v>
      </c>
      <c r="C10">
        <v>9</v>
      </c>
      <c r="D10" t="s">
        <v>35</v>
      </c>
      <c r="E10" t="s">
        <v>30</v>
      </c>
      <c r="F10">
        <v>5</v>
      </c>
      <c r="G10">
        <v>1</v>
      </c>
      <c r="H10">
        <v>3</v>
      </c>
      <c r="I10">
        <v>1</v>
      </c>
      <c r="K10">
        <v>104.66800000000001</v>
      </c>
      <c r="L10">
        <v>1.901</v>
      </c>
      <c r="M10">
        <v>2.5299999999999998</v>
      </c>
      <c r="O10" s="8">
        <f t="shared" si="0"/>
        <v>0</v>
      </c>
      <c r="P10">
        <f t="shared" si="1"/>
        <v>0</v>
      </c>
      <c r="Q10" s="4" t="s">
        <v>72</v>
      </c>
      <c r="R10" s="5">
        <f t="shared" si="2"/>
        <v>0.95540184201475131</v>
      </c>
      <c r="S10" s="5">
        <f t="shared" si="3"/>
        <v>9.0445981579852486</v>
      </c>
    </row>
    <row r="11" spans="1:20" x14ac:dyDescent="0.2">
      <c r="A11" s="1">
        <v>45636.692314814813</v>
      </c>
      <c r="B11" t="s">
        <v>14</v>
      </c>
      <c r="C11">
        <v>10</v>
      </c>
      <c r="D11" t="s">
        <v>36</v>
      </c>
      <c r="E11" t="s">
        <v>30</v>
      </c>
      <c r="F11">
        <v>5</v>
      </c>
      <c r="G11">
        <v>1</v>
      </c>
      <c r="H11">
        <v>3</v>
      </c>
      <c r="I11">
        <v>0</v>
      </c>
      <c r="K11">
        <v>99.658000000000001</v>
      </c>
      <c r="L11">
        <v>1.9610000000000001</v>
      </c>
      <c r="M11">
        <v>2.169</v>
      </c>
      <c r="O11" s="8">
        <f t="shared" si="0"/>
        <v>1</v>
      </c>
      <c r="P11">
        <f t="shared" si="1"/>
        <v>99.658000000000001</v>
      </c>
      <c r="Q11" s="4" t="s">
        <v>73</v>
      </c>
      <c r="R11" s="5">
        <f t="shared" si="2"/>
        <v>1.0034317365389633</v>
      </c>
      <c r="S11" s="5">
        <f t="shared" si="3"/>
        <v>8.996568263461036</v>
      </c>
    </row>
    <row r="12" spans="1:20" x14ac:dyDescent="0.2">
      <c r="A12" s="1">
        <v>45636.692546296297</v>
      </c>
      <c r="B12" t="s">
        <v>15</v>
      </c>
      <c r="C12">
        <v>11</v>
      </c>
      <c r="D12" t="s">
        <v>37</v>
      </c>
      <c r="E12" t="s">
        <v>29</v>
      </c>
      <c r="F12">
        <v>6</v>
      </c>
      <c r="G12">
        <v>4</v>
      </c>
      <c r="H12">
        <v>3</v>
      </c>
      <c r="I12">
        <v>0</v>
      </c>
      <c r="K12" s="2">
        <v>195.2</v>
      </c>
      <c r="L12" s="2">
        <v>1.88</v>
      </c>
      <c r="M12" s="2">
        <v>0.65</v>
      </c>
      <c r="O12" s="8">
        <f t="shared" si="0"/>
        <v>-1</v>
      </c>
      <c r="P12">
        <f t="shared" si="1"/>
        <v>-195.2</v>
      </c>
      <c r="Q12" s="4" t="s">
        <v>74</v>
      </c>
      <c r="R12" s="5">
        <f t="shared" si="2"/>
        <v>0.51229508196721318</v>
      </c>
      <c r="S12" s="5">
        <f t="shared" si="3"/>
        <v>9.4877049180327866</v>
      </c>
    </row>
    <row r="13" spans="1:20" x14ac:dyDescent="0.2">
      <c r="A13" s="1">
        <v>45636.692789351851</v>
      </c>
      <c r="B13" t="s">
        <v>16</v>
      </c>
      <c r="C13">
        <v>12</v>
      </c>
      <c r="D13" t="s">
        <v>38</v>
      </c>
      <c r="E13" t="s">
        <v>30</v>
      </c>
      <c r="F13">
        <v>5</v>
      </c>
      <c r="G13">
        <v>0.8</v>
      </c>
      <c r="H13">
        <v>3</v>
      </c>
      <c r="I13">
        <v>0</v>
      </c>
      <c r="K13">
        <v>135.93799999999999</v>
      </c>
      <c r="L13">
        <v>1.859</v>
      </c>
      <c r="M13">
        <v>2.1</v>
      </c>
      <c r="O13" s="8">
        <f t="shared" si="0"/>
        <v>1.2000000000000002</v>
      </c>
      <c r="P13">
        <f t="shared" si="1"/>
        <v>163.12560000000002</v>
      </c>
      <c r="Q13" s="4" t="s">
        <v>75</v>
      </c>
      <c r="R13" s="5">
        <f t="shared" si="2"/>
        <v>0.73562947814444823</v>
      </c>
      <c r="S13" s="5">
        <f t="shared" si="3"/>
        <v>9.2643705218555521</v>
      </c>
    </row>
    <row r="14" spans="1:20" x14ac:dyDescent="0.2">
      <c r="A14" s="1">
        <v>45638</v>
      </c>
      <c r="B14" t="s">
        <v>17</v>
      </c>
      <c r="C14">
        <v>1</v>
      </c>
      <c r="D14" t="s">
        <v>47</v>
      </c>
      <c r="E14" t="s">
        <v>30</v>
      </c>
      <c r="F14">
        <v>5</v>
      </c>
      <c r="H14">
        <v>1</v>
      </c>
      <c r="I14">
        <v>0</v>
      </c>
      <c r="J14" t="s">
        <v>60</v>
      </c>
      <c r="K14">
        <v>159.148</v>
      </c>
      <c r="L14">
        <v>1.85</v>
      </c>
      <c r="M14">
        <v>1.004</v>
      </c>
      <c r="O14" s="8">
        <f t="shared" si="0"/>
        <v>4</v>
      </c>
      <c r="P14">
        <f t="shared" si="1"/>
        <v>636.59199999999998</v>
      </c>
      <c r="Q14" s="4" t="s">
        <v>76</v>
      </c>
      <c r="R14" s="5">
        <f>200/K14</f>
        <v>1.2566918842838113</v>
      </c>
      <c r="S14" s="5">
        <f>20-R14</f>
        <v>18.743308115716189</v>
      </c>
      <c r="T14" t="s">
        <v>94</v>
      </c>
    </row>
    <row r="15" spans="1:20" x14ac:dyDescent="0.2">
      <c r="A15" s="1">
        <v>45637</v>
      </c>
      <c r="B15" t="s">
        <v>18</v>
      </c>
      <c r="C15">
        <v>2</v>
      </c>
      <c r="D15" t="s">
        <v>48</v>
      </c>
      <c r="E15" t="s">
        <v>29</v>
      </c>
      <c r="F15">
        <v>10</v>
      </c>
      <c r="H15">
        <v>1</v>
      </c>
      <c r="I15">
        <v>1</v>
      </c>
      <c r="K15">
        <v>101.858</v>
      </c>
      <c r="L15">
        <v>1.859</v>
      </c>
      <c r="M15">
        <v>1.268</v>
      </c>
      <c r="O15" s="8">
        <f t="shared" si="0"/>
        <v>8</v>
      </c>
      <c r="P15">
        <f t="shared" si="1"/>
        <v>814.86400000000003</v>
      </c>
      <c r="Q15" s="4" t="s">
        <v>77</v>
      </c>
      <c r="R15" s="5">
        <f t="shared" ref="R15:R25" si="4">200/K15</f>
        <v>1.9635178385595633</v>
      </c>
      <c r="S15" s="5">
        <f t="shared" ref="S15:S25" si="5">20-R15</f>
        <v>18.036482161440436</v>
      </c>
      <c r="T15" t="s">
        <v>94</v>
      </c>
    </row>
    <row r="16" spans="1:20" x14ac:dyDescent="0.2">
      <c r="A16" s="1">
        <v>45638</v>
      </c>
      <c r="B16" t="s">
        <v>19</v>
      </c>
      <c r="C16">
        <v>3</v>
      </c>
      <c r="D16" t="s">
        <v>49</v>
      </c>
      <c r="E16" t="s">
        <v>30</v>
      </c>
      <c r="F16">
        <v>5</v>
      </c>
      <c r="H16">
        <v>1</v>
      </c>
      <c r="I16">
        <v>0</v>
      </c>
      <c r="J16" t="s">
        <v>60</v>
      </c>
      <c r="K16">
        <v>308.56799999999998</v>
      </c>
      <c r="L16">
        <v>1.774</v>
      </c>
      <c r="M16">
        <v>0.85</v>
      </c>
      <c r="O16" s="8">
        <f t="shared" si="0"/>
        <v>4</v>
      </c>
      <c r="P16">
        <f t="shared" si="1"/>
        <v>1234.2719999999999</v>
      </c>
      <c r="Q16" s="4" t="s">
        <v>78</v>
      </c>
      <c r="R16" s="5">
        <f t="shared" si="4"/>
        <v>0.64815534987425794</v>
      </c>
      <c r="S16" s="5">
        <f t="shared" si="5"/>
        <v>19.351844650125742</v>
      </c>
      <c r="T16" t="s">
        <v>94</v>
      </c>
    </row>
    <row r="17" spans="1:20" x14ac:dyDescent="0.2">
      <c r="A17" s="1">
        <v>45637</v>
      </c>
      <c r="B17" t="s">
        <v>20</v>
      </c>
      <c r="C17">
        <v>4</v>
      </c>
      <c r="D17" t="s">
        <v>50</v>
      </c>
      <c r="E17" t="s">
        <v>29</v>
      </c>
      <c r="F17">
        <v>10</v>
      </c>
      <c r="H17">
        <v>1</v>
      </c>
      <c r="I17">
        <v>0</v>
      </c>
      <c r="K17">
        <v>86.096000000000004</v>
      </c>
      <c r="L17">
        <v>1.8520000000000001</v>
      </c>
      <c r="M17">
        <v>1.054</v>
      </c>
      <c r="O17" s="8">
        <f t="shared" si="0"/>
        <v>9</v>
      </c>
      <c r="P17">
        <f t="shared" si="1"/>
        <v>774.86400000000003</v>
      </c>
      <c r="Q17" s="4" t="s">
        <v>79</v>
      </c>
      <c r="R17" s="5">
        <f t="shared" si="4"/>
        <v>2.3229882921390077</v>
      </c>
      <c r="S17" s="5">
        <f t="shared" si="5"/>
        <v>17.677011707860991</v>
      </c>
      <c r="T17" t="s">
        <v>94</v>
      </c>
    </row>
    <row r="18" spans="1:20" x14ac:dyDescent="0.2">
      <c r="A18" s="1">
        <v>45637</v>
      </c>
      <c r="B18" t="s">
        <v>39</v>
      </c>
      <c r="C18">
        <v>5</v>
      </c>
      <c r="D18" t="s">
        <v>51</v>
      </c>
      <c r="E18" t="s">
        <v>29</v>
      </c>
      <c r="F18">
        <v>6</v>
      </c>
      <c r="H18">
        <v>1</v>
      </c>
      <c r="I18">
        <v>0</v>
      </c>
      <c r="J18" t="s">
        <v>62</v>
      </c>
      <c r="K18">
        <v>126.482</v>
      </c>
      <c r="L18">
        <v>1.921</v>
      </c>
      <c r="M18">
        <v>1.4870000000000001</v>
      </c>
      <c r="O18" s="8">
        <f t="shared" si="0"/>
        <v>5</v>
      </c>
      <c r="P18">
        <f t="shared" si="1"/>
        <v>632.41</v>
      </c>
      <c r="Q18" s="4" t="s">
        <v>80</v>
      </c>
      <c r="R18" s="5">
        <f t="shared" si="4"/>
        <v>1.5812526683638779</v>
      </c>
      <c r="S18" s="5">
        <f t="shared" si="5"/>
        <v>18.418747331636123</v>
      </c>
      <c r="T18" t="s">
        <v>94</v>
      </c>
    </row>
    <row r="19" spans="1:20" x14ac:dyDescent="0.2">
      <c r="A19" s="1">
        <v>45637</v>
      </c>
      <c r="B19" t="s">
        <v>40</v>
      </c>
      <c r="C19">
        <v>6</v>
      </c>
      <c r="D19" t="s">
        <v>52</v>
      </c>
      <c r="E19" t="s">
        <v>29</v>
      </c>
      <c r="F19">
        <v>10</v>
      </c>
      <c r="H19">
        <v>1</v>
      </c>
      <c r="I19">
        <v>1</v>
      </c>
      <c r="K19">
        <v>107.173</v>
      </c>
      <c r="L19">
        <v>1.869</v>
      </c>
      <c r="M19">
        <v>1.365</v>
      </c>
      <c r="O19" s="8">
        <f t="shared" si="0"/>
        <v>8</v>
      </c>
      <c r="P19">
        <f t="shared" si="1"/>
        <v>857.38400000000001</v>
      </c>
      <c r="Q19" s="4" t="s">
        <v>81</v>
      </c>
      <c r="R19" s="5">
        <f t="shared" si="4"/>
        <v>1.8661416588133204</v>
      </c>
      <c r="S19" s="5">
        <f t="shared" si="5"/>
        <v>18.133858341186681</v>
      </c>
      <c r="T19" t="s">
        <v>94</v>
      </c>
    </row>
    <row r="20" spans="1:20" x14ac:dyDescent="0.2">
      <c r="A20" s="1">
        <v>45638</v>
      </c>
      <c r="B20" t="s">
        <v>41</v>
      </c>
      <c r="C20">
        <v>7</v>
      </c>
      <c r="D20" t="s">
        <v>53</v>
      </c>
      <c r="E20" t="s">
        <v>30</v>
      </c>
      <c r="F20">
        <v>5</v>
      </c>
      <c r="H20">
        <v>1</v>
      </c>
      <c r="I20">
        <v>0</v>
      </c>
      <c r="K20">
        <v>120.307</v>
      </c>
      <c r="L20">
        <v>1.9119999999999999</v>
      </c>
      <c r="M20">
        <v>1.1819999999999999</v>
      </c>
      <c r="O20" s="8">
        <f t="shared" si="0"/>
        <v>4</v>
      </c>
      <c r="P20">
        <f t="shared" si="1"/>
        <v>481.22800000000001</v>
      </c>
      <c r="Q20" s="4" t="s">
        <v>82</v>
      </c>
      <c r="R20" s="5">
        <f t="shared" si="4"/>
        <v>1.6624136583906173</v>
      </c>
      <c r="S20" s="5">
        <f t="shared" si="5"/>
        <v>18.337586341609384</v>
      </c>
      <c r="T20" t="s">
        <v>94</v>
      </c>
    </row>
    <row r="21" spans="1:20" x14ac:dyDescent="0.2">
      <c r="A21" s="1">
        <v>45637</v>
      </c>
      <c r="B21" t="s">
        <v>42</v>
      </c>
      <c r="C21">
        <v>8</v>
      </c>
      <c r="D21" t="s">
        <v>54</v>
      </c>
      <c r="E21" t="s">
        <v>29</v>
      </c>
      <c r="F21">
        <v>10</v>
      </c>
      <c r="H21">
        <v>1</v>
      </c>
      <c r="I21">
        <v>0</v>
      </c>
      <c r="K21">
        <v>110.5</v>
      </c>
      <c r="L21">
        <v>1.8680000000000001</v>
      </c>
      <c r="M21">
        <v>1.3280000000000001</v>
      </c>
      <c r="O21" s="8">
        <f t="shared" si="0"/>
        <v>9</v>
      </c>
      <c r="P21">
        <f t="shared" si="1"/>
        <v>994.5</v>
      </c>
      <c r="Q21" s="4" t="s">
        <v>83</v>
      </c>
      <c r="R21" s="5">
        <f t="shared" si="4"/>
        <v>1.8099547511312217</v>
      </c>
      <c r="S21" s="5">
        <f t="shared" si="5"/>
        <v>18.190045248868778</v>
      </c>
      <c r="T21" t="s">
        <v>94</v>
      </c>
    </row>
    <row r="22" spans="1:20" x14ac:dyDescent="0.2">
      <c r="A22" s="1">
        <v>45638</v>
      </c>
      <c r="B22" t="s">
        <v>43</v>
      </c>
      <c r="C22">
        <v>9</v>
      </c>
      <c r="D22" t="s">
        <v>55</v>
      </c>
      <c r="E22" t="s">
        <v>30</v>
      </c>
      <c r="F22">
        <v>5</v>
      </c>
      <c r="H22">
        <v>1</v>
      </c>
      <c r="I22">
        <v>0</v>
      </c>
      <c r="K22">
        <v>139.61699999999999</v>
      </c>
      <c r="L22">
        <v>2.0270000000000001</v>
      </c>
      <c r="M22">
        <v>1.3480000000000001</v>
      </c>
      <c r="O22" s="8">
        <f t="shared" si="0"/>
        <v>4</v>
      </c>
      <c r="P22">
        <f t="shared" si="1"/>
        <v>558.46799999999996</v>
      </c>
      <c r="Q22" s="4" t="s">
        <v>84</v>
      </c>
      <c r="R22" s="5">
        <f t="shared" si="4"/>
        <v>1.4324903127842599</v>
      </c>
      <c r="S22" s="5">
        <f t="shared" si="5"/>
        <v>18.56750968721574</v>
      </c>
      <c r="T22" t="s">
        <v>94</v>
      </c>
    </row>
    <row r="23" spans="1:20" x14ac:dyDescent="0.2">
      <c r="A23" s="1">
        <v>45638</v>
      </c>
      <c r="B23" t="s">
        <v>44</v>
      </c>
      <c r="C23">
        <v>10</v>
      </c>
      <c r="D23" t="s">
        <v>56</v>
      </c>
      <c r="E23" t="s">
        <v>30</v>
      </c>
      <c r="F23">
        <v>5</v>
      </c>
      <c r="H23">
        <v>1</v>
      </c>
      <c r="I23">
        <v>0</v>
      </c>
      <c r="K23">
        <v>169.06899999999999</v>
      </c>
      <c r="L23">
        <v>1.964</v>
      </c>
      <c r="M23">
        <v>1.3180000000000001</v>
      </c>
      <c r="O23" s="8">
        <f t="shared" si="0"/>
        <v>4</v>
      </c>
      <c r="P23">
        <f t="shared" si="1"/>
        <v>676.27599999999995</v>
      </c>
      <c r="Q23" s="4" t="s">
        <v>85</v>
      </c>
      <c r="R23" s="5">
        <f t="shared" si="4"/>
        <v>1.1829489734960283</v>
      </c>
      <c r="S23" s="5">
        <f t="shared" si="5"/>
        <v>18.817051026503972</v>
      </c>
      <c r="T23" t="s">
        <v>94</v>
      </c>
    </row>
    <row r="24" spans="1:20" x14ac:dyDescent="0.2">
      <c r="A24" s="1">
        <v>45637</v>
      </c>
      <c r="B24" t="s">
        <v>45</v>
      </c>
      <c r="C24">
        <v>11</v>
      </c>
      <c r="D24" t="s">
        <v>57</v>
      </c>
      <c r="E24" t="s">
        <v>30</v>
      </c>
      <c r="F24">
        <v>5</v>
      </c>
      <c r="H24">
        <v>1</v>
      </c>
      <c r="I24">
        <v>0</v>
      </c>
      <c r="K24">
        <v>93.244</v>
      </c>
      <c r="L24">
        <v>1.87</v>
      </c>
      <c r="M24">
        <v>1.2989999999999999</v>
      </c>
      <c r="O24" s="8">
        <f t="shared" si="0"/>
        <v>4</v>
      </c>
      <c r="P24">
        <f t="shared" si="1"/>
        <v>372.976</v>
      </c>
      <c r="Q24" s="4" t="s">
        <v>86</v>
      </c>
      <c r="R24" s="5">
        <f t="shared" si="4"/>
        <v>2.1449101282656255</v>
      </c>
      <c r="S24" s="5">
        <f t="shared" si="5"/>
        <v>17.855089871734375</v>
      </c>
      <c r="T24" t="s">
        <v>94</v>
      </c>
    </row>
    <row r="25" spans="1:20" x14ac:dyDescent="0.2">
      <c r="A25" s="1">
        <v>45637</v>
      </c>
      <c r="B25" t="s">
        <v>46</v>
      </c>
      <c r="C25">
        <v>12</v>
      </c>
      <c r="D25" t="s">
        <v>58</v>
      </c>
      <c r="E25" t="s">
        <v>29</v>
      </c>
      <c r="F25">
        <v>10</v>
      </c>
      <c r="H25">
        <v>1</v>
      </c>
      <c r="I25">
        <v>0</v>
      </c>
      <c r="K25">
        <v>105.556</v>
      </c>
      <c r="L25">
        <v>1.92</v>
      </c>
      <c r="M25">
        <v>1.1719999999999999</v>
      </c>
      <c r="O25" s="8">
        <f t="shared" si="0"/>
        <v>9</v>
      </c>
      <c r="P25">
        <f t="shared" si="1"/>
        <v>950.00400000000002</v>
      </c>
      <c r="Q25" s="4" t="s">
        <v>87</v>
      </c>
      <c r="R25" s="5">
        <f t="shared" si="4"/>
        <v>1.8947288642995188</v>
      </c>
      <c r="S25" s="5">
        <f t="shared" si="5"/>
        <v>18.10527113570048</v>
      </c>
      <c r="T25" t="s">
        <v>94</v>
      </c>
    </row>
  </sheetData>
  <phoneticPr fontId="18" type="noConversion"/>
  <conditionalFormatting sqref="P2:P25">
    <cfRule type="cellIs" dxfId="0" priority="1" operator="greaterThan">
      <formula>100</formula>
    </cfRule>
  </conditionalFormatting>
  <pageMargins left="0.75" right="0.75" top="1" bottom="1" header="0.5" footer="0.5"/>
  <pageSetup scale="69" fitToWidth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RNA 12_10_2024 4_23_17 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Kate Johnson</cp:lastModifiedBy>
  <cp:lastPrinted>2025-01-09T17:39:07Z</cp:lastPrinted>
  <dcterms:created xsi:type="dcterms:W3CDTF">2024-12-10T19:54:44Z</dcterms:created>
  <dcterms:modified xsi:type="dcterms:W3CDTF">2025-01-09T17:40:44Z</dcterms:modified>
</cp:coreProperties>
</file>